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Iドライブより移行\03 企画係\21_統計・調査関係\○地域保健情報年報\R05\R6.1.10_令和2年(元年実績)までHP掲載\【渡島】29年度年報\"/>
    </mc:Choice>
  </mc:AlternateContent>
  <bookViews>
    <workbookView xWindow="0" yWindow="0" windowWidth="19200" windowHeight="6970" tabRatio="918" firstSheet="1" activeTab="1"/>
  </bookViews>
  <sheets>
    <sheet name="⑳改正案一覧" sheetId="1" state="hidden" r:id="rId1"/>
    <sheet name="42" sheetId="7" r:id="rId2"/>
    <sheet name="43" sheetId="8" r:id="rId3"/>
    <sheet name="44" sheetId="9" r:id="rId4"/>
    <sheet name="45" sheetId="10" r:id="rId5"/>
    <sheet name="46-1" sheetId="11" r:id="rId6"/>
    <sheet name="46-2" sheetId="12" r:id="rId7"/>
    <sheet name="47" sheetId="13" r:id="rId8"/>
    <sheet name="48" sheetId="15" r:id="rId9"/>
    <sheet name="49" sheetId="16" r:id="rId10"/>
    <sheet name="50-1" sheetId="17" r:id="rId11"/>
    <sheet name="50-2" sheetId="18" r:id="rId12"/>
    <sheet name="51-1" sheetId="19" r:id="rId13"/>
    <sheet name="51-2" sheetId="20" r:id="rId14"/>
    <sheet name="52-1" sheetId="21" r:id="rId15"/>
    <sheet name="52-2" sheetId="22" r:id="rId16"/>
    <sheet name="53-1" sheetId="23" r:id="rId17"/>
    <sheet name="53-2" sheetId="24" r:id="rId18"/>
    <sheet name="53-3" sheetId="25" r:id="rId19"/>
    <sheet name="54-1" sheetId="26" r:id="rId20"/>
    <sheet name="54-2" sheetId="27" r:id="rId21"/>
    <sheet name="54-3" sheetId="28" r:id="rId22"/>
    <sheet name="55-1" sheetId="29" r:id="rId23"/>
    <sheet name="55-2" sheetId="30" r:id="rId24"/>
  </sheets>
  <definedNames>
    <definedName name="_xlnm.Print_Area" localSheetId="1">'42'!$A$1:$P$38</definedName>
    <definedName name="_xlnm.Print_Area" localSheetId="2">'43'!$A$1:$M$34</definedName>
    <definedName name="_xlnm.Print_Area" localSheetId="3">'44'!$A$1:$Q$32</definedName>
    <definedName name="_xlnm.Print_Area" localSheetId="4">'45'!$A$1:$L$87</definedName>
    <definedName name="_xlnm.Print_Area" localSheetId="5">'46-1'!$A$1:$R$85</definedName>
    <definedName name="_xlnm.Print_Area" localSheetId="6">'46-2'!$A$1:$K$83</definedName>
    <definedName name="_xlnm.Print_Area" localSheetId="7">'47'!$A$1:$K$33</definedName>
    <definedName name="_xlnm.Print_Area" localSheetId="8">'48'!$A$1:$S$36</definedName>
    <definedName name="_xlnm.Print_Area" localSheetId="9">'49'!$A$1:$G$33</definedName>
    <definedName name="_xlnm.Print_Area" localSheetId="10">'50-1'!$A$1:$R$83</definedName>
    <definedName name="_xlnm.Print_Area" localSheetId="11">'50-2'!$A$1:$L$85</definedName>
    <definedName name="_xlnm.Print_Area" localSheetId="12">'51-1'!$A$1:$L$84</definedName>
    <definedName name="_xlnm.Print_Area" localSheetId="13">'51-2'!$A$1:$L$91</definedName>
    <definedName name="_xlnm.Print_Area" localSheetId="14">'52-1'!$A$1:$I$83</definedName>
    <definedName name="_xlnm.Print_Area" localSheetId="15">'52-2'!$A$1:$L$86</definedName>
    <definedName name="_xlnm.Print_Area" localSheetId="16">'53-1'!$A$1:$I$38</definedName>
    <definedName name="_xlnm.Print_Area" localSheetId="17">'53-2'!$A$1:$F$38</definedName>
    <definedName name="_xlnm.Print_Area" localSheetId="18">'53-3'!$A$1:$T$33</definedName>
    <definedName name="_xlnm.Print_Area" localSheetId="19">'54-1'!$A$1:$I$34</definedName>
    <definedName name="_xlnm.Print_Area" localSheetId="20">'54-2'!$A$1:$F$38</definedName>
    <definedName name="_xlnm.Print_Area" localSheetId="21">'54-3'!$A$1:$R$39</definedName>
    <definedName name="_xlnm.Print_Area" localSheetId="22">'55-1'!$A$1:$U$36</definedName>
    <definedName name="_xlnm.Print_Area" localSheetId="23">'55-2'!$A$1:$E$32</definedName>
    <definedName name="_xlnm.Print_Area" localSheetId="0">⑳改正案一覧!$A$1:$G$129</definedName>
    <definedName name="_xlnm.Print_Area">#REF!</definedName>
    <definedName name="_xlnm.Print_Titles" localSheetId="1">'42'!$1:$4</definedName>
    <definedName name="_xlnm.Print_Titles" localSheetId="2">'43'!$1:$5</definedName>
    <definedName name="_xlnm.Print_Titles" localSheetId="3">'44'!$1:$4</definedName>
    <definedName name="_xlnm.Print_Titles" localSheetId="4">'45'!$1:$4</definedName>
    <definedName name="_xlnm.Print_Titles" localSheetId="5">'46-1'!$1:$3</definedName>
    <definedName name="_xlnm.Print_Titles" localSheetId="6">'46-2'!$1:$3</definedName>
    <definedName name="_xlnm.Print_Titles" localSheetId="7">'47'!$1:$4</definedName>
    <definedName name="_xlnm.Print_Titles" localSheetId="8">'48'!$1:$3</definedName>
    <definedName name="_xlnm.Print_Titles" localSheetId="9">'49'!$1:$3</definedName>
    <definedName name="_xlnm.Print_Titles" localSheetId="10">'50-1'!$1:$4</definedName>
    <definedName name="_xlnm.Print_Titles" localSheetId="12">'51-1'!$1:$4</definedName>
    <definedName name="_xlnm.Print_Titles" localSheetId="13">'51-2'!#REF!</definedName>
    <definedName name="_xlnm.Print_Titles" localSheetId="14">'52-1'!$1:$4</definedName>
    <definedName name="_xlnm.Print_Titles" localSheetId="15">'52-2'!#REF!</definedName>
    <definedName name="_xlnm.Print_Titles" localSheetId="16">'53-1'!$1:$6</definedName>
    <definedName name="_xlnm.Print_Titles" localSheetId="17">'53-2'!$1:$6</definedName>
    <definedName name="_xlnm.Print_Titles" localSheetId="19">'54-1'!$1:$4</definedName>
    <definedName name="_xlnm.Print_Titles" localSheetId="20">'54-2'!$1:$6</definedName>
    <definedName name="_xlnm.Print_Titles" localSheetId="22">'55-1'!$1:$4</definedName>
    <definedName name="_xlnm.Print_Titles" localSheetId="23">'55-2'!$1:$3</definedName>
    <definedName name="_xlnm.Print_Titles" localSheetId="0">⑳改正案一覧!$3:$5</definedName>
    <definedName name="_xlnm.Print_Titles">#N/A</definedName>
    <definedName name="Z_25DB3235_00DD_4DBB_A5FE_705B80034702_.wvu.Cols" localSheetId="13" hidden="1">'51-2'!$L:$L</definedName>
    <definedName name="Z_25DB3235_00DD_4DBB_A5FE_705B80034702_.wvu.PrintArea" localSheetId="1" hidden="1">'42'!$A$1:$P$38</definedName>
    <definedName name="Z_25DB3235_00DD_4DBB_A5FE_705B80034702_.wvu.PrintArea" localSheetId="2" hidden="1">'43'!$A$1:$M$34</definedName>
    <definedName name="Z_25DB3235_00DD_4DBB_A5FE_705B80034702_.wvu.PrintArea" localSheetId="3" hidden="1">'44'!$A$1:$Q$32</definedName>
    <definedName name="Z_25DB3235_00DD_4DBB_A5FE_705B80034702_.wvu.PrintArea" localSheetId="4" hidden="1">'45'!$A$1:$L$87</definedName>
    <definedName name="Z_25DB3235_00DD_4DBB_A5FE_705B80034702_.wvu.PrintArea" localSheetId="5" hidden="1">'46-1'!$A$1:$R$85</definedName>
    <definedName name="Z_25DB3235_00DD_4DBB_A5FE_705B80034702_.wvu.PrintArea" localSheetId="6" hidden="1">'46-2'!$A$1:$K$83</definedName>
    <definedName name="Z_25DB3235_00DD_4DBB_A5FE_705B80034702_.wvu.PrintArea" localSheetId="7" hidden="1">'47'!$A$1:$K$33</definedName>
    <definedName name="Z_25DB3235_00DD_4DBB_A5FE_705B80034702_.wvu.PrintArea" localSheetId="8" hidden="1">'48'!$A$1:$S$36</definedName>
    <definedName name="Z_25DB3235_00DD_4DBB_A5FE_705B80034702_.wvu.PrintArea" localSheetId="9" hidden="1">'49'!$A$1:$G$33</definedName>
    <definedName name="Z_25DB3235_00DD_4DBB_A5FE_705B80034702_.wvu.PrintArea" localSheetId="10" hidden="1">'50-1'!$A$1:$R$83</definedName>
    <definedName name="Z_25DB3235_00DD_4DBB_A5FE_705B80034702_.wvu.PrintArea" localSheetId="11" hidden="1">'50-2'!$A$1:$L$90</definedName>
    <definedName name="Z_25DB3235_00DD_4DBB_A5FE_705B80034702_.wvu.PrintArea" localSheetId="12" hidden="1">'51-1'!$A$1:$L$84</definedName>
    <definedName name="Z_25DB3235_00DD_4DBB_A5FE_705B80034702_.wvu.PrintArea" localSheetId="13" hidden="1">'51-2'!$A$1:$L$91</definedName>
    <definedName name="Z_25DB3235_00DD_4DBB_A5FE_705B80034702_.wvu.PrintArea" localSheetId="14" hidden="1">'52-1'!$A$1:$I$83</definedName>
    <definedName name="Z_25DB3235_00DD_4DBB_A5FE_705B80034702_.wvu.PrintArea" localSheetId="15" hidden="1">'52-2'!$A$1:$L$86</definedName>
    <definedName name="Z_25DB3235_00DD_4DBB_A5FE_705B80034702_.wvu.PrintArea" localSheetId="16" hidden="1">'53-1'!$A$1:$I$38</definedName>
    <definedName name="Z_25DB3235_00DD_4DBB_A5FE_705B80034702_.wvu.PrintArea" localSheetId="17" hidden="1">'53-2'!$A$1:$F$38</definedName>
    <definedName name="Z_25DB3235_00DD_4DBB_A5FE_705B80034702_.wvu.PrintArea" localSheetId="18" hidden="1">'53-3'!$A$1:$T$39</definedName>
    <definedName name="Z_25DB3235_00DD_4DBB_A5FE_705B80034702_.wvu.PrintArea" localSheetId="19" hidden="1">'54-1'!$A$1:$I$34</definedName>
    <definedName name="Z_25DB3235_00DD_4DBB_A5FE_705B80034702_.wvu.PrintArea" localSheetId="20" hidden="1">'54-2'!$A$1:$F$38</definedName>
    <definedName name="Z_25DB3235_00DD_4DBB_A5FE_705B80034702_.wvu.PrintArea" localSheetId="21" hidden="1">'54-3'!$A$1:$R$39</definedName>
    <definedName name="Z_25DB3235_00DD_4DBB_A5FE_705B80034702_.wvu.PrintArea" localSheetId="22" hidden="1">'55-1'!$A$1:$U$36</definedName>
    <definedName name="Z_25DB3235_00DD_4DBB_A5FE_705B80034702_.wvu.PrintArea" localSheetId="23" hidden="1">'55-2'!$A$1:$E$32</definedName>
    <definedName name="Z_25DB3235_00DD_4DBB_A5FE_705B80034702_.wvu.PrintArea" localSheetId="0" hidden="1">⑳改正案一覧!$A$1:$G$129</definedName>
    <definedName name="Z_25DB3235_00DD_4DBB_A5FE_705B80034702_.wvu.PrintTitles" localSheetId="1" hidden="1">'42'!$1:$4</definedName>
    <definedName name="Z_25DB3235_00DD_4DBB_A5FE_705B80034702_.wvu.PrintTitles" localSheetId="2" hidden="1">'43'!$1:$5</definedName>
    <definedName name="Z_25DB3235_00DD_4DBB_A5FE_705B80034702_.wvu.PrintTitles" localSheetId="3" hidden="1">'44'!$1:$4</definedName>
    <definedName name="Z_25DB3235_00DD_4DBB_A5FE_705B80034702_.wvu.PrintTitles" localSheetId="4" hidden="1">'45'!$1:$4</definedName>
    <definedName name="Z_25DB3235_00DD_4DBB_A5FE_705B80034702_.wvu.PrintTitles" localSheetId="5" hidden="1">'46-1'!$1:$3</definedName>
    <definedName name="Z_25DB3235_00DD_4DBB_A5FE_705B80034702_.wvu.PrintTitles" localSheetId="6" hidden="1">'46-2'!$1:$3</definedName>
    <definedName name="Z_25DB3235_00DD_4DBB_A5FE_705B80034702_.wvu.PrintTitles" localSheetId="7" hidden="1">'47'!$1:$4</definedName>
    <definedName name="Z_25DB3235_00DD_4DBB_A5FE_705B80034702_.wvu.PrintTitles" localSheetId="8" hidden="1">'48'!$1:$3</definedName>
    <definedName name="Z_25DB3235_00DD_4DBB_A5FE_705B80034702_.wvu.PrintTitles" localSheetId="9" hidden="1">'49'!$1:$3</definedName>
    <definedName name="Z_25DB3235_00DD_4DBB_A5FE_705B80034702_.wvu.PrintTitles" localSheetId="10" hidden="1">'50-1'!$1:$4</definedName>
    <definedName name="Z_25DB3235_00DD_4DBB_A5FE_705B80034702_.wvu.PrintTitles" localSheetId="12" hidden="1">'51-1'!$1:$4</definedName>
    <definedName name="Z_25DB3235_00DD_4DBB_A5FE_705B80034702_.wvu.PrintTitles" localSheetId="14" hidden="1">'52-1'!$1:$4</definedName>
    <definedName name="Z_25DB3235_00DD_4DBB_A5FE_705B80034702_.wvu.PrintTitles" localSheetId="16" hidden="1">'53-1'!$1:$6</definedName>
    <definedName name="Z_25DB3235_00DD_4DBB_A5FE_705B80034702_.wvu.PrintTitles" localSheetId="17" hidden="1">'53-2'!$1:$6</definedName>
    <definedName name="Z_25DB3235_00DD_4DBB_A5FE_705B80034702_.wvu.PrintTitles" localSheetId="19" hidden="1">'54-1'!$1:$4</definedName>
    <definedName name="Z_25DB3235_00DD_4DBB_A5FE_705B80034702_.wvu.PrintTitles" localSheetId="20" hidden="1">'54-2'!$1:$6</definedName>
    <definedName name="Z_25DB3235_00DD_4DBB_A5FE_705B80034702_.wvu.PrintTitles" localSheetId="22" hidden="1">'55-1'!$1:$4</definedName>
    <definedName name="Z_25DB3235_00DD_4DBB_A5FE_705B80034702_.wvu.PrintTitles" localSheetId="23" hidden="1">'55-2'!$1:$3</definedName>
    <definedName name="Z_25DB3235_00DD_4DBB_A5FE_705B80034702_.wvu.PrintTitles" localSheetId="0" hidden="1">⑳改正案一覧!$3:$5</definedName>
    <definedName name="Z_26A1900F_5848_4061_AA0B_E0B8C2AC890B_.wvu.PrintArea" localSheetId="1" hidden="1">'42'!$A$1:$O$41</definedName>
    <definedName name="Z_26A1900F_5848_4061_AA0B_E0B8C2AC890B_.wvu.PrintArea" localSheetId="2" hidden="1">'43'!$A$1:$M$38</definedName>
    <definedName name="Z_26A1900F_5848_4061_AA0B_E0B8C2AC890B_.wvu.PrintArea" localSheetId="3" hidden="1">'44'!$A$1:$Q$35</definedName>
    <definedName name="Z_26A1900F_5848_4061_AA0B_E0B8C2AC890B_.wvu.PrintArea" localSheetId="4" hidden="1">'45'!$A$1:$J$25</definedName>
    <definedName name="Z_26A1900F_5848_4061_AA0B_E0B8C2AC890B_.wvu.PrintArea" localSheetId="5" hidden="1">'46-1'!$A$1:$R$87</definedName>
    <definedName name="Z_26A1900F_5848_4061_AA0B_E0B8C2AC890B_.wvu.PrintArea" localSheetId="6" hidden="1">'46-2'!$A$1:$K$85</definedName>
    <definedName name="Z_26A1900F_5848_4061_AA0B_E0B8C2AC890B_.wvu.PrintArea" localSheetId="7" hidden="1">'47'!$A$1:$K$35</definedName>
    <definedName name="Z_26A1900F_5848_4061_AA0B_E0B8C2AC890B_.wvu.PrintArea" localSheetId="8" hidden="1">'48'!$A$1:$S$32</definedName>
    <definedName name="Z_26A1900F_5848_4061_AA0B_E0B8C2AC890B_.wvu.PrintArea" localSheetId="9" hidden="1">'49'!$A$1:$G$32</definedName>
    <definedName name="Z_26A1900F_5848_4061_AA0B_E0B8C2AC890B_.wvu.PrintArea" localSheetId="10" hidden="1">'50-1'!$A$1:$K$15</definedName>
    <definedName name="Z_26A1900F_5848_4061_AA0B_E0B8C2AC890B_.wvu.PrintArea" localSheetId="11" hidden="1">'50-2'!#REF!</definedName>
    <definedName name="Z_26A1900F_5848_4061_AA0B_E0B8C2AC890B_.wvu.PrintArea" localSheetId="12" hidden="1">'51-1'!$A$1:$Q$16</definedName>
    <definedName name="Z_26A1900F_5848_4061_AA0B_E0B8C2AC890B_.wvu.PrintArea" localSheetId="13" hidden="1">'51-2'!#REF!</definedName>
    <definedName name="Z_26A1900F_5848_4061_AA0B_E0B8C2AC890B_.wvu.PrintArea" localSheetId="14" hidden="1">'52-1'!$A$1:$D$15</definedName>
    <definedName name="Z_26A1900F_5848_4061_AA0B_E0B8C2AC890B_.wvu.PrintArea" localSheetId="15" hidden="1">'52-2'!#REF!</definedName>
    <definedName name="Z_26A1900F_5848_4061_AA0B_E0B8C2AC890B_.wvu.PrintArea" localSheetId="16" hidden="1">'53-1'!$A$1:$E$12</definedName>
    <definedName name="Z_26A1900F_5848_4061_AA0B_E0B8C2AC890B_.wvu.PrintArea" localSheetId="17" hidden="1">'53-2'!$A$1:$E$12</definedName>
    <definedName name="Z_26A1900F_5848_4061_AA0B_E0B8C2AC890B_.wvu.PrintArea" localSheetId="18" hidden="1">'53-3'!#REF!</definedName>
    <definedName name="Z_26A1900F_5848_4061_AA0B_E0B8C2AC890B_.wvu.PrintArea" localSheetId="19" hidden="1">'54-1'!$A$1:$E$12</definedName>
    <definedName name="Z_26A1900F_5848_4061_AA0B_E0B8C2AC890B_.wvu.PrintArea" localSheetId="20" hidden="1">'54-2'!$A$1:$A$12</definedName>
    <definedName name="Z_26A1900F_5848_4061_AA0B_E0B8C2AC890B_.wvu.PrintArea" localSheetId="21" hidden="1">'54-3'!#REF!</definedName>
    <definedName name="Z_26A1900F_5848_4061_AA0B_E0B8C2AC890B_.wvu.PrintArea" localSheetId="22" hidden="1">'55-1'!$A$1:$G$37</definedName>
    <definedName name="Z_26A1900F_5848_4061_AA0B_E0B8C2AC890B_.wvu.PrintArea" localSheetId="23" hidden="1">'55-2'!$A$1:$E$36</definedName>
    <definedName name="Z_26A1900F_5848_4061_AA0B_E0B8C2AC890B_.wvu.PrintArea" localSheetId="0" hidden="1">⑳改正案一覧!$A$1:$G$129</definedName>
    <definedName name="Z_26A1900F_5848_4061_AA0B_E0B8C2AC890B_.wvu.PrintTitles" localSheetId="1" hidden="1">'42'!$1:$4</definedName>
    <definedName name="Z_26A1900F_5848_4061_AA0B_E0B8C2AC890B_.wvu.PrintTitles" localSheetId="2" hidden="1">'43'!$1:$5</definedName>
    <definedName name="Z_26A1900F_5848_4061_AA0B_E0B8C2AC890B_.wvu.PrintTitles" localSheetId="3" hidden="1">'44'!$1:$4</definedName>
    <definedName name="Z_26A1900F_5848_4061_AA0B_E0B8C2AC890B_.wvu.PrintTitles" localSheetId="4" hidden="1">'45'!$1:$4</definedName>
    <definedName name="Z_26A1900F_5848_4061_AA0B_E0B8C2AC890B_.wvu.PrintTitles" localSheetId="5" hidden="1">'46-1'!$1:$3</definedName>
    <definedName name="Z_26A1900F_5848_4061_AA0B_E0B8C2AC890B_.wvu.PrintTitles" localSheetId="6" hidden="1">'46-2'!$1:$3</definedName>
    <definedName name="Z_26A1900F_5848_4061_AA0B_E0B8C2AC890B_.wvu.PrintTitles" localSheetId="7" hidden="1">'47'!$1:$4</definedName>
    <definedName name="Z_26A1900F_5848_4061_AA0B_E0B8C2AC890B_.wvu.PrintTitles" localSheetId="8" hidden="1">'48'!$1:$3</definedName>
    <definedName name="Z_26A1900F_5848_4061_AA0B_E0B8C2AC890B_.wvu.PrintTitles" localSheetId="9" hidden="1">'49'!$1:$3</definedName>
    <definedName name="Z_26A1900F_5848_4061_AA0B_E0B8C2AC890B_.wvu.PrintTitles" localSheetId="10" hidden="1">'50-1'!$1:$4</definedName>
    <definedName name="Z_26A1900F_5848_4061_AA0B_E0B8C2AC890B_.wvu.PrintTitles" localSheetId="11" hidden="1">'50-2'!#REF!</definedName>
    <definedName name="Z_26A1900F_5848_4061_AA0B_E0B8C2AC890B_.wvu.PrintTitles" localSheetId="12" hidden="1">'51-1'!$1:$4</definedName>
    <definedName name="Z_26A1900F_5848_4061_AA0B_E0B8C2AC890B_.wvu.PrintTitles" localSheetId="13" hidden="1">'51-2'!#REF!</definedName>
    <definedName name="Z_26A1900F_5848_4061_AA0B_E0B8C2AC890B_.wvu.PrintTitles" localSheetId="14" hidden="1">'52-1'!$1:$4</definedName>
    <definedName name="Z_26A1900F_5848_4061_AA0B_E0B8C2AC890B_.wvu.PrintTitles" localSheetId="15" hidden="1">'52-2'!#REF!</definedName>
    <definedName name="Z_26A1900F_5848_4061_AA0B_E0B8C2AC890B_.wvu.PrintTitles" localSheetId="16" hidden="1">'53-1'!$1:$6</definedName>
    <definedName name="Z_26A1900F_5848_4061_AA0B_E0B8C2AC890B_.wvu.PrintTitles" localSheetId="17" hidden="1">'53-2'!$1:$6</definedName>
    <definedName name="Z_26A1900F_5848_4061_AA0B_E0B8C2AC890B_.wvu.PrintTitles" localSheetId="18" hidden="1">'53-3'!#REF!</definedName>
    <definedName name="Z_26A1900F_5848_4061_AA0B_E0B8C2AC890B_.wvu.PrintTitles" localSheetId="19" hidden="1">'54-1'!$1:$4</definedName>
    <definedName name="Z_26A1900F_5848_4061_AA0B_E0B8C2AC890B_.wvu.PrintTitles" localSheetId="20" hidden="1">'54-2'!$1:$6</definedName>
    <definedName name="Z_26A1900F_5848_4061_AA0B_E0B8C2AC890B_.wvu.PrintTitles" localSheetId="21" hidden="1">'54-3'!#REF!</definedName>
    <definedName name="Z_26A1900F_5848_4061_AA0B_E0B8C2AC890B_.wvu.PrintTitles" localSheetId="22" hidden="1">'55-1'!$1:$4</definedName>
    <definedName name="Z_26A1900F_5848_4061_AA0B_E0B8C2AC890B_.wvu.PrintTitles" localSheetId="23" hidden="1">'55-2'!$1:$3</definedName>
    <definedName name="Z_26A1900F_5848_4061_AA0B_E0B8C2AC890B_.wvu.PrintTitles" localSheetId="0" hidden="1">⑳改正案一覧!$3:$5</definedName>
    <definedName name="Z_B606BD3A_C42E_4EF1_8D52_58C00303D192_.wvu.PrintArea" localSheetId="1" hidden="1">'42'!$A$1:$O$41</definedName>
    <definedName name="Z_B606BD3A_C42E_4EF1_8D52_58C00303D192_.wvu.PrintArea" localSheetId="2" hidden="1">'43'!$A$1:$M$38</definedName>
    <definedName name="Z_B606BD3A_C42E_4EF1_8D52_58C00303D192_.wvu.PrintArea" localSheetId="3" hidden="1">'44'!$A$1:$Q$35</definedName>
    <definedName name="Z_B606BD3A_C42E_4EF1_8D52_58C00303D192_.wvu.PrintArea" localSheetId="4" hidden="1">'45'!$A$1:$J$25</definedName>
    <definedName name="Z_B606BD3A_C42E_4EF1_8D52_58C00303D192_.wvu.PrintArea" localSheetId="5" hidden="1">'46-1'!$A$1:$R$87</definedName>
    <definedName name="Z_B606BD3A_C42E_4EF1_8D52_58C00303D192_.wvu.PrintArea" localSheetId="6" hidden="1">'46-2'!$A$1:$K$85</definedName>
    <definedName name="Z_B606BD3A_C42E_4EF1_8D52_58C00303D192_.wvu.PrintArea" localSheetId="7" hidden="1">'47'!$A$1:$K$35</definedName>
    <definedName name="Z_B606BD3A_C42E_4EF1_8D52_58C00303D192_.wvu.PrintArea" localSheetId="8" hidden="1">'48'!$A$1:$S$32</definedName>
    <definedName name="Z_B606BD3A_C42E_4EF1_8D52_58C00303D192_.wvu.PrintArea" localSheetId="9" hidden="1">'49'!$A$1:$G$32</definedName>
    <definedName name="Z_B606BD3A_C42E_4EF1_8D52_58C00303D192_.wvu.PrintArea" localSheetId="10" hidden="1">'50-1'!$A$1:$K$15</definedName>
    <definedName name="Z_B606BD3A_C42E_4EF1_8D52_58C00303D192_.wvu.PrintArea" localSheetId="11" hidden="1">'50-2'!#REF!</definedName>
    <definedName name="Z_B606BD3A_C42E_4EF1_8D52_58C00303D192_.wvu.PrintArea" localSheetId="12" hidden="1">'51-1'!$A$1:$Q$16</definedName>
    <definedName name="Z_B606BD3A_C42E_4EF1_8D52_58C00303D192_.wvu.PrintArea" localSheetId="13" hidden="1">'51-2'!#REF!</definedName>
    <definedName name="Z_B606BD3A_C42E_4EF1_8D52_58C00303D192_.wvu.PrintArea" localSheetId="14" hidden="1">'52-1'!$A$1:$D$15</definedName>
    <definedName name="Z_B606BD3A_C42E_4EF1_8D52_58C00303D192_.wvu.PrintArea" localSheetId="15" hidden="1">'52-2'!#REF!</definedName>
    <definedName name="Z_B606BD3A_C42E_4EF1_8D52_58C00303D192_.wvu.PrintArea" localSheetId="16" hidden="1">'53-1'!$A$1:$E$12</definedName>
    <definedName name="Z_B606BD3A_C42E_4EF1_8D52_58C00303D192_.wvu.PrintArea" localSheetId="17" hidden="1">'53-2'!$A$1:$E$12</definedName>
    <definedName name="Z_B606BD3A_C42E_4EF1_8D52_58C00303D192_.wvu.PrintArea" localSheetId="18" hidden="1">'53-3'!#REF!</definedName>
    <definedName name="Z_B606BD3A_C42E_4EF1_8D52_58C00303D192_.wvu.PrintArea" localSheetId="19" hidden="1">'54-1'!$A$1:$E$12</definedName>
    <definedName name="Z_B606BD3A_C42E_4EF1_8D52_58C00303D192_.wvu.PrintArea" localSheetId="20" hidden="1">'54-2'!$A$1:$A$12</definedName>
    <definedName name="Z_B606BD3A_C42E_4EF1_8D52_58C00303D192_.wvu.PrintArea" localSheetId="21" hidden="1">'54-3'!#REF!</definedName>
    <definedName name="Z_B606BD3A_C42E_4EF1_8D52_58C00303D192_.wvu.PrintArea" localSheetId="22" hidden="1">'55-1'!$A$1:$G$37</definedName>
    <definedName name="Z_B606BD3A_C42E_4EF1_8D52_58C00303D192_.wvu.PrintArea" localSheetId="23" hidden="1">'55-2'!$A$1:$E$36</definedName>
    <definedName name="Z_B606BD3A_C42E_4EF1_8D52_58C00303D192_.wvu.PrintArea" localSheetId="0" hidden="1">⑳改正案一覧!$A$1:$G$129</definedName>
    <definedName name="Z_B606BD3A_C42E_4EF1_8D52_58C00303D192_.wvu.PrintTitles" localSheetId="1" hidden="1">'42'!$1:$4</definedName>
    <definedName name="Z_B606BD3A_C42E_4EF1_8D52_58C00303D192_.wvu.PrintTitles" localSheetId="2" hidden="1">'43'!$1:$5</definedName>
    <definedName name="Z_B606BD3A_C42E_4EF1_8D52_58C00303D192_.wvu.PrintTitles" localSheetId="3" hidden="1">'44'!$1:$4</definedName>
    <definedName name="Z_B606BD3A_C42E_4EF1_8D52_58C00303D192_.wvu.PrintTitles" localSheetId="4" hidden="1">'45'!$1:$4</definedName>
    <definedName name="Z_B606BD3A_C42E_4EF1_8D52_58C00303D192_.wvu.PrintTitles" localSheetId="5" hidden="1">'46-1'!$1:$3</definedName>
    <definedName name="Z_B606BD3A_C42E_4EF1_8D52_58C00303D192_.wvu.PrintTitles" localSheetId="6" hidden="1">'46-2'!$1:$3</definedName>
    <definedName name="Z_B606BD3A_C42E_4EF1_8D52_58C00303D192_.wvu.PrintTitles" localSheetId="7" hidden="1">'47'!$1:$4</definedName>
    <definedName name="Z_B606BD3A_C42E_4EF1_8D52_58C00303D192_.wvu.PrintTitles" localSheetId="8" hidden="1">'48'!$1:$3</definedName>
    <definedName name="Z_B606BD3A_C42E_4EF1_8D52_58C00303D192_.wvu.PrintTitles" localSheetId="9" hidden="1">'49'!$1:$3</definedName>
    <definedName name="Z_B606BD3A_C42E_4EF1_8D52_58C00303D192_.wvu.PrintTitles" localSheetId="10" hidden="1">'50-1'!$1:$4</definedName>
    <definedName name="Z_B606BD3A_C42E_4EF1_8D52_58C00303D192_.wvu.PrintTitles" localSheetId="11" hidden="1">'50-2'!#REF!</definedName>
    <definedName name="Z_B606BD3A_C42E_4EF1_8D52_58C00303D192_.wvu.PrintTitles" localSheetId="12" hidden="1">'51-1'!$1:$4</definedName>
    <definedName name="Z_B606BD3A_C42E_4EF1_8D52_58C00303D192_.wvu.PrintTitles" localSheetId="13" hidden="1">'51-2'!#REF!</definedName>
    <definedName name="Z_B606BD3A_C42E_4EF1_8D52_58C00303D192_.wvu.PrintTitles" localSheetId="14" hidden="1">'52-1'!$1:$4</definedName>
    <definedName name="Z_B606BD3A_C42E_4EF1_8D52_58C00303D192_.wvu.PrintTitles" localSheetId="15" hidden="1">'52-2'!#REF!</definedName>
    <definedName name="Z_B606BD3A_C42E_4EF1_8D52_58C00303D192_.wvu.PrintTitles" localSheetId="16" hidden="1">'53-1'!$1:$6</definedName>
    <definedName name="Z_B606BD3A_C42E_4EF1_8D52_58C00303D192_.wvu.PrintTitles" localSheetId="17" hidden="1">'53-2'!$1:$6</definedName>
    <definedName name="Z_B606BD3A_C42E_4EF1_8D52_58C00303D192_.wvu.PrintTitles" localSheetId="18" hidden="1">'53-3'!#REF!</definedName>
    <definedName name="Z_B606BD3A_C42E_4EF1_8D52_58C00303D192_.wvu.PrintTitles" localSheetId="19" hidden="1">'54-1'!$1:$4</definedName>
    <definedName name="Z_B606BD3A_C42E_4EF1_8D52_58C00303D192_.wvu.PrintTitles" localSheetId="20" hidden="1">'54-2'!$1:$6</definedName>
    <definedName name="Z_B606BD3A_C42E_4EF1_8D52_58C00303D192_.wvu.PrintTitles" localSheetId="21" hidden="1">'54-3'!#REF!</definedName>
    <definedName name="Z_B606BD3A_C42E_4EF1_8D52_58C00303D192_.wvu.PrintTitles" localSheetId="22" hidden="1">'55-1'!$1:$4</definedName>
    <definedName name="Z_B606BD3A_C42E_4EF1_8D52_58C00303D192_.wvu.PrintTitles" localSheetId="23" hidden="1">'55-2'!$1:$3</definedName>
    <definedName name="Z_B606BD3A_C42E_4EF1_8D52_58C00303D192_.wvu.PrintTitles" localSheetId="0" hidden="1">⑳改正案一覧!$3:$5</definedName>
    <definedName name="Z_DE772C8A_D712_4FF1_AB28_F88868F0084B_.wvu.Cols" localSheetId="13" hidden="1">'51-2'!$L:$L</definedName>
    <definedName name="Z_DE772C8A_D712_4FF1_AB28_F88868F0084B_.wvu.PrintArea" localSheetId="1" hidden="1">'42'!$A$1:$P$38</definedName>
    <definedName name="Z_DE772C8A_D712_4FF1_AB28_F88868F0084B_.wvu.PrintArea" localSheetId="2" hidden="1">'43'!$A$1:$M$34</definedName>
    <definedName name="Z_DE772C8A_D712_4FF1_AB28_F88868F0084B_.wvu.PrintArea" localSheetId="3" hidden="1">'44'!$A$1:$Q$32</definedName>
    <definedName name="Z_DE772C8A_D712_4FF1_AB28_F88868F0084B_.wvu.PrintArea" localSheetId="4" hidden="1">'45'!$A$1:$L$87</definedName>
    <definedName name="Z_DE772C8A_D712_4FF1_AB28_F88868F0084B_.wvu.PrintArea" localSheetId="5" hidden="1">'46-1'!$A$1:$R$85</definedName>
    <definedName name="Z_DE772C8A_D712_4FF1_AB28_F88868F0084B_.wvu.PrintArea" localSheetId="6" hidden="1">'46-2'!$A$1:$K$83</definedName>
    <definedName name="Z_DE772C8A_D712_4FF1_AB28_F88868F0084B_.wvu.PrintArea" localSheetId="7" hidden="1">'47'!$A$1:$K$33</definedName>
    <definedName name="Z_DE772C8A_D712_4FF1_AB28_F88868F0084B_.wvu.PrintArea" localSheetId="8" hidden="1">'48'!$A$1:$S$36</definedName>
    <definedName name="Z_DE772C8A_D712_4FF1_AB28_F88868F0084B_.wvu.PrintArea" localSheetId="9" hidden="1">'49'!$A$1:$G$33</definedName>
    <definedName name="Z_DE772C8A_D712_4FF1_AB28_F88868F0084B_.wvu.PrintArea" localSheetId="10" hidden="1">'50-1'!$A$1:$R$83</definedName>
    <definedName name="Z_DE772C8A_D712_4FF1_AB28_F88868F0084B_.wvu.PrintArea" localSheetId="11" hidden="1">'50-2'!$A$1:$L$90</definedName>
    <definedName name="Z_DE772C8A_D712_4FF1_AB28_F88868F0084B_.wvu.PrintArea" localSheetId="12" hidden="1">'51-1'!$A$1:$L$84</definedName>
    <definedName name="Z_DE772C8A_D712_4FF1_AB28_F88868F0084B_.wvu.PrintArea" localSheetId="13" hidden="1">'51-2'!$A$1:$L$91</definedName>
    <definedName name="Z_DE772C8A_D712_4FF1_AB28_F88868F0084B_.wvu.PrintArea" localSheetId="14" hidden="1">'52-1'!$A$1:$I$83</definedName>
    <definedName name="Z_DE772C8A_D712_4FF1_AB28_F88868F0084B_.wvu.PrintArea" localSheetId="15" hidden="1">'52-2'!$A$1:$L$86</definedName>
    <definedName name="Z_DE772C8A_D712_4FF1_AB28_F88868F0084B_.wvu.PrintArea" localSheetId="16" hidden="1">'53-1'!$A$1:$I$38</definedName>
    <definedName name="Z_DE772C8A_D712_4FF1_AB28_F88868F0084B_.wvu.PrintArea" localSheetId="17" hidden="1">'53-2'!$A$1:$F$38</definedName>
    <definedName name="Z_DE772C8A_D712_4FF1_AB28_F88868F0084B_.wvu.PrintArea" localSheetId="18" hidden="1">'53-3'!$A$1:$T$39</definedName>
    <definedName name="Z_DE772C8A_D712_4FF1_AB28_F88868F0084B_.wvu.PrintArea" localSheetId="19" hidden="1">'54-1'!$A$1:$I$34</definedName>
    <definedName name="Z_DE772C8A_D712_4FF1_AB28_F88868F0084B_.wvu.PrintArea" localSheetId="20" hidden="1">'54-2'!$A$1:$F$38</definedName>
    <definedName name="Z_DE772C8A_D712_4FF1_AB28_F88868F0084B_.wvu.PrintArea" localSheetId="21" hidden="1">'54-3'!$A$1:$R$39</definedName>
    <definedName name="Z_DE772C8A_D712_4FF1_AB28_F88868F0084B_.wvu.PrintArea" localSheetId="22" hidden="1">'55-1'!$A$1:$U$36</definedName>
    <definedName name="Z_DE772C8A_D712_4FF1_AB28_F88868F0084B_.wvu.PrintArea" localSheetId="23" hidden="1">'55-2'!$A$1:$E$32</definedName>
    <definedName name="Z_DE772C8A_D712_4FF1_AB28_F88868F0084B_.wvu.PrintArea" localSheetId="0" hidden="1">⑳改正案一覧!$A$1:$G$129</definedName>
    <definedName name="Z_DE772C8A_D712_4FF1_AB28_F88868F0084B_.wvu.PrintTitles" localSheetId="1" hidden="1">'42'!$1:$4</definedName>
    <definedName name="Z_DE772C8A_D712_4FF1_AB28_F88868F0084B_.wvu.PrintTitles" localSheetId="2" hidden="1">'43'!$1:$5</definedName>
    <definedName name="Z_DE772C8A_D712_4FF1_AB28_F88868F0084B_.wvu.PrintTitles" localSheetId="3" hidden="1">'44'!$1:$4</definedName>
    <definedName name="Z_DE772C8A_D712_4FF1_AB28_F88868F0084B_.wvu.PrintTitles" localSheetId="4" hidden="1">'45'!$1:$4</definedName>
    <definedName name="Z_DE772C8A_D712_4FF1_AB28_F88868F0084B_.wvu.PrintTitles" localSheetId="5" hidden="1">'46-1'!$1:$3</definedName>
    <definedName name="Z_DE772C8A_D712_4FF1_AB28_F88868F0084B_.wvu.PrintTitles" localSheetId="6" hidden="1">'46-2'!$1:$3</definedName>
    <definedName name="Z_DE772C8A_D712_4FF1_AB28_F88868F0084B_.wvu.PrintTitles" localSheetId="7" hidden="1">'47'!$1:$4</definedName>
    <definedName name="Z_DE772C8A_D712_4FF1_AB28_F88868F0084B_.wvu.PrintTitles" localSheetId="8" hidden="1">'48'!$1:$3</definedName>
    <definedName name="Z_DE772C8A_D712_4FF1_AB28_F88868F0084B_.wvu.PrintTitles" localSheetId="9" hidden="1">'49'!$1:$3</definedName>
    <definedName name="Z_DE772C8A_D712_4FF1_AB28_F88868F0084B_.wvu.PrintTitles" localSheetId="10" hidden="1">'50-1'!$1:$4</definedName>
    <definedName name="Z_DE772C8A_D712_4FF1_AB28_F88868F0084B_.wvu.PrintTitles" localSheetId="12" hidden="1">'51-1'!$1:$4</definedName>
    <definedName name="Z_DE772C8A_D712_4FF1_AB28_F88868F0084B_.wvu.PrintTitles" localSheetId="14" hidden="1">'52-1'!$1:$4</definedName>
    <definedName name="Z_DE772C8A_D712_4FF1_AB28_F88868F0084B_.wvu.PrintTitles" localSheetId="16" hidden="1">'53-1'!$1:$6</definedName>
    <definedName name="Z_DE772C8A_D712_4FF1_AB28_F88868F0084B_.wvu.PrintTitles" localSheetId="17" hidden="1">'53-2'!$1:$6</definedName>
    <definedName name="Z_DE772C8A_D712_4FF1_AB28_F88868F0084B_.wvu.PrintTitles" localSheetId="19" hidden="1">'54-1'!$1:$4</definedName>
    <definedName name="Z_DE772C8A_D712_4FF1_AB28_F88868F0084B_.wvu.PrintTitles" localSheetId="20" hidden="1">'54-2'!$1:$6</definedName>
    <definedName name="Z_DE772C8A_D712_4FF1_AB28_F88868F0084B_.wvu.PrintTitles" localSheetId="22" hidden="1">'55-1'!$1:$4</definedName>
    <definedName name="Z_DE772C8A_D712_4FF1_AB28_F88868F0084B_.wvu.PrintTitles" localSheetId="23" hidden="1">'55-2'!$1:$3</definedName>
    <definedName name="Z_DE772C8A_D712_4FF1_AB28_F88868F0084B_.wvu.PrintTitles" localSheetId="0" hidden="1">⑳改正案一覧!$3:$5</definedName>
    <definedName name="橋本">#REF!</definedName>
  </definedNames>
  <calcPr calcId="162913"/>
  <customWorkbookViews>
    <customWorkbookView name="Windows ユーザー - 個人用ビュー" guid="{25DB3235-00DD-4DBB-A5FE-705B80034702}" mergeInterval="0" personalView="1" xWindow="26" yWindow="26" windowWidth="1238" windowHeight="698" tabRatio="918" activeSheetId="4"/>
    <customWorkbookView name="新谷＿奈加（がん対策係） - 個人用ビュー" guid="{DE772C8A-D712-4FF1-AB28-F88868F0084B}" mergeInterval="0" personalView="1" xWindow="11" yWindow="1" windowWidth="1382" windowHeight="744" tabRatio="918" activeSheetId="17"/>
    <customWorkbookView name="212176 - 個人用ビュー" guid="{B606BD3A-C42E-4EF1-8D52-58C00303D192}" mergeInterval="0" personalView="1" maximized="1" xWindow="1" yWindow="1" windowWidth="990" windowHeight="504" activeSheetId="10"/>
    <customWorkbookView name="053894 - 個人用ビュー" guid="{26A1900F-5848-4061-AA0B-E0B8C2AC890B}" mergeInterval="0" personalView="1" maximized="1" xWindow="1" yWindow="1" windowWidth="1013" windowHeight="478" activeSheetId="4"/>
  </customWorkbookViews>
</workbook>
</file>

<file path=xl/calcChain.xml><?xml version="1.0" encoding="utf-8"?>
<calcChain xmlns="http://schemas.openxmlformats.org/spreadsheetml/2006/main">
  <c r="C6" i="7" l="1"/>
  <c r="D6" i="7"/>
  <c r="E6" i="7"/>
  <c r="F6" i="7"/>
  <c r="G6" i="7"/>
  <c r="H6" i="7"/>
  <c r="I6" i="7"/>
  <c r="J6" i="7"/>
  <c r="K6" i="7"/>
  <c r="L6" i="7"/>
  <c r="M6" i="7"/>
  <c r="N6" i="7"/>
  <c r="O6" i="7"/>
  <c r="B6" i="7"/>
  <c r="C8" i="7"/>
  <c r="D8" i="7"/>
  <c r="E8" i="7"/>
  <c r="F8" i="7"/>
  <c r="G8" i="7"/>
  <c r="H8" i="7"/>
  <c r="I8" i="7"/>
  <c r="J8" i="7"/>
  <c r="K8" i="7"/>
  <c r="L8" i="7"/>
  <c r="M8" i="7"/>
  <c r="N8" i="7"/>
  <c r="O8" i="7"/>
  <c r="B8" i="7"/>
  <c r="C7" i="30" l="1"/>
  <c r="D7" i="30"/>
  <c r="E7" i="30"/>
  <c r="B7" i="30"/>
  <c r="E23" i="30"/>
  <c r="D23" i="30"/>
  <c r="C23" i="30"/>
  <c r="B23" i="30"/>
  <c r="B22" i="30" s="1"/>
  <c r="E22" i="30"/>
  <c r="D22" i="30"/>
  <c r="C22" i="30"/>
  <c r="C8" i="29"/>
  <c r="D8" i="29"/>
  <c r="E8" i="29"/>
  <c r="F8" i="29"/>
  <c r="G8" i="29"/>
  <c r="H8" i="29"/>
  <c r="I8" i="29"/>
  <c r="J8" i="29"/>
  <c r="K8" i="29"/>
  <c r="L8" i="29"/>
  <c r="M8" i="29"/>
  <c r="N8" i="29"/>
  <c r="O8" i="29"/>
  <c r="P8" i="29"/>
  <c r="Q8" i="29"/>
  <c r="R8" i="29"/>
  <c r="S8" i="29"/>
  <c r="T8" i="29"/>
  <c r="U8" i="29"/>
  <c r="B8" i="29"/>
  <c r="K23" i="29"/>
  <c r="T23" i="29"/>
  <c r="S23" i="29"/>
  <c r="R23" i="29"/>
  <c r="Q23" i="29"/>
  <c r="P23" i="29"/>
  <c r="O23" i="29"/>
  <c r="N23" i="29"/>
  <c r="M23" i="29"/>
  <c r="L23" i="29"/>
  <c r="J23" i="29"/>
  <c r="I23" i="29"/>
  <c r="H23" i="29"/>
  <c r="G23" i="29"/>
  <c r="F23" i="29"/>
  <c r="E23" i="29"/>
  <c r="D23" i="29"/>
  <c r="C23" i="29"/>
  <c r="B23" i="29"/>
  <c r="U17" i="29"/>
  <c r="T17" i="29"/>
  <c r="S17" i="29"/>
  <c r="R17" i="29"/>
  <c r="Q17" i="29"/>
  <c r="P17" i="29"/>
  <c r="O17" i="29"/>
  <c r="N17" i="29"/>
  <c r="M17" i="29"/>
  <c r="L17" i="29"/>
  <c r="K17" i="29"/>
  <c r="J17" i="29"/>
  <c r="I17" i="29"/>
  <c r="H17" i="29"/>
  <c r="G17" i="29"/>
  <c r="F17" i="29"/>
  <c r="E17" i="29"/>
  <c r="D17" i="29"/>
  <c r="C17" i="29"/>
  <c r="B17" i="29"/>
  <c r="R26" i="28"/>
  <c r="Q26" i="28"/>
  <c r="P26" i="28"/>
  <c r="O26" i="28"/>
  <c r="N26" i="28"/>
  <c r="M26" i="28"/>
  <c r="L26" i="28"/>
  <c r="K26" i="28"/>
  <c r="J26" i="28"/>
  <c r="I26" i="28"/>
  <c r="H26" i="28"/>
  <c r="G26" i="28"/>
  <c r="F26" i="28"/>
  <c r="E26" i="28"/>
  <c r="D26" i="28"/>
  <c r="C26" i="28"/>
  <c r="B26" i="28"/>
  <c r="R20" i="28"/>
  <c r="O20" i="28"/>
  <c r="N20" i="28"/>
  <c r="L20" i="28"/>
  <c r="K20" i="28"/>
  <c r="J20" i="28"/>
  <c r="G20" i="28"/>
  <c r="F20" i="28"/>
  <c r="D20" i="28"/>
  <c r="C20" i="28"/>
  <c r="B20" i="28"/>
  <c r="Q20" i="28"/>
  <c r="P20" i="28"/>
  <c r="M20" i="28"/>
  <c r="I20" i="28"/>
  <c r="H20" i="28"/>
  <c r="E20" i="28"/>
  <c r="D27" i="27"/>
  <c r="E27" i="27"/>
  <c r="C27" i="27"/>
  <c r="B27" i="27"/>
  <c r="E21" i="27"/>
  <c r="D21" i="27"/>
  <c r="C21" i="27"/>
  <c r="B21" i="27"/>
  <c r="I24" i="26"/>
  <c r="H24" i="26"/>
  <c r="G24" i="26"/>
  <c r="F24" i="26"/>
  <c r="D24" i="26"/>
  <c r="C24" i="26"/>
  <c r="E24" i="26"/>
  <c r="F18" i="26"/>
  <c r="I18" i="26"/>
  <c r="H18" i="26"/>
  <c r="G18" i="26"/>
  <c r="E18" i="26"/>
  <c r="D18" i="26"/>
  <c r="C18" i="26"/>
  <c r="H26" i="25"/>
  <c r="U26" i="25"/>
  <c r="T26" i="25"/>
  <c r="S26" i="25"/>
  <c r="R26" i="25"/>
  <c r="Q26" i="25"/>
  <c r="P26" i="25"/>
  <c r="O26" i="25"/>
  <c r="N26" i="25"/>
  <c r="M26" i="25"/>
  <c r="L26" i="25"/>
  <c r="K26" i="25"/>
  <c r="J26" i="25"/>
  <c r="I26" i="25"/>
  <c r="G26" i="25"/>
  <c r="F26" i="25"/>
  <c r="E26" i="25"/>
  <c r="D26" i="25"/>
  <c r="C26" i="25"/>
  <c r="B26" i="25"/>
  <c r="U21" i="25"/>
  <c r="U20" i="25"/>
  <c r="T20" i="25"/>
  <c r="S20" i="25"/>
  <c r="R20" i="25"/>
  <c r="Q20" i="25"/>
  <c r="P20" i="25"/>
  <c r="O20" i="25"/>
  <c r="N20" i="25"/>
  <c r="M20" i="25"/>
  <c r="L20" i="25"/>
  <c r="K20" i="25"/>
  <c r="J20" i="25"/>
  <c r="I20" i="25"/>
  <c r="H20" i="25"/>
  <c r="G20" i="25"/>
  <c r="F20" i="25"/>
  <c r="E20" i="25"/>
  <c r="D20" i="25"/>
  <c r="C20" i="25"/>
  <c r="B20" i="25"/>
  <c r="B27" i="24"/>
  <c r="B21" i="24"/>
  <c r="E27" i="24"/>
  <c r="D27" i="24"/>
  <c r="C27" i="24"/>
  <c r="F27" i="24"/>
  <c r="F21" i="24"/>
  <c r="D21" i="24"/>
  <c r="C21" i="24"/>
  <c r="F21" i="23"/>
  <c r="I21" i="23"/>
  <c r="F27" i="23"/>
  <c r="I27" i="23"/>
  <c r="H27" i="23"/>
  <c r="D27" i="23"/>
  <c r="G27" i="23"/>
  <c r="E27" i="23"/>
  <c r="C27" i="23"/>
  <c r="H21" i="23"/>
  <c r="G21" i="23"/>
  <c r="E21" i="23"/>
  <c r="D21" i="23"/>
  <c r="C21" i="23"/>
  <c r="C17" i="22"/>
  <c r="D17" i="22"/>
  <c r="E17" i="22"/>
  <c r="F17" i="22"/>
  <c r="G17" i="22"/>
  <c r="H17" i="22"/>
  <c r="I17" i="22"/>
  <c r="J17" i="22"/>
  <c r="K17" i="22"/>
  <c r="L17" i="22"/>
  <c r="C18" i="22"/>
  <c r="D18" i="22"/>
  <c r="E18" i="22"/>
  <c r="F18" i="22"/>
  <c r="G18" i="22"/>
  <c r="H18" i="22"/>
  <c r="I18" i="22"/>
  <c r="J18" i="22"/>
  <c r="K18" i="22"/>
  <c r="L18" i="22"/>
  <c r="C19" i="22"/>
  <c r="D19" i="22"/>
  <c r="E19" i="22"/>
  <c r="F19" i="22"/>
  <c r="G19" i="22"/>
  <c r="H19" i="22"/>
  <c r="I19" i="22"/>
  <c r="J19" i="22"/>
  <c r="K19" i="22"/>
  <c r="L19" i="22"/>
  <c r="C20" i="22"/>
  <c r="D20" i="22"/>
  <c r="E20" i="22"/>
  <c r="F20" i="22"/>
  <c r="G20" i="22"/>
  <c r="H20" i="22"/>
  <c r="I20" i="22"/>
  <c r="J20" i="22"/>
  <c r="K20" i="22"/>
  <c r="L20" i="22"/>
  <c r="C23" i="22"/>
  <c r="D23" i="22"/>
  <c r="E23" i="22"/>
  <c r="F23" i="22"/>
  <c r="G23" i="22"/>
  <c r="H23" i="22"/>
  <c r="I23" i="22"/>
  <c r="J23" i="22"/>
  <c r="K23" i="22"/>
  <c r="L23" i="22"/>
  <c r="C26" i="22"/>
  <c r="D26" i="22"/>
  <c r="E26" i="22"/>
  <c r="F26" i="22"/>
  <c r="G26" i="22"/>
  <c r="H26" i="22"/>
  <c r="I26" i="22"/>
  <c r="J26" i="22"/>
  <c r="K26" i="22"/>
  <c r="L26" i="22"/>
  <c r="C29" i="22"/>
  <c r="D29" i="22"/>
  <c r="E29" i="22"/>
  <c r="F29" i="22"/>
  <c r="G29" i="22"/>
  <c r="H29" i="22"/>
  <c r="I29" i="22"/>
  <c r="J29" i="22"/>
  <c r="K29" i="22"/>
  <c r="L29" i="22"/>
  <c r="J62" i="22"/>
  <c r="H62" i="22"/>
  <c r="C62" i="22"/>
  <c r="E62" i="22"/>
  <c r="D62" i="22"/>
  <c r="K64" i="22"/>
  <c r="E63" i="22"/>
  <c r="K62" i="22"/>
  <c r="G62" i="22"/>
  <c r="F62" i="22"/>
  <c r="L64" i="22"/>
  <c r="J64" i="22"/>
  <c r="I64" i="22"/>
  <c r="H64" i="22"/>
  <c r="G64" i="22"/>
  <c r="F64" i="22"/>
  <c r="E64" i="22"/>
  <c r="D64" i="22"/>
  <c r="C64" i="22"/>
  <c r="L63" i="22"/>
  <c r="K63" i="22"/>
  <c r="J63" i="22"/>
  <c r="I63" i="22"/>
  <c r="H63" i="22"/>
  <c r="G63" i="22"/>
  <c r="F63" i="22"/>
  <c r="D63" i="22"/>
  <c r="C63" i="22"/>
  <c r="L62" i="22"/>
  <c r="I62" i="22"/>
  <c r="I44" i="22"/>
  <c r="K44" i="22"/>
  <c r="L44" i="22"/>
  <c r="C44" i="22"/>
  <c r="E44" i="22"/>
  <c r="D44" i="22"/>
  <c r="K46" i="22"/>
  <c r="J46" i="22"/>
  <c r="G46" i="22"/>
  <c r="F46" i="22"/>
  <c r="C46" i="22"/>
  <c r="L45" i="22"/>
  <c r="I45" i="22"/>
  <c r="H45" i="22"/>
  <c r="E45" i="22"/>
  <c r="D45" i="22"/>
  <c r="J44" i="22"/>
  <c r="H44" i="22"/>
  <c r="G44" i="22"/>
  <c r="F44" i="22"/>
  <c r="L46" i="22"/>
  <c r="I46" i="22"/>
  <c r="H46" i="22"/>
  <c r="E46" i="22"/>
  <c r="D46" i="22"/>
  <c r="K45" i="22"/>
  <c r="J45" i="22"/>
  <c r="G45" i="22"/>
  <c r="F45" i="22"/>
  <c r="C45" i="22"/>
  <c r="F60" i="21"/>
  <c r="G59" i="21"/>
  <c r="C59" i="21"/>
  <c r="F61" i="21"/>
  <c r="E60" i="21"/>
  <c r="H59" i="21"/>
  <c r="I59" i="21" s="1"/>
  <c r="D59" i="21"/>
  <c r="H61" i="21"/>
  <c r="I61" i="21" s="1"/>
  <c r="G61" i="21"/>
  <c r="E61" i="21"/>
  <c r="D61" i="21"/>
  <c r="C61" i="21"/>
  <c r="H60" i="21"/>
  <c r="G60" i="21"/>
  <c r="D60" i="21"/>
  <c r="C60" i="21"/>
  <c r="E59" i="21"/>
  <c r="F42" i="21"/>
  <c r="C41" i="21"/>
  <c r="F43" i="21"/>
  <c r="E42" i="21"/>
  <c r="H41" i="21"/>
  <c r="D41" i="21"/>
  <c r="H43" i="21"/>
  <c r="G43" i="21"/>
  <c r="E43" i="21"/>
  <c r="D43" i="21"/>
  <c r="C43" i="21"/>
  <c r="H42" i="21"/>
  <c r="G42" i="21"/>
  <c r="I42" i="21" s="1"/>
  <c r="D42" i="21"/>
  <c r="C42" i="21"/>
  <c r="E41" i="21"/>
  <c r="J62" i="20"/>
  <c r="D62" i="20"/>
  <c r="L68" i="20"/>
  <c r="I62" i="20"/>
  <c r="C62" i="20"/>
  <c r="E64" i="20"/>
  <c r="L66" i="20"/>
  <c r="K63" i="20"/>
  <c r="E63" i="20"/>
  <c r="L65" i="20"/>
  <c r="K62" i="20"/>
  <c r="F62" i="20"/>
  <c r="L64" i="20"/>
  <c r="K64" i="20"/>
  <c r="J64" i="20"/>
  <c r="I64" i="20"/>
  <c r="G64" i="20"/>
  <c r="F64" i="20"/>
  <c r="D64" i="20"/>
  <c r="C64" i="20"/>
  <c r="L63" i="20"/>
  <c r="J63" i="20"/>
  <c r="I63" i="20"/>
  <c r="G63" i="20"/>
  <c r="F63" i="20"/>
  <c r="D63" i="20"/>
  <c r="C63" i="20"/>
  <c r="L62" i="20"/>
  <c r="G62" i="20"/>
  <c r="E62" i="20"/>
  <c r="K44" i="20"/>
  <c r="C44" i="20"/>
  <c r="L50" i="20"/>
  <c r="L47" i="20" s="1"/>
  <c r="L44" i="20" s="1"/>
  <c r="H44" i="20"/>
  <c r="D44" i="20"/>
  <c r="L49" i="20"/>
  <c r="J46" i="20"/>
  <c r="F46" i="20"/>
  <c r="L48" i="20"/>
  <c r="L45" i="20" s="1"/>
  <c r="H45" i="20"/>
  <c r="D45" i="20"/>
  <c r="J44" i="20"/>
  <c r="F44" i="20"/>
  <c r="L46" i="20"/>
  <c r="K46" i="20"/>
  <c r="I46" i="20"/>
  <c r="H46" i="20"/>
  <c r="G46" i="20"/>
  <c r="E46" i="20"/>
  <c r="D46" i="20"/>
  <c r="C46" i="20"/>
  <c r="K45" i="20"/>
  <c r="J45" i="20"/>
  <c r="I45" i="20"/>
  <c r="G45" i="20"/>
  <c r="F45" i="20"/>
  <c r="E45" i="20"/>
  <c r="C45" i="20"/>
  <c r="I44" i="20"/>
  <c r="G44" i="20"/>
  <c r="E44" i="20"/>
  <c r="L15" i="19"/>
  <c r="L16" i="19"/>
  <c r="L17" i="19"/>
  <c r="F62" i="19"/>
  <c r="I61" i="19"/>
  <c r="I60" i="19"/>
  <c r="E60" i="19"/>
  <c r="D60" i="19"/>
  <c r="J60" i="19"/>
  <c r="E62" i="19"/>
  <c r="G61" i="19"/>
  <c r="F61" i="19"/>
  <c r="C61" i="19"/>
  <c r="G60" i="19"/>
  <c r="C60" i="19"/>
  <c r="I62" i="19"/>
  <c r="G62" i="19"/>
  <c r="D62" i="19"/>
  <c r="C62" i="19"/>
  <c r="J61" i="19"/>
  <c r="E61" i="19"/>
  <c r="D61" i="19"/>
  <c r="E42" i="19"/>
  <c r="I44" i="19"/>
  <c r="F44" i="19"/>
  <c r="F42" i="19"/>
  <c r="K44" i="19"/>
  <c r="H44" i="19"/>
  <c r="G44" i="19"/>
  <c r="D44" i="19"/>
  <c r="C44" i="19"/>
  <c r="I43" i="19"/>
  <c r="E43" i="19"/>
  <c r="K42" i="19"/>
  <c r="H42" i="19"/>
  <c r="G42" i="19"/>
  <c r="D42" i="19"/>
  <c r="C42" i="19"/>
  <c r="J44" i="19"/>
  <c r="E44" i="19"/>
  <c r="K43" i="19"/>
  <c r="H43" i="19"/>
  <c r="G43" i="19"/>
  <c r="D43" i="19"/>
  <c r="C43" i="19"/>
  <c r="D18" i="18"/>
  <c r="E18" i="18"/>
  <c r="F18" i="18"/>
  <c r="G18" i="18"/>
  <c r="H18" i="18"/>
  <c r="I18" i="18"/>
  <c r="J18" i="18"/>
  <c r="K18" i="18"/>
  <c r="L18" i="18"/>
  <c r="D19" i="18"/>
  <c r="E19" i="18"/>
  <c r="F19" i="18"/>
  <c r="G19" i="18"/>
  <c r="H19" i="18"/>
  <c r="I19" i="18"/>
  <c r="J19" i="18"/>
  <c r="K19" i="18"/>
  <c r="L19" i="18"/>
  <c r="C19" i="18"/>
  <c r="D62" i="18"/>
  <c r="I62" i="18"/>
  <c r="F62" i="18"/>
  <c r="E62" i="18"/>
  <c r="L62" i="18"/>
  <c r="K62" i="18"/>
  <c r="G62" i="18"/>
  <c r="C62" i="18"/>
  <c r="J64" i="18"/>
  <c r="E64" i="18"/>
  <c r="L63" i="18"/>
  <c r="K63" i="18"/>
  <c r="I63" i="18"/>
  <c r="G63" i="18"/>
  <c r="E63" i="18"/>
  <c r="H62" i="18"/>
  <c r="L64" i="18"/>
  <c r="K64" i="18"/>
  <c r="I64" i="18"/>
  <c r="H64" i="18"/>
  <c r="G64" i="18"/>
  <c r="F64" i="18"/>
  <c r="D64" i="18"/>
  <c r="C64" i="18"/>
  <c r="J63" i="18"/>
  <c r="H63" i="18"/>
  <c r="F63" i="18"/>
  <c r="D63" i="18"/>
  <c r="C63" i="18"/>
  <c r="J62" i="18"/>
  <c r="I44" i="18"/>
  <c r="K44" i="18"/>
  <c r="L44" i="18"/>
  <c r="F44" i="18"/>
  <c r="K46" i="18"/>
  <c r="I46" i="18"/>
  <c r="H46" i="18"/>
  <c r="G46" i="18"/>
  <c r="E46" i="18"/>
  <c r="D46" i="18"/>
  <c r="C46" i="18"/>
  <c r="J45" i="18"/>
  <c r="F45" i="18"/>
  <c r="C45" i="18"/>
  <c r="J44" i="18"/>
  <c r="E44" i="18"/>
  <c r="L46" i="18"/>
  <c r="J46" i="18"/>
  <c r="F46" i="18"/>
  <c r="L45" i="18"/>
  <c r="K45" i="18"/>
  <c r="I45" i="18"/>
  <c r="H45" i="18"/>
  <c r="G45" i="18"/>
  <c r="E45" i="18"/>
  <c r="D45" i="18"/>
  <c r="D14" i="17"/>
  <c r="E14" i="17"/>
  <c r="F14" i="17"/>
  <c r="G14" i="17"/>
  <c r="H14" i="17"/>
  <c r="I14" i="17"/>
  <c r="J14" i="17"/>
  <c r="K14" i="17"/>
  <c r="L14" i="17"/>
  <c r="M14" i="17"/>
  <c r="N14" i="17"/>
  <c r="O14" i="17"/>
  <c r="P14" i="17"/>
  <c r="Q14" i="17"/>
  <c r="R14" i="17"/>
  <c r="D15" i="17"/>
  <c r="E15" i="17"/>
  <c r="F15" i="17"/>
  <c r="G15" i="17"/>
  <c r="H15" i="17"/>
  <c r="I15" i="17"/>
  <c r="J15" i="17"/>
  <c r="K15" i="17"/>
  <c r="L15" i="17"/>
  <c r="M15" i="17"/>
  <c r="N15" i="17"/>
  <c r="O15" i="17"/>
  <c r="P15" i="17"/>
  <c r="Q15" i="17"/>
  <c r="R15" i="17"/>
  <c r="D16" i="17"/>
  <c r="E16" i="17"/>
  <c r="F16" i="17"/>
  <c r="G16" i="17"/>
  <c r="H16" i="17"/>
  <c r="I16" i="17"/>
  <c r="J16" i="17"/>
  <c r="K16" i="17"/>
  <c r="L16" i="17"/>
  <c r="M16" i="17"/>
  <c r="N16" i="17"/>
  <c r="O16" i="17"/>
  <c r="P16" i="17"/>
  <c r="Q16" i="17"/>
  <c r="R16" i="17"/>
  <c r="C15" i="17"/>
  <c r="C16" i="17"/>
  <c r="C14" i="17"/>
  <c r="N59" i="17"/>
  <c r="H59" i="17"/>
  <c r="P59" i="17"/>
  <c r="C59" i="17"/>
  <c r="K59" i="17"/>
  <c r="O61" i="17"/>
  <c r="F61" i="17"/>
  <c r="O60" i="17"/>
  <c r="F60" i="17"/>
  <c r="O59" i="17"/>
  <c r="Q61" i="17"/>
  <c r="P61" i="17"/>
  <c r="N61" i="17"/>
  <c r="M61" i="17"/>
  <c r="I61" i="17"/>
  <c r="H61" i="17"/>
  <c r="G61" i="17"/>
  <c r="E61" i="17"/>
  <c r="D61" i="17"/>
  <c r="C61" i="17"/>
  <c r="Q60" i="17"/>
  <c r="R60" i="17" s="1"/>
  <c r="P60" i="17"/>
  <c r="N60" i="17"/>
  <c r="M60" i="17"/>
  <c r="K60" i="17"/>
  <c r="I60" i="17"/>
  <c r="H60" i="17"/>
  <c r="G60" i="17"/>
  <c r="E60" i="17"/>
  <c r="D60" i="17"/>
  <c r="C60" i="17"/>
  <c r="Q59" i="17"/>
  <c r="R59" i="17" s="1"/>
  <c r="M59" i="17"/>
  <c r="E59" i="17"/>
  <c r="R58" i="17"/>
  <c r="L58" i="17"/>
  <c r="K58" i="17"/>
  <c r="J58" i="17"/>
  <c r="I58" i="17"/>
  <c r="F58" i="17"/>
  <c r="F56" i="17" s="1"/>
  <c r="R57" i="17"/>
  <c r="O57" i="17"/>
  <c r="O56" i="17" s="1"/>
  <c r="K57" i="17"/>
  <c r="J57" i="17"/>
  <c r="L57" i="17" s="1"/>
  <c r="L56" i="17" s="1"/>
  <c r="I57" i="17"/>
  <c r="F57" i="17"/>
  <c r="R56" i="17"/>
  <c r="Q56" i="17"/>
  <c r="P56" i="17"/>
  <c r="N56" i="17"/>
  <c r="M56" i="17"/>
  <c r="I56" i="17"/>
  <c r="E56" i="17"/>
  <c r="K56" i="17" s="1"/>
  <c r="D56" i="17"/>
  <c r="J56" i="17" s="1"/>
  <c r="C56" i="17"/>
  <c r="C8" i="16"/>
  <c r="D8" i="16"/>
  <c r="E8" i="16"/>
  <c r="F8" i="16"/>
  <c r="G8" i="16"/>
  <c r="B8" i="16"/>
  <c r="G23" i="16"/>
  <c r="D23" i="16"/>
  <c r="F23" i="16"/>
  <c r="E23" i="16"/>
  <c r="C23" i="16"/>
  <c r="B23" i="16"/>
  <c r="E17" i="16"/>
  <c r="D17" i="16"/>
  <c r="G17" i="16"/>
  <c r="F17" i="16"/>
  <c r="C17" i="16"/>
  <c r="B17" i="16"/>
  <c r="C8" i="15"/>
  <c r="D8" i="15"/>
  <c r="E8" i="15"/>
  <c r="F8" i="15"/>
  <c r="G8" i="15"/>
  <c r="H8" i="15"/>
  <c r="I8" i="15"/>
  <c r="J8" i="15"/>
  <c r="K8" i="15"/>
  <c r="L8" i="15"/>
  <c r="M8" i="15"/>
  <c r="N8" i="15"/>
  <c r="O8" i="15"/>
  <c r="P8" i="15"/>
  <c r="Q8" i="15"/>
  <c r="R8" i="15"/>
  <c r="S8" i="15"/>
  <c r="B8" i="15"/>
  <c r="D8" i="13"/>
  <c r="E8" i="13"/>
  <c r="F8" i="13"/>
  <c r="G8" i="13"/>
  <c r="H8" i="13"/>
  <c r="I8" i="13"/>
  <c r="J8" i="13"/>
  <c r="K8" i="13"/>
  <c r="C8" i="13"/>
  <c r="H23" i="13"/>
  <c r="K23" i="13"/>
  <c r="G23" i="13"/>
  <c r="C23" i="13"/>
  <c r="J23" i="13"/>
  <c r="I23" i="13"/>
  <c r="F23" i="13"/>
  <c r="E23" i="13"/>
  <c r="D23" i="13"/>
  <c r="H17" i="13"/>
  <c r="K17" i="13"/>
  <c r="G17" i="13"/>
  <c r="C17" i="13"/>
  <c r="J17" i="13"/>
  <c r="I17" i="13"/>
  <c r="F17" i="13"/>
  <c r="E17" i="13"/>
  <c r="D17" i="13"/>
  <c r="D15" i="12"/>
  <c r="E15" i="12"/>
  <c r="F15" i="12"/>
  <c r="G15" i="12"/>
  <c r="H15" i="12"/>
  <c r="I15" i="12"/>
  <c r="J15" i="12"/>
  <c r="K15" i="12"/>
  <c r="D16" i="12"/>
  <c r="E16" i="12"/>
  <c r="F16" i="12"/>
  <c r="G16" i="12"/>
  <c r="H16" i="12"/>
  <c r="I16" i="12"/>
  <c r="J16" i="12"/>
  <c r="K16" i="12"/>
  <c r="C16" i="12"/>
  <c r="C15" i="12"/>
  <c r="K61" i="12"/>
  <c r="J61" i="12"/>
  <c r="H61" i="12"/>
  <c r="G61" i="12"/>
  <c r="F61" i="12"/>
  <c r="D61" i="12"/>
  <c r="C61" i="12"/>
  <c r="K60" i="12"/>
  <c r="I60" i="12"/>
  <c r="H60" i="12"/>
  <c r="G60" i="12"/>
  <c r="E60" i="12"/>
  <c r="D60" i="12"/>
  <c r="C60" i="12"/>
  <c r="C59" i="12" s="1"/>
  <c r="I43" i="12"/>
  <c r="E43" i="12"/>
  <c r="J42" i="12"/>
  <c r="F42" i="12"/>
  <c r="K43" i="12"/>
  <c r="J43" i="12"/>
  <c r="H43" i="12"/>
  <c r="G43" i="12"/>
  <c r="F43" i="12"/>
  <c r="D43" i="12"/>
  <c r="C43" i="12"/>
  <c r="K42" i="12"/>
  <c r="I42" i="12"/>
  <c r="H42" i="12"/>
  <c r="G42" i="12"/>
  <c r="E42" i="12"/>
  <c r="D42" i="12"/>
  <c r="C42" i="12"/>
  <c r="D15" i="11"/>
  <c r="E15" i="11"/>
  <c r="F15" i="11"/>
  <c r="G15" i="11"/>
  <c r="H15" i="11"/>
  <c r="I15" i="11"/>
  <c r="J15" i="11"/>
  <c r="K15" i="11"/>
  <c r="L15" i="11"/>
  <c r="M15" i="11"/>
  <c r="N15" i="11"/>
  <c r="O15" i="11"/>
  <c r="P15" i="11"/>
  <c r="Q15" i="11"/>
  <c r="R15" i="11"/>
  <c r="D16" i="11"/>
  <c r="E16" i="11"/>
  <c r="F16" i="11"/>
  <c r="G16" i="11"/>
  <c r="H16" i="11"/>
  <c r="I16" i="11"/>
  <c r="J16" i="11"/>
  <c r="K16" i="11"/>
  <c r="L16" i="11"/>
  <c r="M16" i="11"/>
  <c r="N16" i="11"/>
  <c r="O16" i="11"/>
  <c r="P16" i="11"/>
  <c r="Q16" i="11"/>
  <c r="R16" i="11"/>
  <c r="C15" i="11"/>
  <c r="C16" i="11"/>
  <c r="R61" i="11"/>
  <c r="Q61" i="11"/>
  <c r="P61" i="11"/>
  <c r="O61" i="11"/>
  <c r="N61" i="11"/>
  <c r="M61" i="11"/>
  <c r="L61" i="11"/>
  <c r="K61" i="11"/>
  <c r="J61" i="11"/>
  <c r="I61" i="11"/>
  <c r="H61" i="11"/>
  <c r="G61" i="11"/>
  <c r="F61" i="11"/>
  <c r="E61" i="11"/>
  <c r="D61" i="11"/>
  <c r="C61" i="11"/>
  <c r="R60" i="11"/>
  <c r="Q60" i="11"/>
  <c r="P60" i="11"/>
  <c r="O60" i="11"/>
  <c r="O59" i="11" s="1"/>
  <c r="N60" i="11"/>
  <c r="M60" i="11"/>
  <c r="L60" i="11"/>
  <c r="K60" i="11"/>
  <c r="K59" i="11" s="1"/>
  <c r="J60" i="11"/>
  <c r="I60" i="11"/>
  <c r="H60" i="11"/>
  <c r="G60" i="11"/>
  <c r="G59" i="11" s="1"/>
  <c r="F60" i="11"/>
  <c r="E60" i="11"/>
  <c r="D60" i="11"/>
  <c r="C60" i="11"/>
  <c r="C59" i="11" s="1"/>
  <c r="R59" i="11"/>
  <c r="Q59" i="11"/>
  <c r="N59" i="11"/>
  <c r="M59" i="11"/>
  <c r="I59" i="11"/>
  <c r="H59" i="11"/>
  <c r="F59" i="11"/>
  <c r="E59" i="11"/>
  <c r="D59" i="11"/>
  <c r="Q41" i="11"/>
  <c r="P41" i="11"/>
  <c r="M41" i="11"/>
  <c r="L41" i="11"/>
  <c r="I41" i="11"/>
  <c r="H41" i="11"/>
  <c r="E41" i="11"/>
  <c r="D41" i="11"/>
  <c r="R43" i="11"/>
  <c r="Q43" i="11"/>
  <c r="P43" i="11"/>
  <c r="O43" i="11"/>
  <c r="N43" i="11"/>
  <c r="M43" i="11"/>
  <c r="L43" i="11"/>
  <c r="K43" i="11"/>
  <c r="J43" i="11"/>
  <c r="I43" i="11"/>
  <c r="H43" i="11"/>
  <c r="G43" i="11"/>
  <c r="F43" i="11"/>
  <c r="E43" i="11"/>
  <c r="D43" i="11"/>
  <c r="C43" i="11"/>
  <c r="R42" i="11"/>
  <c r="Q42" i="11"/>
  <c r="P42" i="11"/>
  <c r="O42" i="11"/>
  <c r="N42" i="11"/>
  <c r="M42" i="11"/>
  <c r="L42" i="11"/>
  <c r="K42" i="11"/>
  <c r="J42" i="11"/>
  <c r="I42" i="11"/>
  <c r="H42" i="11"/>
  <c r="G42" i="11"/>
  <c r="F42" i="11"/>
  <c r="E42" i="11"/>
  <c r="D42" i="11"/>
  <c r="C42" i="11"/>
  <c r="R41" i="11"/>
  <c r="O41" i="11"/>
  <c r="N41" i="11"/>
  <c r="K41" i="11"/>
  <c r="J41" i="11"/>
  <c r="G41" i="11"/>
  <c r="F41" i="11"/>
  <c r="C41" i="11"/>
  <c r="C16" i="10"/>
  <c r="D16" i="10"/>
  <c r="E16" i="10"/>
  <c r="F16" i="10"/>
  <c r="G16" i="10"/>
  <c r="H16" i="10"/>
  <c r="I16" i="10"/>
  <c r="J16" i="10"/>
  <c r="K16" i="10"/>
  <c r="L16" i="10"/>
  <c r="D15" i="10"/>
  <c r="E15" i="10"/>
  <c r="F15" i="10"/>
  <c r="G15" i="10"/>
  <c r="H15" i="10"/>
  <c r="I15" i="10"/>
  <c r="J15" i="10"/>
  <c r="K15" i="10"/>
  <c r="L15" i="10"/>
  <c r="C15" i="10"/>
  <c r="K61" i="10"/>
  <c r="G61" i="10"/>
  <c r="C61" i="10"/>
  <c r="L61" i="10"/>
  <c r="L59" i="10" s="1"/>
  <c r="J61" i="10"/>
  <c r="I61" i="10"/>
  <c r="H61" i="10"/>
  <c r="F61" i="10"/>
  <c r="E61" i="10"/>
  <c r="D61" i="10"/>
  <c r="L60" i="10"/>
  <c r="K60" i="10"/>
  <c r="J60" i="10"/>
  <c r="H60" i="10"/>
  <c r="G60" i="10"/>
  <c r="F60" i="10"/>
  <c r="D60" i="10"/>
  <c r="C60" i="10"/>
  <c r="J59" i="10"/>
  <c r="H59" i="10"/>
  <c r="D59" i="10"/>
  <c r="I43" i="10"/>
  <c r="K42" i="10"/>
  <c r="K41" i="10" s="1"/>
  <c r="G42" i="10"/>
  <c r="F43" i="10"/>
  <c r="L42" i="10"/>
  <c r="L41" i="10" s="1"/>
  <c r="H42" i="10"/>
  <c r="D42" i="10"/>
  <c r="D41" i="10" s="1"/>
  <c r="L43" i="10"/>
  <c r="K43" i="10"/>
  <c r="H43" i="10"/>
  <c r="G43" i="10"/>
  <c r="D43" i="10"/>
  <c r="C43" i="10"/>
  <c r="F42" i="10"/>
  <c r="C42" i="10"/>
  <c r="C41" i="10" s="1"/>
  <c r="C8" i="9"/>
  <c r="D8" i="9"/>
  <c r="E8" i="9"/>
  <c r="F8" i="9"/>
  <c r="G8" i="9"/>
  <c r="H8" i="9"/>
  <c r="I8" i="9"/>
  <c r="J8" i="9"/>
  <c r="K8" i="9"/>
  <c r="L8" i="9"/>
  <c r="M8" i="9"/>
  <c r="N8" i="9"/>
  <c r="O8" i="9"/>
  <c r="P8" i="9"/>
  <c r="Q8" i="9"/>
  <c r="B8" i="9"/>
  <c r="Q23" i="9"/>
  <c r="P23" i="9"/>
  <c r="O23" i="9"/>
  <c r="N23" i="9"/>
  <c r="M23" i="9"/>
  <c r="L23" i="9"/>
  <c r="K23" i="9"/>
  <c r="J23" i="9"/>
  <c r="I23" i="9"/>
  <c r="H23" i="9"/>
  <c r="G23" i="9"/>
  <c r="F23" i="9"/>
  <c r="E23" i="9"/>
  <c r="D23" i="9"/>
  <c r="C23" i="9"/>
  <c r="B23" i="9"/>
  <c r="Q17" i="9"/>
  <c r="P17" i="9"/>
  <c r="O17" i="9"/>
  <c r="N17" i="9"/>
  <c r="M17" i="9"/>
  <c r="L17" i="9"/>
  <c r="K17" i="9"/>
  <c r="J17" i="9"/>
  <c r="I17" i="9"/>
  <c r="H17" i="9"/>
  <c r="G17" i="9"/>
  <c r="F17" i="9"/>
  <c r="E17" i="9"/>
  <c r="D17" i="9"/>
  <c r="C17" i="9"/>
  <c r="B17" i="9"/>
  <c r="C9" i="8"/>
  <c r="D9" i="8"/>
  <c r="E9" i="8"/>
  <c r="F9" i="8"/>
  <c r="G9" i="8"/>
  <c r="H9" i="8"/>
  <c r="I9" i="8"/>
  <c r="J9" i="8"/>
  <c r="K9" i="8"/>
  <c r="L9" i="8"/>
  <c r="M9" i="8"/>
  <c r="B9" i="8"/>
  <c r="M24" i="8"/>
  <c r="L24" i="8"/>
  <c r="K24" i="8"/>
  <c r="J24" i="8"/>
  <c r="I24" i="8"/>
  <c r="H24" i="8"/>
  <c r="G24" i="8"/>
  <c r="F24" i="8"/>
  <c r="E24" i="8"/>
  <c r="D24" i="8"/>
  <c r="C24" i="8"/>
  <c r="B24" i="8"/>
  <c r="M18" i="8"/>
  <c r="L18" i="8"/>
  <c r="K18" i="8"/>
  <c r="J18" i="8"/>
  <c r="I18" i="8"/>
  <c r="H18" i="8"/>
  <c r="G18" i="8"/>
  <c r="F18" i="8"/>
  <c r="E18" i="8"/>
  <c r="D18" i="8"/>
  <c r="C18" i="8"/>
  <c r="B18" i="8"/>
  <c r="B18" i="7"/>
  <c r="C18" i="7"/>
  <c r="D18" i="7"/>
  <c r="E18" i="7"/>
  <c r="F18" i="7"/>
  <c r="G18" i="7"/>
  <c r="H18" i="7"/>
  <c r="I18" i="7"/>
  <c r="J18" i="7"/>
  <c r="K18" i="7"/>
  <c r="L18" i="7"/>
  <c r="M18" i="7"/>
  <c r="N18" i="7"/>
  <c r="O18" i="7"/>
  <c r="B17" i="7"/>
  <c r="C17" i="7"/>
  <c r="D17" i="7"/>
  <c r="E17" i="7"/>
  <c r="F17" i="7"/>
  <c r="G17" i="7"/>
  <c r="H17" i="7"/>
  <c r="I17" i="7"/>
  <c r="J17" i="7"/>
  <c r="K17" i="7"/>
  <c r="L17" i="7"/>
  <c r="M17" i="7"/>
  <c r="N17" i="7"/>
  <c r="O17" i="7"/>
  <c r="O24" i="7"/>
  <c r="N24" i="7"/>
  <c r="M24" i="7"/>
  <c r="M23" i="7" s="1"/>
  <c r="L24" i="7"/>
  <c r="L23" i="7" s="1"/>
  <c r="K24" i="7"/>
  <c r="J24" i="7"/>
  <c r="I24" i="7"/>
  <c r="I23" i="7" s="1"/>
  <c r="H24" i="7"/>
  <c r="H23" i="7" s="1"/>
  <c r="G24" i="7"/>
  <c r="F24" i="7"/>
  <c r="E24" i="7"/>
  <c r="E23" i="7" s="1"/>
  <c r="D24" i="7"/>
  <c r="D23" i="7" s="1"/>
  <c r="C24" i="7"/>
  <c r="B24" i="7"/>
  <c r="O23" i="7"/>
  <c r="N23" i="7"/>
  <c r="K23" i="7"/>
  <c r="J23" i="7"/>
  <c r="G23" i="7"/>
  <c r="F23" i="7"/>
  <c r="C23" i="7"/>
  <c r="B23" i="7"/>
  <c r="U23" i="29" l="1"/>
  <c r="F21" i="27"/>
  <c r="F27" i="27"/>
  <c r="I60" i="21"/>
  <c r="I43" i="21"/>
  <c r="F41" i="21"/>
  <c r="F59" i="21"/>
  <c r="G41" i="21"/>
  <c r="I41" i="21" s="1"/>
  <c r="L44" i="19"/>
  <c r="K60" i="19"/>
  <c r="L60" i="19" s="1"/>
  <c r="I42" i="19"/>
  <c r="F43" i="19"/>
  <c r="K61" i="19"/>
  <c r="L61" i="19" s="1"/>
  <c r="J62" i="19"/>
  <c r="K62" i="19"/>
  <c r="L62" i="19" s="1"/>
  <c r="F60" i="19"/>
  <c r="J43" i="19"/>
  <c r="L43" i="19" s="1"/>
  <c r="J42" i="19"/>
  <c r="L42" i="19" s="1"/>
  <c r="D44" i="18"/>
  <c r="H44" i="18"/>
  <c r="C44" i="18"/>
  <c r="G44" i="18"/>
  <c r="R61" i="17"/>
  <c r="D59" i="17"/>
  <c r="F59" i="17"/>
  <c r="G59" i="17"/>
  <c r="I59" i="17"/>
  <c r="K61" i="17"/>
  <c r="F60" i="12"/>
  <c r="F59" i="12" s="1"/>
  <c r="J60" i="12"/>
  <c r="E61" i="12"/>
  <c r="E59" i="12" s="1"/>
  <c r="I61" i="12"/>
  <c r="G41" i="10"/>
  <c r="H41" i="10"/>
  <c r="E43" i="10"/>
  <c r="J43" i="10"/>
  <c r="G59" i="10"/>
  <c r="C59" i="10"/>
  <c r="E60" i="10"/>
  <c r="I60" i="10"/>
  <c r="I59" i="10" s="1"/>
  <c r="L59" i="17" l="1"/>
  <c r="J59" i="17"/>
  <c r="L60" i="17"/>
  <c r="J60" i="17"/>
  <c r="L61" i="17"/>
  <c r="J61" i="17"/>
  <c r="J42" i="10"/>
  <c r="J41" i="10" s="1"/>
  <c r="I42" i="10"/>
  <c r="I41" i="10" s="1"/>
  <c r="E42" i="10"/>
  <c r="K23" i="15" l="1"/>
  <c r="J23" i="15"/>
  <c r="G23" i="15"/>
  <c r="F23" i="15"/>
  <c r="C23" i="15"/>
  <c r="B23" i="15"/>
  <c r="L23" i="15"/>
  <c r="I23" i="15"/>
  <c r="H23" i="15"/>
  <c r="E23" i="15"/>
  <c r="D23" i="15"/>
  <c r="F17" i="15"/>
  <c r="J17" i="15"/>
  <c r="I17" i="15"/>
  <c r="E17" i="15"/>
  <c r="B17" i="15"/>
  <c r="L17" i="15"/>
  <c r="K17" i="15"/>
  <c r="H17" i="15"/>
  <c r="G17" i="15"/>
  <c r="D17" i="15"/>
  <c r="C17" i="15"/>
  <c r="D7" i="26" l="1"/>
  <c r="E7" i="26"/>
  <c r="F7" i="26"/>
  <c r="G7" i="26"/>
  <c r="H7" i="26"/>
  <c r="I7" i="26"/>
  <c r="C7" i="26"/>
  <c r="I10" i="26"/>
  <c r="I9" i="26"/>
  <c r="I11" i="26"/>
  <c r="I12" i="26"/>
  <c r="I13" i="26"/>
  <c r="I14" i="26"/>
  <c r="I15" i="26"/>
  <c r="I16" i="26"/>
  <c r="I17" i="26"/>
  <c r="H9" i="26"/>
  <c r="G9" i="26"/>
  <c r="F9" i="26"/>
  <c r="F17" i="26"/>
  <c r="F11" i="26"/>
  <c r="F12" i="26"/>
  <c r="F13" i="26"/>
  <c r="F14" i="26"/>
  <c r="F15" i="26"/>
  <c r="F16" i="26"/>
  <c r="F10" i="26"/>
  <c r="D9" i="26"/>
  <c r="E9" i="26"/>
  <c r="C9" i="26"/>
  <c r="D6" i="29"/>
  <c r="E6" i="29"/>
  <c r="N6" i="29"/>
  <c r="O6" i="29"/>
  <c r="T6" i="29"/>
  <c r="U6" i="29"/>
  <c r="S6" i="29"/>
  <c r="I6" i="29"/>
  <c r="J6" i="29"/>
  <c r="H6" i="29"/>
  <c r="P17" i="17"/>
  <c r="P20" i="17"/>
  <c r="P23" i="17"/>
  <c r="P38" i="17"/>
  <c r="P35" i="17"/>
  <c r="P32" i="17"/>
  <c r="P29" i="17"/>
  <c r="P26" i="17"/>
  <c r="G16" i="21"/>
  <c r="E16" i="21"/>
  <c r="F16" i="21"/>
  <c r="E15" i="21"/>
  <c r="F15" i="21"/>
  <c r="G15" i="21"/>
  <c r="E14" i="21"/>
  <c r="F14" i="21"/>
  <c r="G14" i="21"/>
  <c r="L6" i="15"/>
  <c r="M6" i="15"/>
  <c r="N6" i="15"/>
  <c r="O6" i="15"/>
  <c r="P6" i="15"/>
  <c r="Q6" i="15"/>
  <c r="R6" i="15"/>
  <c r="S6" i="15"/>
  <c r="F10" i="27" l="1"/>
  <c r="C10" i="27"/>
  <c r="D10" i="27"/>
  <c r="E10" i="27"/>
  <c r="B10" i="27"/>
  <c r="C9" i="25"/>
  <c r="D9" i="25"/>
  <c r="E9" i="25"/>
  <c r="F9" i="25"/>
  <c r="G9" i="25"/>
  <c r="H9" i="25"/>
  <c r="I9" i="25"/>
  <c r="J9" i="25"/>
  <c r="K9" i="25"/>
  <c r="L9" i="25"/>
  <c r="M9" i="25"/>
  <c r="N9" i="25"/>
  <c r="O9" i="25"/>
  <c r="P9" i="25"/>
  <c r="Q9" i="25"/>
  <c r="R9" i="25"/>
  <c r="S9" i="25"/>
  <c r="T9" i="25"/>
  <c r="B9" i="25"/>
  <c r="C11" i="25"/>
  <c r="D11" i="25"/>
  <c r="E11" i="25"/>
  <c r="F11" i="25"/>
  <c r="G11" i="25"/>
  <c r="H11" i="25"/>
  <c r="I11" i="25"/>
  <c r="J11" i="25"/>
  <c r="K11" i="25"/>
  <c r="L11" i="25"/>
  <c r="M11" i="25"/>
  <c r="N11" i="25"/>
  <c r="O11" i="25"/>
  <c r="P11" i="25"/>
  <c r="Q11" i="25"/>
  <c r="R11" i="25"/>
  <c r="S11" i="25"/>
  <c r="T11" i="25"/>
  <c r="B11" i="25"/>
  <c r="D10" i="23"/>
  <c r="E10" i="23"/>
  <c r="F10" i="23"/>
  <c r="G10" i="23"/>
  <c r="H10" i="23"/>
  <c r="I10" i="23"/>
  <c r="C10" i="23"/>
  <c r="C12" i="23"/>
  <c r="E12" i="23"/>
  <c r="F12" i="23"/>
  <c r="G12" i="23"/>
  <c r="H12" i="23"/>
  <c r="I12" i="23"/>
  <c r="D12" i="23"/>
  <c r="D9" i="21"/>
  <c r="E9" i="21"/>
  <c r="F9" i="21"/>
  <c r="G9" i="21"/>
  <c r="H9" i="21"/>
  <c r="D10" i="21"/>
  <c r="E10" i="21"/>
  <c r="F10" i="21"/>
  <c r="G10" i="21"/>
  <c r="H10" i="21"/>
  <c r="I10" i="21" s="1"/>
  <c r="D8" i="21"/>
  <c r="E8" i="21"/>
  <c r="F8" i="21"/>
  <c r="G8" i="21"/>
  <c r="I8" i="21" s="1"/>
  <c r="H8" i="21"/>
  <c r="I9" i="21"/>
  <c r="C12" i="20"/>
  <c r="D12" i="20"/>
  <c r="E12" i="20"/>
  <c r="F12" i="20"/>
  <c r="G12" i="20"/>
  <c r="H12" i="20"/>
  <c r="I12" i="20"/>
  <c r="J12" i="20"/>
  <c r="K12" i="20"/>
  <c r="C13" i="20"/>
  <c r="D13" i="20"/>
  <c r="E13" i="20"/>
  <c r="F13" i="20"/>
  <c r="G13" i="20"/>
  <c r="H13" i="20"/>
  <c r="I13" i="20"/>
  <c r="J13" i="20"/>
  <c r="K13" i="20"/>
  <c r="P9" i="17"/>
  <c r="Q9" i="17"/>
  <c r="P10" i="17"/>
  <c r="Q10" i="17"/>
  <c r="P8" i="17"/>
  <c r="Q8" i="17"/>
  <c r="U7" i="29" l="1"/>
  <c r="K7" i="29"/>
  <c r="F11" i="27"/>
  <c r="I8" i="26"/>
  <c r="F8" i="26"/>
  <c r="F11" i="24"/>
  <c r="I11" i="23"/>
  <c r="F11" i="23"/>
  <c r="K14" i="22"/>
  <c r="J14" i="22"/>
  <c r="I14" i="22"/>
  <c r="H14" i="22"/>
  <c r="G14" i="22"/>
  <c r="F14" i="22"/>
  <c r="E14" i="22"/>
  <c r="D14" i="22"/>
  <c r="C14" i="22"/>
  <c r="I13" i="21"/>
  <c r="F13" i="21"/>
  <c r="I12" i="21"/>
  <c r="F12" i="21"/>
  <c r="H11" i="21"/>
  <c r="I11" i="21" s="1"/>
  <c r="G11" i="21"/>
  <c r="E11" i="21"/>
  <c r="D11" i="21"/>
  <c r="C11" i="21"/>
  <c r="I14" i="20"/>
  <c r="F14" i="20"/>
  <c r="E14" i="20"/>
  <c r="D14" i="20"/>
  <c r="C14" i="20"/>
  <c r="L14" i="19"/>
  <c r="F14" i="19"/>
  <c r="L13" i="19"/>
  <c r="F13" i="19"/>
  <c r="K12" i="19"/>
  <c r="J12" i="19"/>
  <c r="G12" i="19"/>
  <c r="E12" i="19"/>
  <c r="D12" i="19"/>
  <c r="C12" i="19"/>
  <c r="K14" i="18"/>
  <c r="J14" i="18"/>
  <c r="H14" i="18"/>
  <c r="G14" i="18"/>
  <c r="F14" i="18"/>
  <c r="E14" i="18"/>
  <c r="D14" i="18"/>
  <c r="C14" i="18"/>
  <c r="R13" i="17"/>
  <c r="O13" i="17"/>
  <c r="L13" i="17"/>
  <c r="F13" i="17"/>
  <c r="R12" i="17"/>
  <c r="O12" i="17"/>
  <c r="L12" i="17"/>
  <c r="F12" i="17"/>
  <c r="Q11" i="17"/>
  <c r="P11" i="17"/>
  <c r="N11" i="17"/>
  <c r="N8" i="17" s="1"/>
  <c r="M11" i="17"/>
  <c r="L11" i="17"/>
  <c r="K11" i="17"/>
  <c r="J11" i="17"/>
  <c r="E11" i="17"/>
  <c r="D11" i="17"/>
  <c r="C11" i="17"/>
  <c r="H7" i="13"/>
  <c r="K11" i="12"/>
  <c r="J11" i="12"/>
  <c r="I11" i="12"/>
  <c r="H11" i="12"/>
  <c r="G11" i="12"/>
  <c r="F11" i="12"/>
  <c r="E11" i="12"/>
  <c r="D11" i="12"/>
  <c r="C11" i="12"/>
  <c r="R11" i="11"/>
  <c r="Q11" i="11"/>
  <c r="P11" i="11"/>
  <c r="O11" i="11"/>
  <c r="N11" i="11"/>
  <c r="M11" i="11"/>
  <c r="L11" i="11"/>
  <c r="K11" i="11"/>
  <c r="J11" i="11"/>
  <c r="I11" i="11"/>
  <c r="H11" i="11"/>
  <c r="G11" i="11"/>
  <c r="F11" i="11"/>
  <c r="E11" i="11"/>
  <c r="D11" i="11"/>
  <c r="C11" i="11"/>
  <c r="L11" i="10"/>
  <c r="K11" i="10"/>
  <c r="J11" i="10"/>
  <c r="I11" i="10"/>
  <c r="H11" i="10"/>
  <c r="G11" i="10"/>
  <c r="F11" i="10"/>
  <c r="E11" i="10"/>
  <c r="D11" i="10"/>
  <c r="C11" i="10"/>
  <c r="L12" i="19" l="1"/>
  <c r="F11" i="17"/>
  <c r="O11" i="17"/>
  <c r="F11" i="21"/>
  <c r="R11" i="17"/>
  <c r="F12" i="19"/>
  <c r="C13" i="22" l="1"/>
  <c r="D13" i="22"/>
  <c r="E13" i="22"/>
  <c r="F13" i="22"/>
  <c r="G13" i="22"/>
  <c r="H13" i="22"/>
  <c r="I13" i="22"/>
  <c r="J13" i="22"/>
  <c r="K13" i="22"/>
  <c r="D12" i="22"/>
  <c r="E12" i="22"/>
  <c r="F12" i="22"/>
  <c r="G12" i="22"/>
  <c r="H12" i="22"/>
  <c r="I12" i="22"/>
  <c r="J12" i="22"/>
  <c r="K12" i="22"/>
  <c r="L16" i="22"/>
  <c r="C12" i="22"/>
  <c r="L41" i="22"/>
  <c r="K41" i="22"/>
  <c r="J41" i="22"/>
  <c r="I41" i="22"/>
  <c r="H41" i="22"/>
  <c r="G41" i="22"/>
  <c r="F41" i="22"/>
  <c r="E41" i="22"/>
  <c r="D41" i="22"/>
  <c r="C41" i="22"/>
  <c r="L38" i="22"/>
  <c r="K38" i="22"/>
  <c r="J38" i="22"/>
  <c r="I38" i="22"/>
  <c r="H38" i="22"/>
  <c r="G38" i="22"/>
  <c r="F38" i="22"/>
  <c r="E38" i="22"/>
  <c r="D38" i="22"/>
  <c r="C38" i="22"/>
  <c r="L35" i="22"/>
  <c r="K35" i="22"/>
  <c r="J35" i="22"/>
  <c r="I35" i="22"/>
  <c r="H35" i="22"/>
  <c r="G35" i="22"/>
  <c r="F35" i="22"/>
  <c r="E35" i="22"/>
  <c r="D35" i="22"/>
  <c r="C35" i="22"/>
  <c r="L32" i="22"/>
  <c r="K32" i="22"/>
  <c r="J32" i="22"/>
  <c r="I32" i="22"/>
  <c r="H32" i="22"/>
  <c r="G32" i="22"/>
  <c r="F32" i="22"/>
  <c r="E32" i="22"/>
  <c r="D32" i="22"/>
  <c r="C32" i="22"/>
  <c r="L13" i="22" l="1"/>
  <c r="L15" i="22"/>
  <c r="K11" i="22"/>
  <c r="G11" i="22"/>
  <c r="J11" i="22"/>
  <c r="F11" i="22"/>
  <c r="C11" i="22"/>
  <c r="I11" i="22"/>
  <c r="E11" i="22"/>
  <c r="H11" i="22"/>
  <c r="D11" i="22"/>
  <c r="K41" i="20"/>
  <c r="J41" i="20"/>
  <c r="I41" i="20"/>
  <c r="H41" i="20"/>
  <c r="G41" i="20"/>
  <c r="F41" i="20"/>
  <c r="E41" i="20"/>
  <c r="D41" i="20"/>
  <c r="C41" i="20"/>
  <c r="K38" i="20"/>
  <c r="J38" i="20"/>
  <c r="I38" i="20"/>
  <c r="H38" i="20"/>
  <c r="G38" i="20"/>
  <c r="F38" i="20"/>
  <c r="E38" i="20"/>
  <c r="D38" i="20"/>
  <c r="C38" i="20"/>
  <c r="K35" i="20"/>
  <c r="J35" i="20"/>
  <c r="I35" i="20"/>
  <c r="H35" i="20"/>
  <c r="G35" i="20"/>
  <c r="F35" i="20"/>
  <c r="E35" i="20"/>
  <c r="D35" i="20"/>
  <c r="C35" i="20"/>
  <c r="K32" i="20"/>
  <c r="J32" i="20"/>
  <c r="I32" i="20"/>
  <c r="H32" i="20"/>
  <c r="G32" i="20"/>
  <c r="F32" i="20"/>
  <c r="E32" i="20"/>
  <c r="D32" i="20"/>
  <c r="C32" i="20"/>
  <c r="K29" i="20"/>
  <c r="J29" i="20"/>
  <c r="I29" i="20"/>
  <c r="H29" i="20"/>
  <c r="G29" i="20"/>
  <c r="F29" i="20"/>
  <c r="E29" i="20"/>
  <c r="D29" i="20"/>
  <c r="C29" i="20"/>
  <c r="K26" i="20"/>
  <c r="J26" i="20"/>
  <c r="I26" i="20"/>
  <c r="H26" i="20"/>
  <c r="G26" i="20"/>
  <c r="F26" i="20"/>
  <c r="E26" i="20"/>
  <c r="D26" i="20"/>
  <c r="C26" i="20"/>
  <c r="K23" i="20"/>
  <c r="J23" i="20"/>
  <c r="I23" i="20"/>
  <c r="H23" i="20"/>
  <c r="G23" i="20"/>
  <c r="F23" i="20"/>
  <c r="E23" i="20"/>
  <c r="D23" i="20"/>
  <c r="C23" i="20"/>
  <c r="K20" i="20"/>
  <c r="J20" i="20"/>
  <c r="I20" i="20"/>
  <c r="H20" i="20"/>
  <c r="G20" i="20"/>
  <c r="F20" i="20"/>
  <c r="E20" i="20"/>
  <c r="D20" i="20"/>
  <c r="C20" i="20"/>
  <c r="D19" i="20"/>
  <c r="E19" i="20"/>
  <c r="F19" i="20"/>
  <c r="G19" i="20"/>
  <c r="H19" i="20"/>
  <c r="I19" i="20"/>
  <c r="J19" i="20"/>
  <c r="K19" i="20"/>
  <c r="K18" i="20"/>
  <c r="D18" i="20"/>
  <c r="D17" i="20" s="1"/>
  <c r="D11" i="20" s="1"/>
  <c r="E18" i="20"/>
  <c r="E17" i="20" s="1"/>
  <c r="E11" i="20" s="1"/>
  <c r="F18" i="20"/>
  <c r="F17" i="20" s="1"/>
  <c r="F11" i="20" s="1"/>
  <c r="G18" i="20"/>
  <c r="G17" i="20" s="1"/>
  <c r="G16" i="20" s="1"/>
  <c r="G15" i="20" s="1"/>
  <c r="G14" i="20" s="1"/>
  <c r="G11" i="20" s="1"/>
  <c r="H18" i="20"/>
  <c r="H17" i="20" s="1"/>
  <c r="H16" i="20" s="1"/>
  <c r="H15" i="20" s="1"/>
  <c r="H14" i="20" s="1"/>
  <c r="H11" i="20" s="1"/>
  <c r="I18" i="20"/>
  <c r="I17" i="20" s="1"/>
  <c r="I11" i="20" s="1"/>
  <c r="J18" i="20"/>
  <c r="J17" i="20" s="1"/>
  <c r="J16" i="20" s="1"/>
  <c r="J15" i="20" s="1"/>
  <c r="J14" i="20" s="1"/>
  <c r="J11" i="20" s="1"/>
  <c r="C19" i="20"/>
  <c r="C18" i="20"/>
  <c r="C17" i="20" s="1"/>
  <c r="C11" i="20" s="1"/>
  <c r="C18" i="18"/>
  <c r="C12" i="18" s="1"/>
  <c r="L41" i="18"/>
  <c r="K41" i="18"/>
  <c r="J41" i="18"/>
  <c r="I41" i="18"/>
  <c r="H41" i="18"/>
  <c r="G41" i="18"/>
  <c r="F41" i="18"/>
  <c r="E41" i="18"/>
  <c r="D41" i="18"/>
  <c r="C41" i="18"/>
  <c r="L38" i="18"/>
  <c r="K38" i="18"/>
  <c r="J38" i="18"/>
  <c r="I38" i="18"/>
  <c r="H38" i="18"/>
  <c r="G38" i="18"/>
  <c r="F38" i="18"/>
  <c r="E38" i="18"/>
  <c r="D38" i="18"/>
  <c r="C38" i="18"/>
  <c r="L35" i="18"/>
  <c r="K35" i="18"/>
  <c r="J35" i="18"/>
  <c r="I35" i="18"/>
  <c r="H35" i="18"/>
  <c r="G35" i="18"/>
  <c r="F35" i="18"/>
  <c r="E35" i="18"/>
  <c r="D35" i="18"/>
  <c r="C35" i="18"/>
  <c r="L32" i="18"/>
  <c r="K32" i="18"/>
  <c r="J32" i="18"/>
  <c r="I32" i="18"/>
  <c r="H32" i="18"/>
  <c r="G32" i="18"/>
  <c r="F32" i="18"/>
  <c r="E32" i="18"/>
  <c r="D32" i="18"/>
  <c r="C32" i="18"/>
  <c r="L29" i="18"/>
  <c r="K29" i="18"/>
  <c r="J29" i="18"/>
  <c r="I29" i="18"/>
  <c r="H29" i="18"/>
  <c r="G29" i="18"/>
  <c r="F29" i="18"/>
  <c r="E29" i="18"/>
  <c r="D29" i="18"/>
  <c r="C29" i="18"/>
  <c r="L26" i="18"/>
  <c r="K26" i="18"/>
  <c r="J26" i="18"/>
  <c r="I26" i="18"/>
  <c r="H26" i="18"/>
  <c r="G26" i="18"/>
  <c r="F26" i="18"/>
  <c r="E26" i="18"/>
  <c r="D26" i="18"/>
  <c r="C26" i="18"/>
  <c r="L23" i="18"/>
  <c r="K23" i="18"/>
  <c r="J23" i="18"/>
  <c r="I23" i="18"/>
  <c r="H23" i="18"/>
  <c r="G23" i="18"/>
  <c r="F23" i="18"/>
  <c r="E23" i="18"/>
  <c r="D23" i="18"/>
  <c r="C23" i="18"/>
  <c r="D20" i="18"/>
  <c r="E20" i="18"/>
  <c r="F20" i="18"/>
  <c r="G20" i="18"/>
  <c r="H20" i="18"/>
  <c r="I20" i="18"/>
  <c r="J20" i="18"/>
  <c r="K20" i="18"/>
  <c r="L20" i="18"/>
  <c r="C20" i="18"/>
  <c r="D13" i="18"/>
  <c r="E13" i="18"/>
  <c r="F13" i="18"/>
  <c r="G13" i="18"/>
  <c r="H13" i="18"/>
  <c r="I17" i="18"/>
  <c r="I16" i="18" s="1"/>
  <c r="J13" i="18"/>
  <c r="K13" i="18"/>
  <c r="C13" i="18"/>
  <c r="D12" i="18"/>
  <c r="E12" i="18"/>
  <c r="F12" i="18"/>
  <c r="G12" i="18"/>
  <c r="H12" i="18"/>
  <c r="J12" i="18"/>
  <c r="K12" i="18"/>
  <c r="K40" i="17"/>
  <c r="J40" i="17"/>
  <c r="K39" i="17"/>
  <c r="J39" i="17"/>
  <c r="K37" i="17"/>
  <c r="J37" i="17"/>
  <c r="K36" i="17"/>
  <c r="J36" i="17"/>
  <c r="K34" i="17"/>
  <c r="J34" i="17"/>
  <c r="K33" i="17"/>
  <c r="J33" i="17"/>
  <c r="K31" i="17"/>
  <c r="J31" i="17"/>
  <c r="K30" i="17"/>
  <c r="J30" i="17"/>
  <c r="J28" i="17"/>
  <c r="J27" i="17"/>
  <c r="K28" i="17"/>
  <c r="K27" i="17"/>
  <c r="K25" i="17"/>
  <c r="J25" i="17"/>
  <c r="K24" i="17"/>
  <c r="J24" i="17"/>
  <c r="K22" i="17"/>
  <c r="J22" i="17"/>
  <c r="K21" i="17"/>
  <c r="J21" i="17"/>
  <c r="K18" i="17"/>
  <c r="K19" i="17"/>
  <c r="J19" i="17"/>
  <c r="J18" i="17"/>
  <c r="L12" i="22" l="1"/>
  <c r="L14" i="22"/>
  <c r="L11" i="22" s="1"/>
  <c r="E17" i="18"/>
  <c r="E11" i="18" s="1"/>
  <c r="L17" i="18"/>
  <c r="L16" i="18" s="1"/>
  <c r="L13" i="18" s="1"/>
  <c r="C17" i="18"/>
  <c r="C11" i="18" s="1"/>
  <c r="K17" i="20"/>
  <c r="K16" i="20" s="1"/>
  <c r="K15" i="20" s="1"/>
  <c r="K14" i="20" s="1"/>
  <c r="K11" i="20" s="1"/>
  <c r="L15" i="18"/>
  <c r="H17" i="18"/>
  <c r="H11" i="18" s="1"/>
  <c r="D17" i="18"/>
  <c r="D11" i="18" s="1"/>
  <c r="K17" i="18"/>
  <c r="K11" i="18" s="1"/>
  <c r="G17" i="18"/>
  <c r="G11" i="18" s="1"/>
  <c r="I13" i="18"/>
  <c r="I15" i="18"/>
  <c r="J17" i="18"/>
  <c r="J11" i="18" s="1"/>
  <c r="F17" i="18"/>
  <c r="F11" i="18" s="1"/>
  <c r="J17" i="17"/>
  <c r="C11" i="28"/>
  <c r="C9" i="28" s="1"/>
  <c r="D11" i="28"/>
  <c r="D9" i="28" s="1"/>
  <c r="E11" i="28"/>
  <c r="E9" i="28" s="1"/>
  <c r="F11" i="28"/>
  <c r="F9" i="28" s="1"/>
  <c r="G11" i="28"/>
  <c r="G9" i="28" s="1"/>
  <c r="H11" i="28"/>
  <c r="H9" i="28" s="1"/>
  <c r="I11" i="28"/>
  <c r="I9" i="28" s="1"/>
  <c r="J11" i="28"/>
  <c r="J9" i="28" s="1"/>
  <c r="K11" i="28"/>
  <c r="K9" i="28" s="1"/>
  <c r="L11" i="28"/>
  <c r="L9" i="28" s="1"/>
  <c r="M11" i="28"/>
  <c r="M9" i="28" s="1"/>
  <c r="N11" i="28"/>
  <c r="N9" i="28" s="1"/>
  <c r="O11" i="28"/>
  <c r="O9" i="28" s="1"/>
  <c r="P11" i="28"/>
  <c r="P9" i="28" s="1"/>
  <c r="Q11" i="28"/>
  <c r="Q9" i="28" s="1"/>
  <c r="R11" i="28"/>
  <c r="R9" i="28" s="1"/>
  <c r="B11" i="28"/>
  <c r="B9" i="28" s="1"/>
  <c r="L14" i="18" l="1"/>
  <c r="L11" i="18" s="1"/>
  <c r="L12" i="18"/>
  <c r="I14" i="18"/>
  <c r="I11" i="18" s="1"/>
  <c r="I12" i="18"/>
  <c r="F12" i="27"/>
  <c r="C12" i="27"/>
  <c r="D12" i="27"/>
  <c r="E12" i="27"/>
  <c r="B12" i="27"/>
  <c r="C12" i="24" l="1"/>
  <c r="C10" i="24" s="1"/>
  <c r="D12" i="24"/>
  <c r="D10" i="24" s="1"/>
  <c r="E12" i="24"/>
  <c r="E10" i="24" s="1"/>
  <c r="B12" i="24"/>
  <c r="B10" i="24" s="1"/>
  <c r="F16" i="24"/>
  <c r="F17" i="24"/>
  <c r="F18" i="24"/>
  <c r="F19" i="24"/>
  <c r="F20" i="24"/>
  <c r="F15" i="24"/>
  <c r="F14" i="24"/>
  <c r="F13" i="24"/>
  <c r="F10" i="24" l="1"/>
  <c r="F12" i="24"/>
  <c r="I20" i="23"/>
  <c r="I19" i="23"/>
  <c r="I18" i="23"/>
  <c r="I17" i="23"/>
  <c r="I16" i="23"/>
  <c r="I15" i="23"/>
  <c r="I14" i="23"/>
  <c r="I13" i="23"/>
  <c r="F14" i="23"/>
  <c r="F15" i="23"/>
  <c r="F16" i="23"/>
  <c r="F17" i="23"/>
  <c r="F18" i="23"/>
  <c r="F19" i="23"/>
  <c r="F20" i="23"/>
  <c r="F13" i="23"/>
  <c r="F18" i="21"/>
  <c r="F19" i="21"/>
  <c r="F21" i="21"/>
  <c r="F22" i="21"/>
  <c r="F24" i="21"/>
  <c r="F25" i="21"/>
  <c r="F26" i="21"/>
  <c r="F27" i="21"/>
  <c r="F28" i="21"/>
  <c r="F30" i="21"/>
  <c r="F31" i="21"/>
  <c r="F33" i="21"/>
  <c r="F34" i="21"/>
  <c r="F36" i="21"/>
  <c r="F37" i="21"/>
  <c r="F38" i="21"/>
  <c r="F39" i="21"/>
  <c r="F40" i="21"/>
  <c r="C15" i="21"/>
  <c r="C9" i="21" s="1"/>
  <c r="D15" i="21"/>
  <c r="D16" i="21"/>
  <c r="C16" i="21"/>
  <c r="C10" i="21" s="1"/>
  <c r="H38" i="21"/>
  <c r="G38" i="21"/>
  <c r="E38" i="21"/>
  <c r="D38" i="21"/>
  <c r="C38" i="21"/>
  <c r="H35" i="21"/>
  <c r="G35" i="21"/>
  <c r="E35" i="21"/>
  <c r="D35" i="21"/>
  <c r="F35" i="21" s="1"/>
  <c r="C35" i="21"/>
  <c r="H32" i="21"/>
  <c r="G32" i="21"/>
  <c r="E32" i="21"/>
  <c r="D32" i="21"/>
  <c r="F32" i="21" s="1"/>
  <c r="C32" i="21"/>
  <c r="H29" i="21"/>
  <c r="G29" i="21"/>
  <c r="E29" i="21"/>
  <c r="D29" i="21"/>
  <c r="F29" i="21" s="1"/>
  <c r="C29" i="21"/>
  <c r="H26" i="21"/>
  <c r="G26" i="21"/>
  <c r="E26" i="21"/>
  <c r="D26" i="21"/>
  <c r="C26" i="21"/>
  <c r="H23" i="21"/>
  <c r="G23" i="21"/>
  <c r="E23" i="21"/>
  <c r="D23" i="21"/>
  <c r="F23" i="21" s="1"/>
  <c r="C23" i="21"/>
  <c r="H20" i="21"/>
  <c r="G20" i="21"/>
  <c r="E20" i="21"/>
  <c r="D20" i="21"/>
  <c r="F20" i="21" s="1"/>
  <c r="C20" i="21"/>
  <c r="G17" i="21"/>
  <c r="H17" i="21"/>
  <c r="C17" i="21"/>
  <c r="E17" i="21"/>
  <c r="D17" i="21"/>
  <c r="D14" i="21" s="1"/>
  <c r="C14" i="21" l="1"/>
  <c r="C8" i="21" s="1"/>
  <c r="F17" i="21"/>
  <c r="I19" i="19"/>
  <c r="I20" i="19"/>
  <c r="I22" i="19"/>
  <c r="I23" i="19"/>
  <c r="I25" i="19"/>
  <c r="I26" i="19"/>
  <c r="I28" i="19"/>
  <c r="I29" i="19"/>
  <c r="I31" i="19"/>
  <c r="I32" i="19"/>
  <c r="I34" i="19"/>
  <c r="I35" i="19"/>
  <c r="I37" i="19"/>
  <c r="I38" i="19"/>
  <c r="I40" i="19"/>
  <c r="I41" i="19"/>
  <c r="F19" i="19"/>
  <c r="F20" i="19"/>
  <c r="F22" i="19"/>
  <c r="F23" i="19"/>
  <c r="F25" i="19"/>
  <c r="F26" i="19"/>
  <c r="F28" i="19"/>
  <c r="F29" i="19"/>
  <c r="F31" i="19"/>
  <c r="F32" i="19"/>
  <c r="F34" i="19"/>
  <c r="F35" i="19"/>
  <c r="F37" i="19"/>
  <c r="F38" i="19"/>
  <c r="F40" i="19"/>
  <c r="F41" i="19"/>
  <c r="L39" i="19"/>
  <c r="K39" i="19"/>
  <c r="J39" i="19"/>
  <c r="H39" i="19"/>
  <c r="G39" i="19"/>
  <c r="E39" i="19"/>
  <c r="D39" i="19"/>
  <c r="C39" i="19"/>
  <c r="L36" i="19"/>
  <c r="K36" i="19"/>
  <c r="J36" i="19"/>
  <c r="H36" i="19"/>
  <c r="G36" i="19"/>
  <c r="I36" i="19" s="1"/>
  <c r="E36" i="19"/>
  <c r="D36" i="19"/>
  <c r="C36" i="19"/>
  <c r="L33" i="19"/>
  <c r="K33" i="19"/>
  <c r="J33" i="19"/>
  <c r="H33" i="19"/>
  <c r="G33" i="19"/>
  <c r="E33" i="19"/>
  <c r="D33" i="19"/>
  <c r="C33" i="19"/>
  <c r="L30" i="19"/>
  <c r="K30" i="19"/>
  <c r="J30" i="19"/>
  <c r="H30" i="19"/>
  <c r="G30" i="19"/>
  <c r="I30" i="19" s="1"/>
  <c r="E30" i="19"/>
  <c r="D30" i="19"/>
  <c r="C30" i="19"/>
  <c r="L27" i="19"/>
  <c r="K27" i="19"/>
  <c r="J27" i="19"/>
  <c r="H27" i="19"/>
  <c r="G27" i="19"/>
  <c r="I27" i="19" s="1"/>
  <c r="E27" i="19"/>
  <c r="D27" i="19"/>
  <c r="C27" i="19"/>
  <c r="L24" i="19"/>
  <c r="K24" i="19"/>
  <c r="J24" i="19"/>
  <c r="H24" i="19"/>
  <c r="G24" i="19"/>
  <c r="I24" i="19" s="1"/>
  <c r="E24" i="19"/>
  <c r="D24" i="19"/>
  <c r="C24" i="19"/>
  <c r="L21" i="19"/>
  <c r="K21" i="19"/>
  <c r="J21" i="19"/>
  <c r="H21" i="19"/>
  <c r="G21" i="19"/>
  <c r="E21" i="19"/>
  <c r="D21" i="19"/>
  <c r="C21" i="19"/>
  <c r="D18" i="19"/>
  <c r="E18" i="19"/>
  <c r="G18" i="19"/>
  <c r="G15" i="19" s="1"/>
  <c r="G9" i="19" s="1"/>
  <c r="H18" i="19"/>
  <c r="J18" i="19"/>
  <c r="K18" i="19"/>
  <c r="K15" i="19" s="1"/>
  <c r="K9" i="19" s="1"/>
  <c r="L18" i="19"/>
  <c r="C18" i="19"/>
  <c r="D15" i="19"/>
  <c r="D9" i="19" s="1"/>
  <c r="D16" i="19"/>
  <c r="E16" i="19"/>
  <c r="E10" i="19" s="1"/>
  <c r="G16" i="19"/>
  <c r="H16" i="19"/>
  <c r="J16" i="19"/>
  <c r="J10" i="19" s="1"/>
  <c r="L10" i="19" s="1"/>
  <c r="K16" i="19"/>
  <c r="K10" i="19" s="1"/>
  <c r="D17" i="19"/>
  <c r="E17" i="19"/>
  <c r="E11" i="19" s="1"/>
  <c r="G17" i="19"/>
  <c r="H17" i="19"/>
  <c r="J17" i="19"/>
  <c r="J11" i="19" s="1"/>
  <c r="K17" i="19"/>
  <c r="K11" i="19" s="1"/>
  <c r="C16" i="19"/>
  <c r="C10" i="19" s="1"/>
  <c r="C17" i="19"/>
  <c r="C11" i="19" s="1"/>
  <c r="H38" i="17"/>
  <c r="J38" i="11"/>
  <c r="J35" i="11"/>
  <c r="J32" i="11"/>
  <c r="J29" i="11"/>
  <c r="J26" i="11"/>
  <c r="J23" i="11"/>
  <c r="J20" i="11"/>
  <c r="L38" i="11"/>
  <c r="F18" i="19" l="1"/>
  <c r="I17" i="19"/>
  <c r="G11" i="19"/>
  <c r="F16" i="19"/>
  <c r="F10" i="19" s="1"/>
  <c r="D10" i="19"/>
  <c r="L11" i="19"/>
  <c r="F17" i="19"/>
  <c r="F11" i="19" s="1"/>
  <c r="D11" i="19"/>
  <c r="I16" i="19"/>
  <c r="G10" i="19"/>
  <c r="F21" i="19"/>
  <c r="F24" i="19"/>
  <c r="F27" i="19"/>
  <c r="F30" i="19"/>
  <c r="F33" i="19"/>
  <c r="F36" i="19"/>
  <c r="F39" i="19"/>
  <c r="J15" i="19"/>
  <c r="J9" i="19" s="1"/>
  <c r="L9" i="19" s="1"/>
  <c r="C15" i="19"/>
  <c r="C9" i="19" s="1"/>
  <c r="I39" i="19"/>
  <c r="H15" i="19"/>
  <c r="H14" i="19" s="1"/>
  <c r="I33" i="19"/>
  <c r="I21" i="19"/>
  <c r="E15" i="19"/>
  <c r="I18" i="19"/>
  <c r="F15" i="19" l="1"/>
  <c r="F9" i="19" s="1"/>
  <c r="E9" i="19"/>
  <c r="H13" i="19"/>
  <c r="H11" i="19"/>
  <c r="I15" i="19"/>
  <c r="I14" i="19" s="1"/>
  <c r="H12" i="19" l="1"/>
  <c r="H9" i="19" s="1"/>
  <c r="H10" i="19"/>
  <c r="I13" i="19"/>
  <c r="I11" i="19"/>
  <c r="J5" i="17"/>
  <c r="I12" i="19" l="1"/>
  <c r="I9" i="19" s="1"/>
  <c r="I10" i="19"/>
  <c r="F8" i="22"/>
  <c r="F8" i="20"/>
  <c r="L8" i="18"/>
  <c r="K8" i="18"/>
  <c r="J8" i="18"/>
  <c r="I8" i="18"/>
  <c r="H8" i="18"/>
  <c r="G8" i="18"/>
  <c r="F8" i="18"/>
  <c r="E8" i="18"/>
  <c r="D8" i="18"/>
  <c r="C8" i="18"/>
  <c r="I6" i="19" l="1"/>
  <c r="H6" i="19"/>
  <c r="G6" i="19"/>
  <c r="U5" i="17"/>
  <c r="Q5" i="17" s="1"/>
  <c r="R5" i="17" s="1"/>
  <c r="U6" i="17" l="1"/>
  <c r="U7" i="17"/>
  <c r="I6" i="21" l="1"/>
  <c r="I7" i="21"/>
  <c r="I5" i="21"/>
  <c r="L7" i="19"/>
  <c r="L8" i="19"/>
  <c r="L6" i="19"/>
  <c r="U5" i="29"/>
  <c r="K5" i="29"/>
  <c r="R10" i="17"/>
  <c r="Q6" i="17"/>
  <c r="R6" i="17" s="1"/>
  <c r="K7" i="17"/>
  <c r="J7" i="17"/>
  <c r="L7" i="17" s="1"/>
  <c r="K6" i="17"/>
  <c r="J6" i="17"/>
  <c r="K5" i="17"/>
  <c r="R40" i="17"/>
  <c r="R39" i="17"/>
  <c r="R38" i="17"/>
  <c r="R37" i="17"/>
  <c r="R36" i="17"/>
  <c r="R35" i="17"/>
  <c r="R34" i="17"/>
  <c r="R33" i="17"/>
  <c r="R32" i="17"/>
  <c r="R31" i="17"/>
  <c r="R30" i="17"/>
  <c r="R29" i="17"/>
  <c r="R28" i="17"/>
  <c r="R27" i="17"/>
  <c r="R26" i="17"/>
  <c r="R25" i="17"/>
  <c r="R24" i="17"/>
  <c r="R23" i="17"/>
  <c r="R22" i="17"/>
  <c r="R21" i="17"/>
  <c r="R20" i="17"/>
  <c r="R19" i="17"/>
  <c r="R18" i="17"/>
  <c r="R17" i="17"/>
  <c r="R9" i="17"/>
  <c r="R8" i="17"/>
  <c r="N38" i="17"/>
  <c r="M38" i="17"/>
  <c r="K38" i="17"/>
  <c r="J38" i="17"/>
  <c r="G38" i="17"/>
  <c r="E38" i="17"/>
  <c r="D38" i="17"/>
  <c r="C38" i="17"/>
  <c r="N35" i="17"/>
  <c r="M35" i="17"/>
  <c r="K35" i="17"/>
  <c r="J35" i="17"/>
  <c r="H35" i="17"/>
  <c r="G35" i="17"/>
  <c r="E35" i="17"/>
  <c r="D35" i="17"/>
  <c r="C35" i="17"/>
  <c r="N32" i="17"/>
  <c r="M32" i="17"/>
  <c r="K32" i="17"/>
  <c r="J32" i="17"/>
  <c r="H32" i="17"/>
  <c r="G32" i="17"/>
  <c r="E32" i="17"/>
  <c r="D32" i="17"/>
  <c r="C32" i="17"/>
  <c r="N29" i="17"/>
  <c r="M29" i="17"/>
  <c r="K29" i="17"/>
  <c r="J29" i="17"/>
  <c r="H29" i="17"/>
  <c r="G29" i="17"/>
  <c r="E29" i="17"/>
  <c r="D29" i="17"/>
  <c r="C29" i="17"/>
  <c r="N26" i="17"/>
  <c r="M26" i="17"/>
  <c r="K26" i="17"/>
  <c r="J26" i="17"/>
  <c r="H26" i="17"/>
  <c r="G26" i="17"/>
  <c r="E26" i="17"/>
  <c r="D26" i="17"/>
  <c r="C26" i="17"/>
  <c r="N23" i="17"/>
  <c r="M23" i="17"/>
  <c r="K23" i="17"/>
  <c r="J23" i="17"/>
  <c r="J8" i="17" s="1"/>
  <c r="H23" i="17"/>
  <c r="G23" i="17"/>
  <c r="E23" i="17"/>
  <c r="D23" i="17"/>
  <c r="C23" i="17"/>
  <c r="N20" i="17"/>
  <c r="M20" i="17"/>
  <c r="K20" i="17"/>
  <c r="J20" i="17"/>
  <c r="H20" i="17"/>
  <c r="G20" i="17"/>
  <c r="E20" i="17"/>
  <c r="D20" i="17"/>
  <c r="C20" i="17"/>
  <c r="D17" i="17"/>
  <c r="E17" i="17"/>
  <c r="G17" i="17"/>
  <c r="H17" i="17"/>
  <c r="K17" i="17"/>
  <c r="M17" i="17"/>
  <c r="N17" i="17"/>
  <c r="C17" i="17"/>
  <c r="N10" i="17"/>
  <c r="M10" i="17"/>
  <c r="N9" i="17"/>
  <c r="M9" i="17"/>
  <c r="K10" i="17"/>
  <c r="J10" i="17"/>
  <c r="K9" i="17"/>
  <c r="J9" i="17"/>
  <c r="D9" i="17"/>
  <c r="E9" i="17"/>
  <c r="D10" i="17"/>
  <c r="E10" i="17"/>
  <c r="C9" i="17"/>
  <c r="C10" i="17"/>
  <c r="O40" i="17"/>
  <c r="O39" i="17"/>
  <c r="O38" i="17" s="1"/>
  <c r="O37" i="17"/>
  <c r="O36" i="17"/>
  <c r="O34" i="17"/>
  <c r="O33" i="17"/>
  <c r="O32" i="17" s="1"/>
  <c r="O31" i="17"/>
  <c r="O30" i="17"/>
  <c r="O28" i="17"/>
  <c r="O27" i="17"/>
  <c r="O26" i="17" s="1"/>
  <c r="O25" i="17"/>
  <c r="O24" i="17"/>
  <c r="O22" i="17"/>
  <c r="O21" i="17"/>
  <c r="O20" i="17" s="1"/>
  <c r="O19" i="17"/>
  <c r="O18" i="17"/>
  <c r="O7" i="17"/>
  <c r="O6" i="17"/>
  <c r="O5" i="17"/>
  <c r="L40" i="17"/>
  <c r="L38" i="17" s="1"/>
  <c r="L39" i="17"/>
  <c r="L37" i="17"/>
  <c r="L36" i="17"/>
  <c r="L34" i="17"/>
  <c r="L32" i="17" s="1"/>
  <c r="L33" i="17"/>
  <c r="L31" i="17"/>
  <c r="L30" i="17"/>
  <c r="L28" i="17"/>
  <c r="L26" i="17" s="1"/>
  <c r="L27" i="17"/>
  <c r="L25" i="17"/>
  <c r="L24" i="17"/>
  <c r="L22" i="17"/>
  <c r="L20" i="17" s="1"/>
  <c r="L21" i="17"/>
  <c r="L19" i="17"/>
  <c r="L18" i="17"/>
  <c r="I40" i="17"/>
  <c r="I39" i="17"/>
  <c r="I37" i="17"/>
  <c r="I36" i="17"/>
  <c r="I34" i="17"/>
  <c r="I32" i="17" s="1"/>
  <c r="I33" i="17"/>
  <c r="I31" i="17"/>
  <c r="I30" i="17"/>
  <c r="I28" i="17"/>
  <c r="I26" i="17" s="1"/>
  <c r="I27" i="17"/>
  <c r="I25" i="17"/>
  <c r="I24" i="17"/>
  <c r="I22" i="17"/>
  <c r="I21" i="17"/>
  <c r="I19" i="17"/>
  <c r="I18" i="17"/>
  <c r="I7" i="17"/>
  <c r="I6" i="17"/>
  <c r="I5" i="17"/>
  <c r="F40" i="17"/>
  <c r="F39" i="17"/>
  <c r="F37" i="17"/>
  <c r="F36" i="17"/>
  <c r="F34" i="17"/>
  <c r="F33" i="17"/>
  <c r="F31" i="17"/>
  <c r="F30" i="17"/>
  <c r="F28" i="17"/>
  <c r="F27" i="17"/>
  <c r="F25" i="17"/>
  <c r="F24" i="17"/>
  <c r="F23" i="17" s="1"/>
  <c r="F22" i="17"/>
  <c r="F21" i="17"/>
  <c r="F19" i="17"/>
  <c r="F18" i="17"/>
  <c r="F7" i="17"/>
  <c r="F6" i="17"/>
  <c r="F5" i="17"/>
  <c r="C6" i="15"/>
  <c r="B6" i="15"/>
  <c r="D6" i="13"/>
  <c r="E6" i="13"/>
  <c r="F6" i="13"/>
  <c r="G6" i="13"/>
  <c r="I6" i="13"/>
  <c r="J6" i="13"/>
  <c r="K6" i="13"/>
  <c r="C6" i="13"/>
  <c r="K10" i="12"/>
  <c r="G10" i="12"/>
  <c r="K38" i="12"/>
  <c r="J38" i="12"/>
  <c r="I38" i="12"/>
  <c r="H38" i="12"/>
  <c r="G38" i="12"/>
  <c r="F38" i="12"/>
  <c r="E38" i="12"/>
  <c r="D38" i="12"/>
  <c r="C38" i="12"/>
  <c r="K35" i="12"/>
  <c r="J35" i="12"/>
  <c r="I35" i="12"/>
  <c r="H35" i="12"/>
  <c r="G35" i="12"/>
  <c r="F35" i="12"/>
  <c r="E35" i="12"/>
  <c r="D35" i="12"/>
  <c r="C35" i="12"/>
  <c r="K32" i="12"/>
  <c r="J32" i="12"/>
  <c r="I32" i="12"/>
  <c r="H32" i="12"/>
  <c r="G32" i="12"/>
  <c r="F32" i="12"/>
  <c r="E32" i="12"/>
  <c r="D32" i="12"/>
  <c r="C32" i="12"/>
  <c r="K29" i="12"/>
  <c r="J29" i="12"/>
  <c r="I29" i="12"/>
  <c r="H29" i="12"/>
  <c r="G29" i="12"/>
  <c r="F29" i="12"/>
  <c r="E29" i="12"/>
  <c r="D29" i="12"/>
  <c r="C29" i="12"/>
  <c r="K26" i="12"/>
  <c r="J26" i="12"/>
  <c r="I26" i="12"/>
  <c r="H26" i="12"/>
  <c r="G26" i="12"/>
  <c r="F26" i="12"/>
  <c r="E26" i="12"/>
  <c r="D26" i="12"/>
  <c r="C26" i="12"/>
  <c r="K23" i="12"/>
  <c r="J23" i="12"/>
  <c r="I23" i="12"/>
  <c r="H23" i="12"/>
  <c r="G23" i="12"/>
  <c r="F23" i="12"/>
  <c r="E23" i="12"/>
  <c r="D23" i="12"/>
  <c r="C23" i="12"/>
  <c r="K20" i="12"/>
  <c r="J20" i="12"/>
  <c r="I20" i="12"/>
  <c r="H20" i="12"/>
  <c r="G20" i="12"/>
  <c r="F20" i="12"/>
  <c r="E20" i="12"/>
  <c r="D20" i="12"/>
  <c r="C20" i="12"/>
  <c r="G17" i="12"/>
  <c r="D17" i="12"/>
  <c r="E17" i="12"/>
  <c r="F17" i="12"/>
  <c r="H17" i="12"/>
  <c r="I17" i="12"/>
  <c r="J17" i="12"/>
  <c r="K17" i="12"/>
  <c r="C17" i="12"/>
  <c r="D9" i="12"/>
  <c r="E9" i="12"/>
  <c r="F9" i="12"/>
  <c r="G9" i="12"/>
  <c r="H9" i="12"/>
  <c r="I9" i="12"/>
  <c r="J9" i="12"/>
  <c r="K9" i="12"/>
  <c r="F10" i="12"/>
  <c r="J10" i="12"/>
  <c r="C10" i="12"/>
  <c r="C9" i="12"/>
  <c r="R38" i="11"/>
  <c r="Q38" i="11"/>
  <c r="P38" i="11"/>
  <c r="O38" i="11"/>
  <c r="N38" i="11"/>
  <c r="M38" i="11"/>
  <c r="K38" i="11"/>
  <c r="I38" i="11"/>
  <c r="H38" i="11"/>
  <c r="G38" i="11"/>
  <c r="F38" i="11"/>
  <c r="E38" i="11"/>
  <c r="D38" i="11"/>
  <c r="C38" i="11"/>
  <c r="R35" i="11"/>
  <c r="Q35" i="11"/>
  <c r="P35" i="11"/>
  <c r="O35" i="11"/>
  <c r="N35" i="11"/>
  <c r="M35" i="11"/>
  <c r="L35" i="11"/>
  <c r="K35" i="11"/>
  <c r="I35" i="11"/>
  <c r="H35" i="11"/>
  <c r="G35" i="11"/>
  <c r="F35" i="11"/>
  <c r="E35" i="11"/>
  <c r="D35" i="11"/>
  <c r="C35" i="11"/>
  <c r="R32" i="11"/>
  <c r="Q32" i="11"/>
  <c r="P32" i="11"/>
  <c r="O32" i="11"/>
  <c r="N32" i="11"/>
  <c r="M32" i="11"/>
  <c r="L32" i="11"/>
  <c r="K32" i="11"/>
  <c r="I32" i="11"/>
  <c r="H32" i="11"/>
  <c r="G32" i="11"/>
  <c r="F32" i="11"/>
  <c r="E32" i="11"/>
  <c r="D32" i="11"/>
  <c r="C32" i="11"/>
  <c r="R29" i="11"/>
  <c r="Q29" i="11"/>
  <c r="P29" i="11"/>
  <c r="O29" i="11"/>
  <c r="N29" i="11"/>
  <c r="M29" i="11"/>
  <c r="L29" i="11"/>
  <c r="K29" i="11"/>
  <c r="I29" i="11"/>
  <c r="H29" i="11"/>
  <c r="G29" i="11"/>
  <c r="F29" i="11"/>
  <c r="E29" i="11"/>
  <c r="D29" i="11"/>
  <c r="C29" i="11"/>
  <c r="R26" i="11"/>
  <c r="Q26" i="11"/>
  <c r="P26" i="11"/>
  <c r="O26" i="11"/>
  <c r="N26" i="11"/>
  <c r="M26" i="11"/>
  <c r="L26" i="11"/>
  <c r="K26" i="11"/>
  <c r="I26" i="11"/>
  <c r="H26" i="11"/>
  <c r="G26" i="11"/>
  <c r="F26" i="11"/>
  <c r="E26" i="11"/>
  <c r="D26" i="11"/>
  <c r="C26" i="11"/>
  <c r="R23" i="11"/>
  <c r="Q23" i="11"/>
  <c r="P23" i="11"/>
  <c r="O23" i="11"/>
  <c r="N23" i="11"/>
  <c r="M23" i="11"/>
  <c r="L23" i="11"/>
  <c r="K23" i="11"/>
  <c r="I23" i="11"/>
  <c r="H23" i="11"/>
  <c r="G23" i="11"/>
  <c r="F23" i="11"/>
  <c r="E23" i="11"/>
  <c r="D23" i="11"/>
  <c r="C23" i="11"/>
  <c r="R20" i="11"/>
  <c r="Q20" i="11"/>
  <c r="P20" i="11"/>
  <c r="O20" i="11"/>
  <c r="N20" i="11"/>
  <c r="M20" i="11"/>
  <c r="L20" i="11"/>
  <c r="K20" i="11"/>
  <c r="I20" i="11"/>
  <c r="H20" i="11"/>
  <c r="G20" i="11"/>
  <c r="F20" i="11"/>
  <c r="E20" i="11"/>
  <c r="D20" i="11"/>
  <c r="C20" i="11"/>
  <c r="D17" i="11"/>
  <c r="E17" i="11"/>
  <c r="F17" i="11"/>
  <c r="G17" i="11"/>
  <c r="H17" i="11"/>
  <c r="I17" i="11"/>
  <c r="J17" i="11"/>
  <c r="K17" i="11"/>
  <c r="L17" i="11"/>
  <c r="M17" i="11"/>
  <c r="N17" i="11"/>
  <c r="O17" i="11"/>
  <c r="P17" i="11"/>
  <c r="Q17" i="11"/>
  <c r="R17" i="11"/>
  <c r="C17" i="11"/>
  <c r="R10" i="11"/>
  <c r="Q10" i="11"/>
  <c r="P10" i="11"/>
  <c r="O10" i="11"/>
  <c r="N10" i="11"/>
  <c r="M10" i="11"/>
  <c r="L10" i="11"/>
  <c r="K10" i="11"/>
  <c r="J10" i="11"/>
  <c r="I10" i="11"/>
  <c r="H10" i="11"/>
  <c r="G10" i="11"/>
  <c r="F10" i="11"/>
  <c r="E10" i="11"/>
  <c r="D10" i="11"/>
  <c r="R9" i="11"/>
  <c r="Q9" i="11"/>
  <c r="P9" i="11"/>
  <c r="O9" i="11"/>
  <c r="N9" i="11"/>
  <c r="M9" i="11"/>
  <c r="L9" i="11"/>
  <c r="K9" i="11"/>
  <c r="J9" i="11"/>
  <c r="I9" i="11"/>
  <c r="H9" i="11"/>
  <c r="G9" i="11"/>
  <c r="F9" i="11"/>
  <c r="E9" i="11"/>
  <c r="D9" i="11"/>
  <c r="C9" i="11"/>
  <c r="C10" i="11"/>
  <c r="L38" i="10"/>
  <c r="K38" i="10"/>
  <c r="J38" i="10"/>
  <c r="I38" i="10"/>
  <c r="H38" i="10"/>
  <c r="G38" i="10"/>
  <c r="F38" i="10"/>
  <c r="E38" i="10"/>
  <c r="D38" i="10"/>
  <c r="C38" i="10"/>
  <c r="L35" i="10"/>
  <c r="K35" i="10"/>
  <c r="J35" i="10"/>
  <c r="I35" i="10"/>
  <c r="H35" i="10"/>
  <c r="G35" i="10"/>
  <c r="F35" i="10"/>
  <c r="E35" i="10"/>
  <c r="D35" i="10"/>
  <c r="C35" i="10"/>
  <c r="L32" i="10"/>
  <c r="K32" i="10"/>
  <c r="J32" i="10"/>
  <c r="I32" i="10"/>
  <c r="H32" i="10"/>
  <c r="G32" i="10"/>
  <c r="F32" i="10"/>
  <c r="E32" i="10"/>
  <c r="D32" i="10"/>
  <c r="C32" i="10"/>
  <c r="L29" i="10"/>
  <c r="K29" i="10"/>
  <c r="J29" i="10"/>
  <c r="I29" i="10"/>
  <c r="H29" i="10"/>
  <c r="G29" i="10"/>
  <c r="F29" i="10"/>
  <c r="E29" i="10"/>
  <c r="D29" i="10"/>
  <c r="C29" i="10"/>
  <c r="L26" i="10"/>
  <c r="K26" i="10"/>
  <c r="J26" i="10"/>
  <c r="I26" i="10"/>
  <c r="H26" i="10"/>
  <c r="G26" i="10"/>
  <c r="F26" i="10"/>
  <c r="E26" i="10"/>
  <c r="D26" i="10"/>
  <c r="C26" i="10"/>
  <c r="L23" i="10"/>
  <c r="K23" i="10"/>
  <c r="J23" i="10"/>
  <c r="I23" i="10"/>
  <c r="H23" i="10"/>
  <c r="G23" i="10"/>
  <c r="F23" i="10"/>
  <c r="E23" i="10"/>
  <c r="D23" i="10"/>
  <c r="C23" i="10"/>
  <c r="L20" i="10"/>
  <c r="K20" i="10"/>
  <c r="J20" i="10"/>
  <c r="I20" i="10"/>
  <c r="H20" i="10"/>
  <c r="G20" i="10"/>
  <c r="F20" i="10"/>
  <c r="E20" i="10"/>
  <c r="D20" i="10"/>
  <c r="C20" i="10"/>
  <c r="I17" i="10"/>
  <c r="D17" i="10"/>
  <c r="E17" i="10"/>
  <c r="F17" i="10"/>
  <c r="G17" i="10"/>
  <c r="H17" i="10"/>
  <c r="J17" i="10"/>
  <c r="K17" i="10"/>
  <c r="L17" i="10"/>
  <c r="C17" i="10"/>
  <c r="D9" i="10"/>
  <c r="E9" i="10"/>
  <c r="F9" i="10"/>
  <c r="G9" i="10"/>
  <c r="H9" i="10"/>
  <c r="I9" i="10"/>
  <c r="J9" i="10"/>
  <c r="K9" i="10"/>
  <c r="L9" i="10"/>
  <c r="D10" i="10"/>
  <c r="E10" i="10"/>
  <c r="F10" i="10"/>
  <c r="G10" i="10"/>
  <c r="H10" i="10"/>
  <c r="I10" i="10"/>
  <c r="J10" i="10"/>
  <c r="K10" i="10"/>
  <c r="L10" i="10"/>
  <c r="C10" i="10"/>
  <c r="C9" i="10"/>
  <c r="K10" i="29"/>
  <c r="K11" i="29"/>
  <c r="K12" i="29"/>
  <c r="K13" i="29"/>
  <c r="K14" i="29"/>
  <c r="K15" i="29"/>
  <c r="K16" i="29"/>
  <c r="K9" i="29"/>
  <c r="U10" i="29"/>
  <c r="U11" i="29"/>
  <c r="U12" i="29"/>
  <c r="U13" i="29"/>
  <c r="U14" i="29"/>
  <c r="U15" i="29"/>
  <c r="U16" i="29"/>
  <c r="U9" i="29"/>
  <c r="I7" i="8"/>
  <c r="H7" i="8"/>
  <c r="I6" i="26"/>
  <c r="F6" i="26"/>
  <c r="R6" i="29"/>
  <c r="L6" i="29"/>
  <c r="M6" i="29"/>
  <c r="P6" i="29"/>
  <c r="Q6" i="29"/>
  <c r="C6" i="29"/>
  <c r="F6" i="29"/>
  <c r="G6" i="29"/>
  <c r="B6" i="29"/>
  <c r="C6" i="16"/>
  <c r="D6" i="16"/>
  <c r="E6" i="16"/>
  <c r="F6" i="16"/>
  <c r="G6" i="16"/>
  <c r="B6" i="16"/>
  <c r="J6" i="15"/>
  <c r="K6" i="15"/>
  <c r="D6" i="15"/>
  <c r="E6" i="15"/>
  <c r="F6" i="15"/>
  <c r="G6" i="15"/>
  <c r="H6" i="15"/>
  <c r="I6" i="15"/>
  <c r="C6" i="9"/>
  <c r="D6" i="9"/>
  <c r="E6" i="9"/>
  <c r="F6" i="9"/>
  <c r="G6" i="9"/>
  <c r="H6" i="9"/>
  <c r="I6" i="9"/>
  <c r="J6" i="9"/>
  <c r="K6" i="9"/>
  <c r="L6" i="9"/>
  <c r="M6" i="9"/>
  <c r="N6" i="9"/>
  <c r="O6" i="9"/>
  <c r="P6" i="9"/>
  <c r="Q6" i="9"/>
  <c r="B6" i="9"/>
  <c r="C7" i="8"/>
  <c r="D7" i="8"/>
  <c r="E7" i="8"/>
  <c r="F7" i="8"/>
  <c r="G7" i="8"/>
  <c r="J7" i="8"/>
  <c r="K7" i="8"/>
  <c r="L7" i="8"/>
  <c r="M7" i="8"/>
  <c r="B7" i="8"/>
  <c r="H16" i="13"/>
  <c r="H15" i="13"/>
  <c r="H14" i="13"/>
  <c r="H13" i="13"/>
  <c r="H12" i="13"/>
  <c r="H9" i="13"/>
  <c r="H10" i="13"/>
  <c r="H11" i="13"/>
  <c r="D10" i="12"/>
  <c r="H10" i="12"/>
  <c r="I10" i="12"/>
  <c r="E10" i="12"/>
  <c r="F35" i="17"/>
  <c r="C8" i="17" l="1"/>
  <c r="I29" i="17"/>
  <c r="L17" i="17"/>
  <c r="L23" i="17"/>
  <c r="L29" i="17"/>
  <c r="L35" i="17"/>
  <c r="O23" i="17"/>
  <c r="O35" i="17"/>
  <c r="I20" i="17"/>
  <c r="I38" i="17"/>
  <c r="F14" i="12"/>
  <c r="F8" i="12" s="1"/>
  <c r="D14" i="12"/>
  <c r="D8" i="12" s="1"/>
  <c r="C14" i="10"/>
  <c r="C8" i="10" s="1"/>
  <c r="J14" i="10"/>
  <c r="J8" i="10" s="1"/>
  <c r="F20" i="17"/>
  <c r="F26" i="17"/>
  <c r="F32" i="17"/>
  <c r="F38" i="17"/>
  <c r="L10" i="17"/>
  <c r="L9" i="17"/>
  <c r="O29" i="17"/>
  <c r="O17" i="17"/>
  <c r="O9" i="17"/>
  <c r="I35" i="17"/>
  <c r="G13" i="17"/>
  <c r="G10" i="17" s="1"/>
  <c r="H13" i="17"/>
  <c r="I23" i="17"/>
  <c r="I17" i="17"/>
  <c r="F29" i="17"/>
  <c r="F17" i="17"/>
  <c r="F9" i="17"/>
  <c r="E8" i="17"/>
  <c r="D8" i="17"/>
  <c r="K14" i="12"/>
  <c r="K8" i="12" s="1"/>
  <c r="I14" i="12"/>
  <c r="I8" i="12" s="1"/>
  <c r="H14" i="12"/>
  <c r="H8" i="12" s="1"/>
  <c r="G14" i="12"/>
  <c r="G8" i="12" s="1"/>
  <c r="C14" i="12"/>
  <c r="C8" i="12" s="1"/>
  <c r="E14" i="12"/>
  <c r="E8" i="12" s="1"/>
  <c r="Q14" i="11"/>
  <c r="Q8" i="11" s="1"/>
  <c r="O14" i="11"/>
  <c r="O8" i="11" s="1"/>
  <c r="N14" i="11"/>
  <c r="N8" i="11" s="1"/>
  <c r="L14" i="11"/>
  <c r="L8" i="11" s="1"/>
  <c r="K14" i="11"/>
  <c r="K8" i="11" s="1"/>
  <c r="H14" i="11"/>
  <c r="H8" i="11" s="1"/>
  <c r="G14" i="11"/>
  <c r="G8" i="11" s="1"/>
  <c r="E14" i="11"/>
  <c r="E8" i="11" s="1"/>
  <c r="D14" i="11"/>
  <c r="D8" i="11" s="1"/>
  <c r="P14" i="11"/>
  <c r="P8" i="11" s="1"/>
  <c r="M14" i="11"/>
  <c r="M8" i="11" s="1"/>
  <c r="J14" i="11"/>
  <c r="J8" i="11" s="1"/>
  <c r="I14" i="11"/>
  <c r="I8" i="11" s="1"/>
  <c r="C14" i="11"/>
  <c r="C8" i="11" s="1"/>
  <c r="L14" i="10"/>
  <c r="L8" i="10" s="1"/>
  <c r="I14" i="10"/>
  <c r="I8" i="10" s="1"/>
  <c r="G14" i="10"/>
  <c r="G8" i="10" s="1"/>
  <c r="E14" i="10"/>
  <c r="E8" i="10" s="1"/>
  <c r="K14" i="10"/>
  <c r="K8" i="10" s="1"/>
  <c r="H14" i="10"/>
  <c r="H8" i="10" s="1"/>
  <c r="F14" i="10"/>
  <c r="F8" i="10" s="1"/>
  <c r="D14" i="10"/>
  <c r="D8" i="10" s="1"/>
  <c r="K6" i="29"/>
  <c r="R14" i="11"/>
  <c r="R8" i="11" s="1"/>
  <c r="J14" i="12"/>
  <c r="J8" i="12" s="1"/>
  <c r="O10" i="17"/>
  <c r="F14" i="11"/>
  <c r="F8" i="11" s="1"/>
  <c r="H6" i="13"/>
  <c r="F10" i="17"/>
  <c r="Q7" i="17"/>
  <c r="R7" i="17" s="1"/>
  <c r="L6" i="17"/>
  <c r="L5" i="17"/>
  <c r="H12" i="17" l="1"/>
  <c r="H10" i="17"/>
  <c r="O8" i="17"/>
  <c r="M8" i="17"/>
  <c r="L8" i="17"/>
  <c r="K8" i="17"/>
  <c r="G12" i="17"/>
  <c r="G9" i="17" s="1"/>
  <c r="I13" i="17"/>
  <c r="I10" i="17" s="1"/>
  <c r="F8" i="17"/>
  <c r="H11" i="17" l="1"/>
  <c r="H8" i="17" s="1"/>
  <c r="H9" i="17"/>
  <c r="G11" i="17"/>
  <c r="G8" i="17" s="1"/>
  <c r="I12" i="17"/>
  <c r="I11" i="17" l="1"/>
  <c r="I8" i="17" s="1"/>
  <c r="I9" i="17"/>
</calcChain>
</file>

<file path=xl/sharedStrings.xml><?xml version="1.0" encoding="utf-8"?>
<sst xmlns="http://schemas.openxmlformats.org/spreadsheetml/2006/main" count="5284" uniqueCount="494">
  <si>
    <t>その他</t>
    <rPh sb="2" eb="3">
      <t>タ</t>
    </rPh>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</si>
  <si>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</si>
  <si>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</si>
  <si>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</si>
  <si>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</si>
  <si>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</si>
  <si>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</si>
  <si>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</si>
  <si>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</si>
  <si>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</si>
  <si>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</si>
  <si>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</si>
  <si>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</si>
  <si>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</si>
  <si>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</si>
  <si>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</si>
  <si>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</si>
  <si>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</si>
  <si>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</si>
  <si>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</si>
  <si>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</si>
  <si>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</si>
  <si>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</si>
  <si>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</si>
  <si>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</si>
  <si>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</si>
  <si>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</si>
  <si>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</si>
  <si>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</si>
  <si>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</si>
  <si>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</si>
  <si>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</si>
  <si>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</si>
  <si>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</si>
  <si>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</si>
  <si>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</si>
  <si>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</si>
  <si>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</si>
  <si>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</si>
  <si>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</si>
  <si>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</si>
  <si>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</si>
  <si>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</si>
  <si>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</si>
  <si>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</si>
  <si>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</si>
  <si>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</si>
  <si>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</si>
  <si>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</si>
  <si>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</si>
  <si>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</si>
  <si>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</si>
  <si>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</si>
  <si>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</si>
  <si>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</si>
  <si>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</si>
  <si>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</si>
  <si>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</si>
  <si>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</si>
  <si>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</si>
  <si>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</si>
  <si>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</si>
  <si>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</si>
  <si>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</si>
  <si>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</si>
  <si>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</si>
  <si>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</si>
  <si>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</si>
  <si>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</si>
  <si>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</si>
  <si>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</si>
  <si>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</si>
  <si>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</si>
  <si>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</si>
  <si>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</si>
  <si>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</si>
  <si>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</si>
  <si>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</si>
  <si>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</si>
  <si>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</si>
  <si>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</si>
  <si>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</si>
  <si>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</si>
  <si>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</si>
  <si>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</si>
  <si>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</si>
  <si>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</si>
  <si>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</si>
  <si>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</si>
  <si>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</si>
  <si>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</si>
  <si>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</si>
  <si>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</si>
  <si>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</si>
  <si>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</si>
  <si>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</si>
  <si>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</si>
  <si>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</si>
  <si>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</si>
  <si>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</si>
  <si>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</si>
  <si>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</si>
  <si>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</si>
  <si>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</si>
  <si>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</si>
  <si>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</si>
  <si>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</si>
  <si>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</si>
  <si>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</si>
  <si>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</si>
  <si>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</si>
  <si>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</si>
  <si>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</si>
  <si>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</si>
  <si>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</si>
  <si>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</si>
  <si>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</si>
  <si>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</si>
  <si>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</si>
  <si>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</si>
  <si>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</si>
  <si>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</si>
  <si>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</si>
  <si>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</si>
  <si>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</si>
  <si>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</si>
  <si>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</si>
  <si>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</si>
  <si>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</si>
  <si>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</si>
  <si>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</si>
  <si>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</si>
  <si>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</si>
  <si>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</si>
  <si>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</si>
  <si>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</si>
  <si>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</si>
  <si>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</si>
  <si>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</si>
  <si>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</si>
  <si>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</si>
  <si>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</si>
  <si>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</si>
  <si>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</si>
  <si>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</si>
  <si>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</si>
  <si>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</si>
  <si>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</si>
  <si>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</si>
  <si>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</si>
  <si>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</si>
  <si>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</si>
  <si>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</si>
  <si>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</si>
  <si>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</si>
  <si>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</si>
  <si>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</si>
  <si>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</si>
  <si>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</si>
  <si>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</si>
  <si>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</si>
  <si>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</si>
  <si>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</si>
  <si>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</si>
  <si>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</si>
  <si>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</si>
  <si>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</si>
  <si>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</si>
  <si>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</si>
  <si>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</si>
  <si>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</si>
  <si>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</si>
  <si>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</si>
  <si>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</si>
  <si>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</si>
  <si>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</si>
  <si>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</si>
  <si>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</si>
  <si>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</si>
  <si>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計</t>
    <rPh sb="0" eb="1">
      <t>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</si>
  <si>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</si>
  <si>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</si>
  <si>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</si>
  <si>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</si>
  <si>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</si>
  <si>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</si>
  <si>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</si>
  <si>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</si>
  <si>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</si>
  <si>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</si>
  <si>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</si>
  <si>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</si>
  <si>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</si>
  <si>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</si>
  <si>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</si>
  <si>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</si>
  <si>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</si>
  <si>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</si>
  <si>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</si>
  <si>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</si>
  <si>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</si>
  <si>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</si>
  <si>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</si>
  <si>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</si>
  <si>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</si>
  <si>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</si>
  <si>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</si>
  <si>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</si>
  <si>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</si>
  <si>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</si>
  <si>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実人員</t>
    <rPh sb="0" eb="3">
      <t>ジツジンイン</t>
    </rPh>
    <phoneticPr fontId="2"/>
  </si>
  <si>
    <t>開催回数</t>
    <rPh sb="0" eb="2">
      <t>カイサイ</t>
    </rPh>
    <rPh sb="2" eb="4">
      <t>カイスウ</t>
    </rPh>
    <phoneticPr fontId="2"/>
  </si>
  <si>
    <t>全道</t>
    <rPh sb="0" eb="1">
      <t>ゼン</t>
    </rPh>
    <rPh sb="1" eb="2">
      <t>ミチ</t>
    </rPh>
    <phoneticPr fontId="2"/>
  </si>
  <si>
    <t>集団健康教育</t>
    <rPh sb="0" eb="2">
      <t>シュウダン</t>
    </rPh>
    <rPh sb="2" eb="4">
      <t>ケンコウ</t>
    </rPh>
    <rPh sb="4" eb="6">
      <t>キョウイク</t>
    </rPh>
    <phoneticPr fontId="2"/>
  </si>
  <si>
    <t>高血圧</t>
    <rPh sb="0" eb="3">
      <t>コウケツアツ</t>
    </rPh>
    <phoneticPr fontId="2"/>
  </si>
  <si>
    <t>糖尿病</t>
    <rPh sb="0" eb="3">
      <t>トウニョウビョウ</t>
    </rPh>
    <phoneticPr fontId="2"/>
  </si>
  <si>
    <t>喫煙</t>
    <rPh sb="0" eb="2">
      <t>キツエン</t>
    </rPh>
    <phoneticPr fontId="2"/>
  </si>
  <si>
    <t>歯周疾患</t>
    <rPh sb="0" eb="1">
      <t>ハ</t>
    </rPh>
    <rPh sb="1" eb="2">
      <t>シュウ</t>
    </rPh>
    <rPh sb="2" eb="4">
      <t>シッカン</t>
    </rPh>
    <phoneticPr fontId="2"/>
  </si>
  <si>
    <t>骨粗鬆症</t>
    <rPh sb="0" eb="4">
      <t>コツソショウショウ</t>
    </rPh>
    <phoneticPr fontId="2"/>
  </si>
  <si>
    <t>病態別</t>
    <rPh sb="0" eb="3">
      <t>ビョウタイベツ</t>
    </rPh>
    <phoneticPr fontId="2"/>
  </si>
  <si>
    <t>薬</t>
    <rPh sb="0" eb="1">
      <t>クスリ</t>
    </rPh>
    <phoneticPr fontId="2"/>
  </si>
  <si>
    <t>一般</t>
    <rPh sb="0" eb="2">
      <t>イッパン</t>
    </rPh>
    <phoneticPr fontId="2"/>
  </si>
  <si>
    <t>重点健康相談</t>
    <rPh sb="0" eb="2">
      <t>ジュウテン</t>
    </rPh>
    <rPh sb="2" eb="4">
      <t>ケンコウ</t>
    </rPh>
    <rPh sb="4" eb="6">
      <t>ソウダン</t>
    </rPh>
    <phoneticPr fontId="2"/>
  </si>
  <si>
    <t>被指導延人員</t>
    <rPh sb="0" eb="1">
      <t>ヒ</t>
    </rPh>
    <rPh sb="1" eb="3">
      <t>シドウ</t>
    </rPh>
    <rPh sb="3" eb="4">
      <t>ノ</t>
    </rPh>
    <rPh sb="4" eb="6">
      <t>ジンイン</t>
    </rPh>
    <phoneticPr fontId="2"/>
  </si>
  <si>
    <t>血圧</t>
    <rPh sb="0" eb="2">
      <t>ケツアツ</t>
    </rPh>
    <phoneticPr fontId="2"/>
  </si>
  <si>
    <t>貧血（疑いを含む）</t>
    <rPh sb="0" eb="2">
      <t>ヒンケツ</t>
    </rPh>
    <rPh sb="3" eb="4">
      <t>ウタガ</t>
    </rPh>
    <rPh sb="6" eb="7">
      <t>フク</t>
    </rPh>
    <phoneticPr fontId="2"/>
  </si>
  <si>
    <t>肝疾患（疑いを含む）</t>
    <rPh sb="0" eb="1">
      <t>キモ</t>
    </rPh>
    <rPh sb="1" eb="3">
      <t>シッカン</t>
    </rPh>
    <rPh sb="4" eb="5">
      <t>ウタガ</t>
    </rPh>
    <rPh sb="7" eb="8">
      <t>フク</t>
    </rPh>
    <phoneticPr fontId="2"/>
  </si>
  <si>
    <t>腎機能障害
（疑いを含む）</t>
    <rPh sb="0" eb="3">
      <t>ジンキノウ</t>
    </rPh>
    <rPh sb="3" eb="5">
      <t>ショウガイ</t>
    </rPh>
    <rPh sb="7" eb="8">
      <t>ウタガ</t>
    </rPh>
    <rPh sb="10" eb="11">
      <t>フク</t>
    </rPh>
    <phoneticPr fontId="2"/>
  </si>
  <si>
    <t>（再掲）</t>
    <rPh sb="1" eb="3">
      <t>サイケイ</t>
    </rPh>
    <phoneticPr fontId="2"/>
  </si>
  <si>
    <t>うちアルコール性（疑いを含む）　　　（再掲）</t>
    <rPh sb="7" eb="8">
      <t>セイ</t>
    </rPh>
    <rPh sb="9" eb="10">
      <t>ウタガ</t>
    </rPh>
    <rPh sb="12" eb="13">
      <t>フク</t>
    </rPh>
    <rPh sb="19" eb="21">
      <t>サイケイ</t>
    </rPh>
    <phoneticPr fontId="2"/>
  </si>
  <si>
    <t>歯周疾患検診</t>
    <rPh sb="0" eb="2">
      <t>シシュウ</t>
    </rPh>
    <rPh sb="2" eb="4">
      <t>シッカン</t>
    </rPh>
    <rPh sb="4" eb="6">
      <t>ケンシン</t>
    </rPh>
    <phoneticPr fontId="2"/>
  </si>
  <si>
    <t>骨粗鬆症検診</t>
    <rPh sb="0" eb="4">
      <t>コツソショウショウ</t>
    </rPh>
    <rPh sb="4" eb="6">
      <t>ケンシン</t>
    </rPh>
    <phoneticPr fontId="2"/>
  </si>
  <si>
    <t>受診者</t>
    <rPh sb="0" eb="1">
      <t>ウケ</t>
    </rPh>
    <rPh sb="1" eb="2">
      <t>ミ</t>
    </rPh>
    <rPh sb="2" eb="3">
      <t>モノ</t>
    </rPh>
    <phoneticPr fontId="2"/>
  </si>
  <si>
    <t>指導区分別実人員</t>
    <rPh sb="0" eb="2">
      <t>シドウ</t>
    </rPh>
    <rPh sb="2" eb="4">
      <t>クブン</t>
    </rPh>
    <rPh sb="4" eb="5">
      <t>ベツ</t>
    </rPh>
    <rPh sb="5" eb="8">
      <t>ジツジンイン</t>
    </rPh>
    <phoneticPr fontId="2"/>
  </si>
  <si>
    <t>異常を認めず</t>
  </si>
  <si>
    <t>男</t>
    <rPh sb="0" eb="1">
      <t>オトコ</t>
    </rPh>
    <phoneticPr fontId="2"/>
  </si>
  <si>
    <t>女</t>
    <rPh sb="0" eb="1">
      <t>オンナ</t>
    </rPh>
    <phoneticPr fontId="2"/>
  </si>
  <si>
    <t>医師</t>
    <rPh sb="0" eb="2">
      <t>イシ</t>
    </rPh>
    <phoneticPr fontId="2"/>
  </si>
  <si>
    <t>看護師</t>
    <rPh sb="0" eb="2">
      <t>カンゴ</t>
    </rPh>
    <rPh sb="2" eb="3">
      <t>シ</t>
    </rPh>
    <phoneticPr fontId="2"/>
  </si>
  <si>
    <t>要指導者等</t>
    <rPh sb="0" eb="1">
      <t>ヨウ</t>
    </rPh>
    <rPh sb="1" eb="4">
      <t>シドウシャ</t>
    </rPh>
    <rPh sb="4" eb="5">
      <t>トウ</t>
    </rPh>
    <phoneticPr fontId="2"/>
  </si>
  <si>
    <t>個別健康教育
対象者</t>
    <rPh sb="0" eb="2">
      <t>コベツ</t>
    </rPh>
    <rPh sb="2" eb="4">
      <t>ケンコウ</t>
    </rPh>
    <rPh sb="4" eb="6">
      <t>キョウイク</t>
    </rPh>
    <rPh sb="7" eb="10">
      <t>タイショウシャ</t>
    </rPh>
    <phoneticPr fontId="2"/>
  </si>
  <si>
    <t>閉じこもり予防</t>
    <rPh sb="0" eb="1">
      <t>ト</t>
    </rPh>
    <rPh sb="5" eb="7">
      <t>ヨボウ</t>
    </rPh>
    <phoneticPr fontId="2"/>
  </si>
  <si>
    <t>介護家族者</t>
    <rPh sb="0" eb="2">
      <t>カイゴ</t>
    </rPh>
    <rPh sb="2" eb="4">
      <t>カゾク</t>
    </rPh>
    <rPh sb="4" eb="5">
      <t>シャ</t>
    </rPh>
    <phoneticPr fontId="2"/>
  </si>
  <si>
    <t>寝たきり者</t>
    <rPh sb="0" eb="1">
      <t>ネ</t>
    </rPh>
    <rPh sb="4" eb="5">
      <t>シャ</t>
    </rPh>
    <phoneticPr fontId="2"/>
  </si>
  <si>
    <t>実人員</t>
    <phoneticPr fontId="2"/>
  </si>
  <si>
    <t>延人員</t>
    <phoneticPr fontId="2"/>
  </si>
  <si>
    <t>脂質異常症</t>
    <rPh sb="0" eb="2">
      <t>シシツ</t>
    </rPh>
    <rPh sb="2" eb="4">
      <t>イジョウ</t>
    </rPh>
    <rPh sb="4" eb="5">
      <t>ショウ</t>
    </rPh>
    <phoneticPr fontId="2"/>
  </si>
  <si>
    <t>脂質異常症</t>
    <rPh sb="0" eb="2">
      <t>シシツ</t>
    </rPh>
    <rPh sb="2" eb="5">
      <t>イジョウショウ</t>
    </rPh>
    <phoneticPr fontId="2"/>
  </si>
  <si>
    <t>資料　地域保健・健康増進事業報告　</t>
    <rPh sb="3" eb="5">
      <t>チイキ</t>
    </rPh>
    <rPh sb="5" eb="7">
      <t>ホケン</t>
    </rPh>
    <rPh sb="8" eb="10">
      <t>ケンコウ</t>
    </rPh>
    <rPh sb="10" eb="12">
      <t>ゾウシン</t>
    </rPh>
    <phoneticPr fontId="2"/>
  </si>
  <si>
    <t>歯周疾患</t>
    <rPh sb="0" eb="2">
      <t>シシュウ</t>
    </rPh>
    <rPh sb="2" eb="4">
      <t>シッカン</t>
    </rPh>
    <phoneticPr fontId="2"/>
  </si>
  <si>
    <t>参加延人員</t>
    <rPh sb="0" eb="2">
      <t>サンカ</t>
    </rPh>
    <rPh sb="2" eb="3">
      <t>ノ</t>
    </rPh>
    <rPh sb="3" eb="5">
      <t>ジンイン</t>
    </rPh>
    <phoneticPr fontId="2"/>
  </si>
  <si>
    <t>第４４表  健康増進事業（健康相談）</t>
    <rPh sb="6" eb="8">
      <t>ケンコウ</t>
    </rPh>
    <rPh sb="8" eb="10">
      <t>ゾウシン</t>
    </rPh>
    <rPh sb="13" eb="15">
      <t>ケンコウ</t>
    </rPh>
    <rPh sb="15" eb="17">
      <t>ソウダン</t>
    </rPh>
    <phoneticPr fontId="2"/>
  </si>
  <si>
    <t>総合健康
相　　談</t>
    <rPh sb="0" eb="2">
      <t>ソウゴウ</t>
    </rPh>
    <rPh sb="2" eb="4">
      <t>ケンコウ</t>
    </rPh>
    <rPh sb="5" eb="6">
      <t>ソウ</t>
    </rPh>
    <rPh sb="8" eb="9">
      <t>ダン</t>
    </rPh>
    <phoneticPr fontId="2"/>
  </si>
  <si>
    <t>健康診査</t>
    <rPh sb="0" eb="2">
      <t>ケンコウ</t>
    </rPh>
    <rPh sb="2" eb="4">
      <t>シンサ</t>
    </rPh>
    <phoneticPr fontId="2"/>
  </si>
  <si>
    <t>訪問健康診査</t>
    <rPh sb="0" eb="2">
      <t>ホウモン</t>
    </rPh>
    <rPh sb="2" eb="4">
      <t>ケンコウ</t>
    </rPh>
    <rPh sb="4" eb="6">
      <t>シンサ</t>
    </rPh>
    <phoneticPr fontId="2"/>
  </si>
  <si>
    <t>介護家族訪問　　健康診査</t>
    <rPh sb="0" eb="2">
      <t>カイゴ</t>
    </rPh>
    <rPh sb="2" eb="4">
      <t>カゾク</t>
    </rPh>
    <rPh sb="4" eb="6">
      <t>ホウモン</t>
    </rPh>
    <rPh sb="8" eb="10">
      <t>ケンコウ</t>
    </rPh>
    <rPh sb="10" eb="12">
      <t>シンサ</t>
    </rPh>
    <phoneticPr fontId="2"/>
  </si>
  <si>
    <t>動機付け支援</t>
    <rPh sb="0" eb="2">
      <t>ドウキ</t>
    </rPh>
    <rPh sb="2" eb="3">
      <t>ヅ</t>
    </rPh>
    <rPh sb="4" eb="6">
      <t>シエン</t>
    </rPh>
    <phoneticPr fontId="2"/>
  </si>
  <si>
    <t>積極的支援</t>
    <rPh sb="0" eb="3">
      <t>セッキョクテキ</t>
    </rPh>
    <rPh sb="3" eb="5">
      <t>シエン</t>
    </rPh>
    <phoneticPr fontId="2"/>
  </si>
  <si>
    <t>脂質異常</t>
    <rPh sb="0" eb="2">
      <t>シシツ</t>
    </rPh>
    <rPh sb="2" eb="4">
      <t>イジョウ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</si>
  <si>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</si>
  <si>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2"/>
  </si>
  <si>
    <t>資料　地域保健・健康増進事業報告</t>
    <rPh sb="3" eb="5">
      <t>チイキ</t>
    </rPh>
    <rPh sb="5" eb="7">
      <t>ホケン</t>
    </rPh>
    <rPh sb="8" eb="10">
      <t>ケンコウ</t>
    </rPh>
    <rPh sb="10" eb="12">
      <t>ゾウシン</t>
    </rPh>
    <phoneticPr fontId="2"/>
  </si>
  <si>
    <t>口腔衛生指導(再掲)</t>
    <rPh sb="0" eb="2">
      <t>コウクウ</t>
    </rPh>
    <rPh sb="2" eb="4">
      <t>エイセイ</t>
    </rPh>
    <rPh sb="4" eb="6">
      <t>シドウ</t>
    </rPh>
    <rPh sb="7" eb="9">
      <t>サイケイ</t>
    </rPh>
    <phoneticPr fontId="2"/>
  </si>
  <si>
    <t>栄養指導(再掲)</t>
    <rPh sb="0" eb="2">
      <t>エイヨウ</t>
    </rPh>
    <rPh sb="2" eb="4">
      <t>シドウ</t>
    </rPh>
    <rPh sb="5" eb="7">
      <t>サイケイ</t>
    </rPh>
    <phoneticPr fontId="2"/>
  </si>
  <si>
    <t>従事者延人員</t>
    <rPh sb="0" eb="3">
      <t>ジュウジシャ</t>
    </rPh>
    <rPh sb="3" eb="4">
      <t>ノ</t>
    </rPh>
    <rPh sb="4" eb="6">
      <t>ジンイン</t>
    </rPh>
    <phoneticPr fontId="2"/>
  </si>
  <si>
    <t>保健師</t>
    <rPh sb="0" eb="3">
      <t>ホケンシ</t>
    </rPh>
    <phoneticPr fontId="2"/>
  </si>
  <si>
    <t>歯科衛生士</t>
    <rPh sb="0" eb="2">
      <t>シカ</t>
    </rPh>
    <rPh sb="2" eb="5">
      <t>エイセイシ</t>
    </rPh>
    <phoneticPr fontId="2"/>
  </si>
  <si>
    <t>集団検診</t>
    <rPh sb="0" eb="2">
      <t>シュウダン</t>
    </rPh>
    <rPh sb="2" eb="4">
      <t>ケンシン</t>
    </rPh>
    <phoneticPr fontId="2"/>
  </si>
  <si>
    <t>個別検診</t>
    <rPh sb="0" eb="2">
      <t>コベツ</t>
    </rPh>
    <rPh sb="2" eb="4">
      <t>ケンシン</t>
    </rPh>
    <phoneticPr fontId="2"/>
  </si>
  <si>
    <t>健康教育</t>
    <rPh sb="0" eb="2">
      <t>ケンコウ</t>
    </rPh>
    <rPh sb="2" eb="4">
      <t>キョウイク</t>
    </rPh>
    <phoneticPr fontId="2"/>
  </si>
  <si>
    <t>参加延人数</t>
    <rPh sb="0" eb="2">
      <t>サンカ</t>
    </rPh>
    <rPh sb="2" eb="3">
      <t>ノ</t>
    </rPh>
    <rPh sb="3" eb="5">
      <t>ニンズウ</t>
    </rPh>
    <phoneticPr fontId="2"/>
  </si>
  <si>
    <t>健康相談</t>
    <rPh sb="0" eb="2">
      <t>ケンコウ</t>
    </rPh>
    <rPh sb="2" eb="4">
      <t>ソウダン</t>
    </rPh>
    <phoneticPr fontId="2"/>
  </si>
  <si>
    <t>Ｃ型</t>
    <rPh sb="1" eb="2">
      <t>ガタ</t>
    </rPh>
    <phoneticPr fontId="2"/>
  </si>
  <si>
    <t>Ｂ型</t>
    <rPh sb="1" eb="2">
      <t>ガタ</t>
    </rPh>
    <phoneticPr fontId="2"/>
  </si>
  <si>
    <t>判定①</t>
    <rPh sb="0" eb="2">
      <t>ハンテイ</t>
    </rPh>
    <phoneticPr fontId="2"/>
  </si>
  <si>
    <t>判定②</t>
    <rPh sb="0" eb="2">
      <t>ハンテイ</t>
    </rPh>
    <phoneticPr fontId="2"/>
  </si>
  <si>
    <t>判定③</t>
    <rPh sb="0" eb="2">
      <t>ハンテイ</t>
    </rPh>
    <phoneticPr fontId="2"/>
  </si>
  <si>
    <t>陽性</t>
    <rPh sb="0" eb="2">
      <t>ヨウセイ</t>
    </rPh>
    <phoneticPr fontId="2"/>
  </si>
  <si>
    <t>陰性</t>
    <rPh sb="0" eb="2">
      <t>インセイ</t>
    </rPh>
    <phoneticPr fontId="2"/>
  </si>
  <si>
    <t>受診者数（年度中）</t>
    <rPh sb="3" eb="4">
      <t>スウ</t>
    </rPh>
    <rPh sb="5" eb="7">
      <t>ネンド</t>
    </rPh>
    <rPh sb="7" eb="8">
      <t>チュウ</t>
    </rPh>
    <phoneticPr fontId="2"/>
  </si>
  <si>
    <t>受診者数</t>
    <rPh sb="3" eb="4">
      <t>スウ</t>
    </rPh>
    <phoneticPr fontId="2"/>
  </si>
  <si>
    <t>対象者数</t>
    <rPh sb="0" eb="3">
      <t>タイショウシャ</t>
    </rPh>
    <rPh sb="3" eb="4">
      <t>スウ</t>
    </rPh>
    <phoneticPr fontId="2"/>
  </si>
  <si>
    <t>未受診</t>
    <rPh sb="0" eb="1">
      <t>ミ</t>
    </rPh>
    <rPh sb="1" eb="3">
      <t>ジュシン</t>
    </rPh>
    <phoneticPr fontId="2"/>
  </si>
  <si>
    <t>未把握</t>
    <rPh sb="0" eb="1">
      <t>ミ</t>
    </rPh>
    <rPh sb="1" eb="3">
      <t>ハアク</t>
    </rPh>
    <phoneticPr fontId="2"/>
  </si>
  <si>
    <t>異常認めず</t>
    <rPh sb="0" eb="2">
      <t>イジョウ</t>
    </rPh>
    <rPh sb="2" eb="3">
      <t>ミト</t>
    </rPh>
    <phoneticPr fontId="2"/>
  </si>
  <si>
    <t>がんであった者</t>
    <rPh sb="6" eb="7">
      <t>モノ</t>
    </rPh>
    <phoneticPr fontId="2"/>
  </si>
  <si>
    <t>胸部Ｘ線検査受診者</t>
    <rPh sb="0" eb="2">
      <t>キョウブ</t>
    </rPh>
    <rPh sb="3" eb="4">
      <t>セン</t>
    </rPh>
    <rPh sb="4" eb="6">
      <t>ケンサ</t>
    </rPh>
    <rPh sb="6" eb="9">
      <t>ジュシンシャ</t>
    </rPh>
    <phoneticPr fontId="2"/>
  </si>
  <si>
    <t>左のうち喀痰細胞診受診者</t>
    <rPh sb="0" eb="1">
      <t>ヒダリ</t>
    </rPh>
    <rPh sb="9" eb="12">
      <t>ジュシンシャ</t>
    </rPh>
    <phoneticPr fontId="2"/>
  </si>
  <si>
    <t>左のうち2年連続受診者数</t>
    <rPh sb="0" eb="1">
      <t>ヒダリ</t>
    </rPh>
    <rPh sb="5" eb="6">
      <t>ネン</t>
    </rPh>
    <rPh sb="6" eb="8">
      <t>レンゾク</t>
    </rPh>
    <rPh sb="11" eb="12">
      <t>スウ</t>
    </rPh>
    <phoneticPr fontId="2"/>
  </si>
  <si>
    <t>個別健康教育対象者（ア）</t>
    <rPh sb="0" eb="2">
      <t>コベツ</t>
    </rPh>
    <rPh sb="2" eb="4">
      <t>ケンコウ</t>
    </rPh>
    <rPh sb="4" eb="6">
      <t>キョウイク</t>
    </rPh>
    <rPh sb="6" eb="9">
      <t>タイショウシャ</t>
    </rPh>
    <phoneticPr fontId="2"/>
  </si>
  <si>
    <t>個別健康教育対象者（イ）</t>
    <rPh sb="0" eb="2">
      <t>コベツ</t>
    </rPh>
    <rPh sb="2" eb="4">
      <t>ケンコウ</t>
    </rPh>
    <rPh sb="4" eb="6">
      <t>キョウイク</t>
    </rPh>
    <rPh sb="6" eb="9">
      <t>タイショウシャ</t>
    </rPh>
    <phoneticPr fontId="2"/>
  </si>
  <si>
    <t>女性の健康</t>
    <rPh sb="0" eb="2">
      <t>ジョセイ</t>
    </rPh>
    <rPh sb="3" eb="5">
      <t>ケンコウ</t>
    </rPh>
    <phoneticPr fontId="2"/>
  </si>
  <si>
    <t>受診者数(年度中）</t>
    <rPh sb="5" eb="7">
      <t>ネンド</t>
    </rPh>
    <rPh sb="7" eb="8">
      <t>チュウ</t>
    </rPh>
    <phoneticPr fontId="2"/>
  </si>
  <si>
    <t>保健指導区分別実人員</t>
    <rPh sb="0" eb="2">
      <t>ホケン</t>
    </rPh>
    <rPh sb="2" eb="4">
      <t>シドウ</t>
    </rPh>
    <rPh sb="4" eb="6">
      <t>クブン</t>
    </rPh>
    <rPh sb="6" eb="7">
      <t>ベツ</t>
    </rPh>
    <rPh sb="7" eb="8">
      <t>ジツ</t>
    </rPh>
    <rPh sb="8" eb="10">
      <t>ジンイン</t>
    </rPh>
    <phoneticPr fontId="2"/>
  </si>
  <si>
    <t>内臓脂肪症候群</t>
    <rPh sb="0" eb="2">
      <t>ナイゾウ</t>
    </rPh>
    <rPh sb="2" eb="4">
      <t>シボウ</t>
    </rPh>
    <rPh sb="4" eb="7">
      <t>ショウコウグン</t>
    </rPh>
    <phoneticPr fontId="2"/>
  </si>
  <si>
    <t>詳細な項目実施(再掲）</t>
    <rPh sb="0" eb="2">
      <t>ショウサイ</t>
    </rPh>
    <rPh sb="3" eb="5">
      <t>コウモク</t>
    </rPh>
    <rPh sb="5" eb="7">
      <t>ジッシ</t>
    </rPh>
    <rPh sb="8" eb="10">
      <t>サイケイ</t>
    </rPh>
    <phoneticPr fontId="2"/>
  </si>
  <si>
    <t>保健指導非対象者</t>
    <rPh sb="0" eb="2">
      <t>ホケン</t>
    </rPh>
    <rPh sb="2" eb="4">
      <t>シドウ</t>
    </rPh>
    <rPh sb="4" eb="8">
      <t>ヒタイショウシャ</t>
    </rPh>
    <phoneticPr fontId="2"/>
  </si>
  <si>
    <t>保健指導対象者</t>
    <rPh sb="0" eb="2">
      <t>ホケン</t>
    </rPh>
    <rPh sb="2" eb="4">
      <t>シドウ</t>
    </rPh>
    <rPh sb="4" eb="7">
      <t>タイショウシャ</t>
    </rPh>
    <phoneticPr fontId="2"/>
  </si>
  <si>
    <t>予備軍</t>
    <rPh sb="0" eb="3">
      <t>ヨビグン</t>
    </rPh>
    <phoneticPr fontId="2"/>
  </si>
  <si>
    <t>該当者</t>
    <rPh sb="0" eb="3">
      <t>ガイトウシャ</t>
    </rPh>
    <phoneticPr fontId="2"/>
  </si>
  <si>
    <t>高血圧症個別健康教育対象者（ア）</t>
    <rPh sb="0" eb="4">
      <t>コウケツアツショウ</t>
    </rPh>
    <rPh sb="4" eb="6">
      <t>コベツ</t>
    </rPh>
    <rPh sb="6" eb="8">
      <t>ケンコウ</t>
    </rPh>
    <rPh sb="8" eb="10">
      <t>キョウイク</t>
    </rPh>
    <rPh sb="10" eb="12">
      <t>タイショウ</t>
    </rPh>
    <rPh sb="12" eb="13">
      <t>シャ</t>
    </rPh>
    <phoneticPr fontId="2"/>
  </si>
  <si>
    <t>高血圧症個別健康教育対象者（イ）</t>
    <rPh sb="0" eb="4">
      <t>コウケツアツショウ</t>
    </rPh>
    <rPh sb="4" eb="6">
      <t>コベツ</t>
    </rPh>
    <rPh sb="6" eb="8">
      <t>ケンコウ</t>
    </rPh>
    <rPh sb="8" eb="10">
      <t>キョウイク</t>
    </rPh>
    <rPh sb="10" eb="12">
      <t>タイショウ</t>
    </rPh>
    <rPh sb="12" eb="13">
      <t>シャ</t>
    </rPh>
    <phoneticPr fontId="2"/>
  </si>
  <si>
    <t>たばこ</t>
    <phoneticPr fontId="2"/>
  </si>
  <si>
    <t>（再掲）</t>
    <phoneticPr fontId="2"/>
  </si>
  <si>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2"/>
  </si>
  <si>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2"/>
  </si>
  <si>
    <t>糖尿病個別健康教育対象者（イ）</t>
    <rPh sb="0" eb="3">
      <t>トウニョウビョウ</t>
    </rPh>
    <rPh sb="3" eb="5">
      <t>コベツ</t>
    </rPh>
    <rPh sb="5" eb="7">
      <t>ケンコウ</t>
    </rPh>
    <rPh sb="7" eb="9">
      <t>キョウイク</t>
    </rPh>
    <rPh sb="9" eb="11">
      <t>タイショウ</t>
    </rPh>
    <rPh sb="11" eb="12">
      <t>シャ</t>
    </rPh>
    <phoneticPr fontId="2"/>
  </si>
  <si>
    <t>習慣的に吸っていない</t>
    <rPh sb="0" eb="3">
      <t>シュウカンテキ</t>
    </rPh>
    <rPh sb="4" eb="5">
      <t>ス</t>
    </rPh>
    <phoneticPr fontId="2"/>
  </si>
  <si>
    <t>習慣的に吸っている</t>
    <rPh sb="0" eb="3">
      <t>シュウカンテキ</t>
    </rPh>
    <rPh sb="4" eb="5">
      <t>ス</t>
    </rPh>
    <phoneticPr fontId="2"/>
  </si>
  <si>
    <t>　　　　（イ）：「健康増進事業実施要領」第２の３の（２）の③のアの（イ）に該当する者を計上すること。</t>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2"/>
  </si>
  <si>
    <t>年度内に全て終了</t>
    <rPh sb="0" eb="3">
      <t>ネンドナイ</t>
    </rPh>
    <rPh sb="4" eb="5">
      <t>スベ</t>
    </rPh>
    <rPh sb="6" eb="8">
      <t>シュウリョウ</t>
    </rPh>
    <phoneticPr fontId="2"/>
  </si>
  <si>
    <t>年度を越えて保健指導を行う場合</t>
    <rPh sb="0" eb="2">
      <t>ネンド</t>
    </rPh>
    <rPh sb="3" eb="4">
      <t>コ</t>
    </rPh>
    <rPh sb="6" eb="8">
      <t>ホケン</t>
    </rPh>
    <rPh sb="8" eb="10">
      <t>シドウ</t>
    </rPh>
    <rPh sb="11" eb="12">
      <t>オコナ</t>
    </rPh>
    <rPh sb="13" eb="15">
      <t>バアイ</t>
    </rPh>
    <phoneticPr fontId="2"/>
  </si>
  <si>
    <t>初回面談</t>
    <rPh sb="0" eb="2">
      <t>ショカイ</t>
    </rPh>
    <rPh sb="2" eb="4">
      <t>メンダン</t>
    </rPh>
    <phoneticPr fontId="2"/>
  </si>
  <si>
    <t>実績評価</t>
    <rPh sb="0" eb="4">
      <t>ジッセキヒョウカ</t>
    </rPh>
    <phoneticPr fontId="2"/>
  </si>
  <si>
    <t>利用実人員</t>
    <rPh sb="0" eb="2">
      <t>リヨウ</t>
    </rPh>
    <rPh sb="2" eb="5">
      <t>ジツジンイン</t>
    </rPh>
    <phoneticPr fontId="2"/>
  </si>
  <si>
    <t>継続的支援</t>
    <rPh sb="0" eb="3">
      <t>ケイゾクテキ</t>
    </rPh>
    <rPh sb="3" eb="5">
      <t>シエン</t>
    </rPh>
    <phoneticPr fontId="2"/>
  </si>
  <si>
    <t>実績評価</t>
    <rPh sb="0" eb="2">
      <t>ジッセキ</t>
    </rPh>
    <rPh sb="2" eb="4">
      <t>ヒョウカ</t>
    </rPh>
    <phoneticPr fontId="2"/>
  </si>
  <si>
    <t>認知症の者</t>
    <rPh sb="0" eb="2">
      <t>ニンチ</t>
    </rPh>
    <rPh sb="2" eb="3">
      <t>ショウ</t>
    </rPh>
    <rPh sb="4" eb="5">
      <t>モノ</t>
    </rPh>
    <phoneticPr fontId="2"/>
  </si>
  <si>
    <t>要精密検査者数（年度中）</t>
    <rPh sb="0" eb="1">
      <t>ヨウ</t>
    </rPh>
    <rPh sb="1" eb="3">
      <t>セイミツ</t>
    </rPh>
    <rPh sb="3" eb="6">
      <t>ケンサシャ</t>
    </rPh>
    <rPh sb="6" eb="7">
      <t>スウ</t>
    </rPh>
    <rPh sb="8" eb="10">
      <t>ネンド</t>
    </rPh>
    <rPh sb="10" eb="11">
      <t>チュウ</t>
    </rPh>
    <phoneticPr fontId="2"/>
  </si>
  <si>
    <t>がん以外の疾患であった者</t>
    <rPh sb="2" eb="4">
      <t>イガイ</t>
    </rPh>
    <rPh sb="5" eb="7">
      <t>シッカン</t>
    </rPh>
    <rPh sb="11" eb="12">
      <t>モノ</t>
    </rPh>
    <phoneticPr fontId="2"/>
  </si>
  <si>
    <t>受診者数
（年度中）</t>
    <rPh sb="0" eb="4">
      <t>ジュシンシャスウ</t>
    </rPh>
    <rPh sb="6" eb="8">
      <t>ネンド</t>
    </rPh>
    <rPh sb="8" eb="9">
      <t>チュウ</t>
    </rPh>
    <phoneticPr fontId="2"/>
  </si>
  <si>
    <t>資料　地域保健・健康増進事業報告</t>
    <rPh sb="0" eb="2">
      <t>シリョウ</t>
    </rPh>
    <rPh sb="3" eb="5">
      <t>チイキ</t>
    </rPh>
    <rPh sb="5" eb="7">
      <t>ホケン</t>
    </rPh>
    <rPh sb="8" eb="10">
      <t>ケンコウ</t>
    </rPh>
    <rPh sb="10" eb="12">
      <t>ゾウシン</t>
    </rPh>
    <rPh sb="12" eb="14">
      <t>ジギョウ</t>
    </rPh>
    <phoneticPr fontId="2"/>
  </si>
  <si>
    <t>細胞診の判定人数</t>
    <rPh sb="0" eb="2">
      <t>サイボウ</t>
    </rPh>
    <rPh sb="2" eb="3">
      <t>シン</t>
    </rPh>
    <rPh sb="4" eb="6">
      <t>ハンテイ</t>
    </rPh>
    <rPh sb="6" eb="8">
      <t>ニンズウ</t>
    </rPh>
    <phoneticPr fontId="2"/>
  </si>
  <si>
    <t>精検不要</t>
    <rPh sb="0" eb="2">
      <t>セイケン</t>
    </rPh>
    <rPh sb="2" eb="4">
      <t>フヨウ</t>
    </rPh>
    <phoneticPr fontId="2"/>
  </si>
  <si>
    <t>要精検
（１）</t>
    <rPh sb="0" eb="1">
      <t>ヨウ</t>
    </rPh>
    <rPh sb="1" eb="3">
      <t>セイケン</t>
    </rPh>
    <phoneticPr fontId="2"/>
  </si>
  <si>
    <t>要精検
（２）</t>
    <rPh sb="0" eb="1">
      <t>ヨウ</t>
    </rPh>
    <rPh sb="1" eb="3">
      <t>セイケン</t>
    </rPh>
    <phoneticPr fontId="2"/>
  </si>
  <si>
    <t>判定不能</t>
    <rPh sb="0" eb="2">
      <t>ハンテイ</t>
    </rPh>
    <rPh sb="2" eb="4">
      <t>フノウ</t>
    </rPh>
    <phoneticPr fontId="2"/>
  </si>
  <si>
    <t>カテゴリー２</t>
  </si>
  <si>
    <t>カテゴリー３</t>
  </si>
  <si>
    <t>カテゴリー４</t>
  </si>
  <si>
    <t>カテゴリー５</t>
  </si>
  <si>
    <t>カテゴリー１</t>
    <phoneticPr fontId="2"/>
  </si>
  <si>
    <t>年度内に
全て終了</t>
    <rPh sb="0" eb="3">
      <t>ネンドナイ</t>
    </rPh>
    <rPh sb="5" eb="6">
      <t>スベ</t>
    </rPh>
    <rPh sb="7" eb="9">
      <t>シュウリョウ</t>
    </rPh>
    <phoneticPr fontId="2"/>
  </si>
  <si>
    <t>第５５－１表　健康増進事業（肝炎ウイルス検診）</t>
    <rPh sb="7" eb="9">
      <t>ケンコウ</t>
    </rPh>
    <rPh sb="9" eb="11">
      <t>ゾウシン</t>
    </rPh>
    <rPh sb="14" eb="16">
      <t>カンエン</t>
    </rPh>
    <phoneticPr fontId="2"/>
  </si>
  <si>
    <t>がんの疑いのある者または未確定</t>
    <rPh sb="3" eb="4">
      <t>ウタガ</t>
    </rPh>
    <rPh sb="8" eb="9">
      <t>モノ</t>
    </rPh>
    <rPh sb="12" eb="15">
      <t>ミカクテイ</t>
    </rPh>
    <phoneticPr fontId="2"/>
  </si>
  <si>
    <t>第４６－２表　健康増進事業（保健指導利用区分別延人員・利用人員）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1">
      <t>ジンイン</t>
    </rPh>
    <phoneticPr fontId="2"/>
  </si>
  <si>
    <t>精密検査受診者</t>
    <rPh sb="0" eb="2">
      <t>セイミツ</t>
    </rPh>
    <rPh sb="2" eb="4">
      <t>ケンサ</t>
    </rPh>
    <rPh sb="4" eb="7">
      <t>ジュシンシャ</t>
    </rPh>
    <phoneticPr fontId="2"/>
  </si>
  <si>
    <t>精密受診者</t>
    <rPh sb="0" eb="2">
      <t>セイミツ</t>
    </rPh>
    <rPh sb="2" eb="5">
      <t>ジュシンシャ</t>
    </rPh>
    <phoneticPr fontId="2"/>
  </si>
  <si>
    <t>要精密
検査者数
（年度中）</t>
    <rPh sb="0" eb="1">
      <t>ヨウ</t>
    </rPh>
    <rPh sb="1" eb="3">
      <t>セイミツ</t>
    </rPh>
    <rPh sb="4" eb="7">
      <t>ケンサシャ</t>
    </rPh>
    <rPh sb="7" eb="8">
      <t>スウ</t>
    </rPh>
    <rPh sb="10" eb="12">
      <t>ネンド</t>
    </rPh>
    <rPh sb="12" eb="13">
      <t>チュウ</t>
    </rPh>
    <phoneticPr fontId="2"/>
  </si>
  <si>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2"/>
  </si>
  <si>
    <t>精密検査受診の有無別人員</t>
    <rPh sb="2" eb="4">
      <t>ケンサ</t>
    </rPh>
    <rPh sb="4" eb="6">
      <t>ジュシン</t>
    </rPh>
    <phoneticPr fontId="2"/>
  </si>
  <si>
    <t>早期がんのうち粘膜内がん</t>
    <rPh sb="0" eb="2">
      <t>ソウキ</t>
    </rPh>
    <rPh sb="7" eb="9">
      <t>ネンマク</t>
    </rPh>
    <rPh sb="9" eb="10">
      <t>ナイ</t>
    </rPh>
    <phoneticPr fontId="2"/>
  </si>
  <si>
    <t>精密検査受診の有無別人員</t>
    <rPh sb="0" eb="2">
      <t>セイミツ</t>
    </rPh>
    <rPh sb="2" eb="4">
      <t>ケンサ</t>
    </rPh>
    <rPh sb="4" eb="6">
      <t>ジュシン</t>
    </rPh>
    <rPh sb="7" eb="9">
      <t>ウム</t>
    </rPh>
    <rPh sb="9" eb="10">
      <t>ベツ</t>
    </rPh>
    <rPh sb="10" eb="12">
      <t>ジンイン</t>
    </rPh>
    <phoneticPr fontId="2"/>
  </si>
  <si>
    <t>管理栄養士及び栄養士</t>
    <rPh sb="0" eb="2">
      <t>カンリ</t>
    </rPh>
    <rPh sb="2" eb="5">
      <t>エイヨウシ</t>
    </rPh>
    <rPh sb="5" eb="6">
      <t>オヨ</t>
    </rPh>
    <rPh sb="7" eb="10">
      <t>エイヨウシ</t>
    </rPh>
    <phoneticPr fontId="2"/>
  </si>
  <si>
    <t>教育を開始した者</t>
    <rPh sb="0" eb="2">
      <t>キョウイク</t>
    </rPh>
    <rPh sb="3" eb="5">
      <t>カイシ</t>
    </rPh>
    <rPh sb="7" eb="8">
      <t>モノ</t>
    </rPh>
    <phoneticPr fontId="2"/>
  </si>
  <si>
    <t>教育を終了した者</t>
    <rPh sb="0" eb="2">
      <t>キョウイク</t>
    </rPh>
    <rPh sb="3" eb="5">
      <t>シュウリョウ</t>
    </rPh>
    <rPh sb="7" eb="8">
      <t>モノ</t>
    </rPh>
    <phoneticPr fontId="2"/>
  </si>
  <si>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2"/>
  </si>
  <si>
    <t>対象者数　　　　　　</t>
    <rPh sb="0" eb="3">
      <t>タイショウシャ</t>
    </rPh>
    <rPh sb="3" eb="4">
      <t>スウ</t>
    </rPh>
    <phoneticPr fontId="2"/>
  </si>
  <si>
    <t>（a）</t>
  </si>
  <si>
    <t>指導区分別実人員</t>
    <phoneticPr fontId="2"/>
  </si>
  <si>
    <t>要精検者</t>
    <phoneticPr fontId="2"/>
  </si>
  <si>
    <t>要指導者</t>
    <phoneticPr fontId="2"/>
  </si>
  <si>
    <t>（ア）：特定健康診査及び健康増進法に基づく健康診査受診者のうち、検査結果から生活習慣病の発症予防等のため指導が必要な者で本年度中に指導を開始した実人員を教育内容別に計上すること。　　　　　　　　　　</t>
    <phoneticPr fontId="2"/>
  </si>
  <si>
    <t>（イ）：特定健康診査及び健康増進法に基づく健康診査受診者のうち、検査結果から生活習慣病の発症予防等のため個別健康教育等による指導が有効であると医師が認めた者で本年度中に指導を開始した実人員を教育内容別に計上すること。</t>
    <rPh sb="4" eb="6">
      <t>トクテイ</t>
    </rPh>
    <rPh sb="6" eb="8">
      <t>ケンコウ</t>
    </rPh>
    <rPh sb="8" eb="10">
      <t>シンサ</t>
    </rPh>
    <rPh sb="10" eb="11">
      <t>オヨ</t>
    </rPh>
    <rPh sb="12" eb="14">
      <t>ケンコウ</t>
    </rPh>
    <rPh sb="14" eb="17">
      <t>ゾウシンホウ</t>
    </rPh>
    <rPh sb="18" eb="19">
      <t>モト</t>
    </rPh>
    <rPh sb="21" eb="23">
      <t>ケンコウ</t>
    </rPh>
    <rPh sb="23" eb="25">
      <t>シンサ</t>
    </rPh>
    <rPh sb="25" eb="28">
      <t>ジュシンシャ</t>
    </rPh>
    <rPh sb="32" eb="34">
      <t>ケンサ</t>
    </rPh>
    <rPh sb="34" eb="36">
      <t>ケッカ</t>
    </rPh>
    <rPh sb="38" eb="40">
      <t>セイカツ</t>
    </rPh>
    <rPh sb="40" eb="43">
      <t>シュウカンビョウ</t>
    </rPh>
    <rPh sb="44" eb="46">
      <t>ハッショウ</t>
    </rPh>
    <rPh sb="48" eb="49">
      <t>トウ</t>
    </rPh>
    <rPh sb="52" eb="54">
      <t>コベツ</t>
    </rPh>
    <rPh sb="54" eb="56">
      <t>ケンコウ</t>
    </rPh>
    <rPh sb="56" eb="58">
      <t>キョウイク</t>
    </rPh>
    <rPh sb="58" eb="59">
      <t>トウ</t>
    </rPh>
    <rPh sb="62" eb="64">
      <t>シドウ</t>
    </rPh>
    <rPh sb="65" eb="67">
      <t>ユウコウ</t>
    </rPh>
    <rPh sb="71" eb="73">
      <t>イシ</t>
    </rPh>
    <rPh sb="74" eb="75">
      <t>ミト</t>
    </rPh>
    <rPh sb="77" eb="78">
      <t>モノ</t>
    </rPh>
    <rPh sb="79" eb="82">
      <t>ホンネンド</t>
    </rPh>
    <rPh sb="82" eb="83">
      <t>チュウ</t>
    </rPh>
    <rPh sb="84" eb="86">
      <t>シドウ</t>
    </rPh>
    <rPh sb="87" eb="89">
      <t>カイシ</t>
    </rPh>
    <rPh sb="91" eb="94">
      <t>ジツジンイン</t>
    </rPh>
    <rPh sb="95" eb="97">
      <t>キョウイク</t>
    </rPh>
    <rPh sb="97" eb="100">
      <t>ナイヨウベツ</t>
    </rPh>
    <rPh sb="101" eb="103">
      <t>ケイジョウ</t>
    </rPh>
    <phoneticPr fontId="2"/>
  </si>
  <si>
    <t>カテゴリーＮ－１</t>
    <phoneticPr fontId="2"/>
  </si>
  <si>
    <t>カテゴリーＮ－２</t>
    <phoneticPr fontId="2"/>
  </si>
  <si>
    <t>早期がんのうち非浸潤がん</t>
    <rPh sb="0" eb="2">
      <t>ソウキ</t>
    </rPh>
    <rPh sb="7" eb="8">
      <t>ヒ</t>
    </rPh>
    <rPh sb="8" eb="10">
      <t>シンジュン</t>
    </rPh>
    <phoneticPr fontId="2"/>
  </si>
  <si>
    <t>40歳検診</t>
    <rPh sb="2" eb="3">
      <t>サイ</t>
    </rPh>
    <rPh sb="3" eb="5">
      <t>ケンシン</t>
    </rPh>
    <phoneticPr fontId="2"/>
  </si>
  <si>
    <t>判定④</t>
    <rPh sb="0" eb="2">
      <t>ハンテイ</t>
    </rPh>
    <phoneticPr fontId="2"/>
  </si>
  <si>
    <t>判定⑤</t>
    <rPh sb="0" eb="2">
      <t>ハンテイ</t>
    </rPh>
    <phoneticPr fontId="2"/>
  </si>
  <si>
    <t>４０歳検診以外の対象者への検診</t>
    <rPh sb="2" eb="3">
      <t>サイ</t>
    </rPh>
    <rPh sb="3" eb="5">
      <t>ケンシン</t>
    </rPh>
    <rPh sb="5" eb="7">
      <t>イガイ</t>
    </rPh>
    <rPh sb="8" eb="11">
      <t>タイショウシャ</t>
    </rPh>
    <rPh sb="13" eb="15">
      <t>ケンシン</t>
    </rPh>
    <phoneticPr fontId="2"/>
  </si>
  <si>
    <t>注１　　（ア）：「健康増進事業実施要領」第２の３の（２）の③のアの（ア）に該当する者を計上すること。</t>
    <rPh sb="0" eb="1">
      <t>チュウ</t>
    </rPh>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2"/>
  </si>
  <si>
    <t>注</t>
    <rPh sb="0" eb="1">
      <t>チュウ</t>
    </rPh>
    <phoneticPr fontId="2"/>
  </si>
  <si>
    <t>注   本表は、健康増進法施行規則第4条の２に基づく健康診査</t>
    <rPh sb="0" eb="1">
      <t>チュウ</t>
    </rPh>
    <phoneticPr fontId="2"/>
  </si>
  <si>
    <t>糖尿病個別健康教育対象者（ア）</t>
    <rPh sb="0" eb="3">
      <t>トウニョウビョウ</t>
    </rPh>
    <rPh sb="3" eb="5">
      <t>コベツ</t>
    </rPh>
    <rPh sb="5" eb="7">
      <t>ケンコウ</t>
    </rPh>
    <rPh sb="7" eb="9">
      <t>キョウイク</t>
    </rPh>
    <rPh sb="9" eb="11">
      <t>タイショウ</t>
    </rPh>
    <rPh sb="11" eb="12">
      <t>シャ</t>
    </rPh>
    <phoneticPr fontId="2"/>
  </si>
  <si>
    <t>受診者数</t>
    <rPh sb="0" eb="3">
      <t>ジュシンシャ</t>
    </rPh>
    <rPh sb="3" eb="4">
      <t>スウ</t>
    </rPh>
    <phoneticPr fontId="2"/>
  </si>
  <si>
    <t>初回検体の適正・不適正</t>
    <rPh sb="0" eb="2">
      <t>ショカイ</t>
    </rPh>
    <rPh sb="2" eb="4">
      <t>ケンタイ</t>
    </rPh>
    <rPh sb="5" eb="7">
      <t>テキセイ</t>
    </rPh>
    <rPh sb="8" eb="11">
      <t>フテキセイ</t>
    </rPh>
    <phoneticPr fontId="2"/>
  </si>
  <si>
    <t>マンモグラフィの判定別人数</t>
    <rPh sb="8" eb="10">
      <t>ハンテイ</t>
    </rPh>
    <rPh sb="10" eb="11">
      <t>ベツ</t>
    </rPh>
    <rPh sb="11" eb="13">
      <t>ニンズウ</t>
    </rPh>
    <phoneticPr fontId="2"/>
  </si>
  <si>
    <t>精密検査受診の有無別人数</t>
    <rPh sb="0" eb="2">
      <t>セイミツ</t>
    </rPh>
    <rPh sb="2" eb="4">
      <t>ケンサ</t>
    </rPh>
    <rPh sb="4" eb="6">
      <t>ジュシン</t>
    </rPh>
    <rPh sb="7" eb="9">
      <t>ウム</t>
    </rPh>
    <rPh sb="9" eb="10">
      <t>ベツ</t>
    </rPh>
    <rPh sb="10" eb="12">
      <t>ニンズウ</t>
    </rPh>
    <phoneticPr fontId="2"/>
  </si>
  <si>
    <t>Ｂ型肝炎ウイルス検診</t>
    <rPh sb="1" eb="2">
      <t>ガタ</t>
    </rPh>
    <rPh sb="2" eb="4">
      <t>カンエン</t>
    </rPh>
    <rPh sb="8" eb="10">
      <t>ケンシン</t>
    </rPh>
    <phoneticPr fontId="2"/>
  </si>
  <si>
    <t>Ｃ型肝炎ウイルス検診</t>
    <rPh sb="1" eb="2">
      <t>ガタ</t>
    </rPh>
    <rPh sb="2" eb="4">
      <t>カンエン</t>
    </rPh>
    <rPh sb="8" eb="10">
      <t>ケンシン</t>
    </rPh>
    <phoneticPr fontId="2"/>
  </si>
  <si>
    <t>ロコモティブシンドローム（運動器症候群）</t>
    <rPh sb="13" eb="16">
      <t>ウンドウキ</t>
    </rPh>
    <rPh sb="16" eb="19">
      <t>ショウコウグン</t>
    </rPh>
    <phoneticPr fontId="2"/>
  </si>
  <si>
    <t>血清クレアチニン検査
（再掲）</t>
    <rPh sb="0" eb="2">
      <t>ケッセイ</t>
    </rPh>
    <rPh sb="8" eb="10">
      <t>ケンサ</t>
    </rPh>
    <rPh sb="12" eb="14">
      <t>サイケイ</t>
    </rPh>
    <phoneticPr fontId="2"/>
  </si>
  <si>
    <t>受診率（％）</t>
    <rPh sb="0" eb="3">
      <t>ジュシンリツ</t>
    </rPh>
    <phoneticPr fontId="2"/>
  </si>
  <si>
    <t>ａ</t>
    <phoneticPr fontId="2"/>
  </si>
  <si>
    <t>ｂ</t>
    <phoneticPr fontId="2"/>
  </si>
  <si>
    <t>ｂ／ａ</t>
    <phoneticPr fontId="2"/>
  </si>
  <si>
    <t>子宮頸がん検診</t>
    <rPh sb="0" eb="2">
      <t>シキュウ</t>
    </rPh>
    <rPh sb="2" eb="3">
      <t>ケイ</t>
    </rPh>
    <rPh sb="5" eb="7">
      <t>ケンシン</t>
    </rPh>
    <phoneticPr fontId="2"/>
  </si>
  <si>
    <t>乳がん検診</t>
    <rPh sb="0" eb="1">
      <t>ニュウ</t>
    </rPh>
    <rPh sb="3" eb="5">
      <t>ケンシン</t>
    </rPh>
    <phoneticPr fontId="2"/>
  </si>
  <si>
    <t>ｃ</t>
    <phoneticPr fontId="2"/>
  </si>
  <si>
    <t>ｄ</t>
    <phoneticPr fontId="2"/>
  </si>
  <si>
    <t>ｂ＋ｃ－ｄ／ａ</t>
    <phoneticPr fontId="2"/>
  </si>
  <si>
    <t>当該年度
受診者数</t>
    <rPh sb="0" eb="2">
      <t>トウガイ</t>
    </rPh>
    <rPh sb="2" eb="4">
      <t>ネンド</t>
    </rPh>
    <rPh sb="5" eb="8">
      <t>ジュシンシャ</t>
    </rPh>
    <rPh sb="8" eb="9">
      <t>スウ</t>
    </rPh>
    <phoneticPr fontId="2"/>
  </si>
  <si>
    <t>前年度
受診者数</t>
    <rPh sb="0" eb="3">
      <t>ゼンネンド</t>
    </rPh>
    <rPh sb="4" eb="7">
      <t>ジュシンシャ</t>
    </rPh>
    <rPh sb="7" eb="8">
      <t>スウ</t>
    </rPh>
    <phoneticPr fontId="2"/>
  </si>
  <si>
    <t>２年連続
受診者数</t>
    <rPh sb="1" eb="2">
      <t>ネン</t>
    </rPh>
    <rPh sb="2" eb="4">
      <t>レンゾク</t>
    </rPh>
    <rPh sb="5" eb="8">
      <t>ジュシンシャ</t>
    </rPh>
    <rPh sb="8" eb="9">
      <t>スウ</t>
    </rPh>
    <phoneticPr fontId="2"/>
  </si>
  <si>
    <t>40～69歳の対象者数・受診者数・受診率</t>
    <rPh sb="5" eb="6">
      <t>サイ</t>
    </rPh>
    <rPh sb="7" eb="10">
      <t>タイショウシャ</t>
    </rPh>
    <rPh sb="10" eb="11">
      <t>スウ</t>
    </rPh>
    <rPh sb="12" eb="15">
      <t>ジュシンシャ</t>
    </rPh>
    <rPh sb="15" eb="16">
      <t>スウ</t>
    </rPh>
    <rPh sb="17" eb="19">
      <t>ジュシン</t>
    </rPh>
    <rPh sb="19" eb="20">
      <t>リツ</t>
    </rPh>
    <phoneticPr fontId="2"/>
  </si>
  <si>
    <t>受診率（％）</t>
    <rPh sb="0" eb="2">
      <t>ジュシン</t>
    </rPh>
    <rPh sb="2" eb="3">
      <t>リツ</t>
    </rPh>
    <phoneticPr fontId="2"/>
  </si>
  <si>
    <t>受診者数</t>
    <rPh sb="0" eb="2">
      <t>ジュシン</t>
    </rPh>
    <rPh sb="2" eb="3">
      <t>モノ</t>
    </rPh>
    <rPh sb="3" eb="4">
      <t>スウ</t>
    </rPh>
    <phoneticPr fontId="2"/>
  </si>
  <si>
    <t>注　受診率の算定対象年齢を、「がん対策推進基本計画」（平成24年6月8日閣議決定）に基づき、40～69歳までとした。</t>
    <rPh sb="51" eb="52">
      <t>サイ</t>
    </rPh>
    <phoneticPr fontId="2"/>
  </si>
  <si>
    <t>第５３－２表　健康増進事業（子宮頸がん検診受診率）</t>
    <rPh sb="7" eb="9">
      <t>ケンコウ</t>
    </rPh>
    <rPh sb="9" eb="11">
      <t>ゾウシン</t>
    </rPh>
    <rPh sb="14" eb="16">
      <t>シキュウ</t>
    </rPh>
    <rPh sb="16" eb="17">
      <t>ケイ</t>
    </rPh>
    <rPh sb="21" eb="23">
      <t>ジュシン</t>
    </rPh>
    <rPh sb="23" eb="24">
      <t>リツ</t>
    </rPh>
    <phoneticPr fontId="2"/>
  </si>
  <si>
    <t>第５４－２表　健康増進事業（乳がん検診受診率）</t>
    <rPh sb="7" eb="9">
      <t>ケンコウ</t>
    </rPh>
    <rPh sb="9" eb="11">
      <t>ゾウシン</t>
    </rPh>
    <rPh sb="14" eb="15">
      <t>ニュウ</t>
    </rPh>
    <rPh sb="17" eb="19">
      <t>ケンシン</t>
    </rPh>
    <rPh sb="19" eb="21">
      <t>ジュシン</t>
    </rPh>
    <rPh sb="21" eb="22">
      <t>リツ</t>
    </rPh>
    <phoneticPr fontId="2"/>
  </si>
  <si>
    <t>子宮頸がん</t>
    <rPh sb="0" eb="2">
      <t>シキュウ</t>
    </rPh>
    <rPh sb="2" eb="3">
      <t>クビ</t>
    </rPh>
    <phoneticPr fontId="2"/>
  </si>
  <si>
    <t>慢性閉塞性肺疾患</t>
    <rPh sb="0" eb="2">
      <t>マンセイ</t>
    </rPh>
    <rPh sb="2" eb="5">
      <t>ヘイソクセイ</t>
    </rPh>
    <rPh sb="5" eb="8">
      <t>ハイシッカン</t>
    </rPh>
    <phoneticPr fontId="2"/>
  </si>
  <si>
    <t>（COPD）</t>
    <phoneticPr fontId="2"/>
  </si>
  <si>
    <t>第５５－２表　健康増進事業（肝炎ウィルスに関する健康教育及び健康相談の実施）</t>
    <rPh sb="7" eb="9">
      <t>ケンコウ</t>
    </rPh>
    <rPh sb="9" eb="11">
      <t>ゾウシン</t>
    </rPh>
    <rPh sb="14" eb="16">
      <t>カンエン</t>
    </rPh>
    <rPh sb="21" eb="22">
      <t>カン</t>
    </rPh>
    <rPh sb="24" eb="26">
      <t>ケンコウ</t>
    </rPh>
    <rPh sb="26" eb="28">
      <t>キョウイク</t>
    </rPh>
    <rPh sb="28" eb="29">
      <t>オヨ</t>
    </rPh>
    <rPh sb="30" eb="32">
      <t>ケンコウ</t>
    </rPh>
    <rPh sb="32" eb="34">
      <t>ソウダン</t>
    </rPh>
    <rPh sb="35" eb="37">
      <t>ジッシ</t>
    </rPh>
    <phoneticPr fontId="2"/>
  </si>
  <si>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2"/>
  </si>
  <si>
    <t>問診者数</t>
    <rPh sb="0" eb="2">
      <t>モンシン</t>
    </rPh>
    <rPh sb="2" eb="3">
      <t>シャ</t>
    </rPh>
    <rPh sb="3" eb="4">
      <t>スウ</t>
    </rPh>
    <phoneticPr fontId="2"/>
  </si>
  <si>
    <t>適正</t>
    <rPh sb="0" eb="2">
      <t>テキセイ</t>
    </rPh>
    <phoneticPr fontId="2"/>
  </si>
  <si>
    <t>不適正</t>
    <rPh sb="0" eb="3">
      <t>フテキセイ</t>
    </rPh>
    <phoneticPr fontId="2"/>
  </si>
  <si>
    <t>CIN3またはAISであった者</t>
    <rPh sb="14" eb="15">
      <t>モノ</t>
    </rPh>
    <phoneticPr fontId="2"/>
  </si>
  <si>
    <t>CIN2であった者</t>
    <rPh sb="8" eb="9">
      <t>モノ</t>
    </rPh>
    <phoneticPr fontId="2"/>
  </si>
  <si>
    <t>CIN1であった者</t>
    <rPh sb="8" eb="9">
      <t>モノ</t>
    </rPh>
    <phoneticPr fontId="2"/>
  </si>
  <si>
    <t>腺異形成であった者</t>
    <rPh sb="0" eb="1">
      <t>セン</t>
    </rPh>
    <rPh sb="1" eb="4">
      <t>イケイセイ</t>
    </rPh>
    <rPh sb="8" eb="9">
      <t>モノ</t>
    </rPh>
    <phoneticPr fontId="2"/>
  </si>
  <si>
    <t>胃部エックス線検査</t>
    <rPh sb="0" eb="1">
      <t>イ</t>
    </rPh>
    <rPh sb="1" eb="2">
      <t>ブ</t>
    </rPh>
    <rPh sb="6" eb="7">
      <t>セン</t>
    </rPh>
    <rPh sb="7" eb="9">
      <t>ケンサ</t>
    </rPh>
    <phoneticPr fontId="2"/>
  </si>
  <si>
    <t>個別健診</t>
    <rPh sb="0" eb="2">
      <t>コベツ</t>
    </rPh>
    <rPh sb="2" eb="4">
      <t>ケンシン</t>
    </rPh>
    <phoneticPr fontId="2"/>
  </si>
  <si>
    <t>胃内視鏡検査</t>
    <rPh sb="0" eb="1">
      <t>イ</t>
    </rPh>
    <rPh sb="1" eb="4">
      <t>ナイシキョウ</t>
    </rPh>
    <rPh sb="4" eb="6">
      <t>ケンサ</t>
    </rPh>
    <phoneticPr fontId="2"/>
  </si>
  <si>
    <t>受診者数（年度内）</t>
    <rPh sb="0" eb="2">
      <t>ジュシン</t>
    </rPh>
    <rPh sb="2" eb="3">
      <t>シャ</t>
    </rPh>
    <rPh sb="3" eb="4">
      <t>スウ</t>
    </rPh>
    <rPh sb="5" eb="8">
      <t>ネンドナイ</t>
    </rPh>
    <phoneticPr fontId="2"/>
  </si>
  <si>
    <t>受診者数（年度内）</t>
    <phoneticPr fontId="2"/>
  </si>
  <si>
    <t>2年連続受診者数（年度内）</t>
    <rPh sb="1" eb="2">
      <t>ネン</t>
    </rPh>
    <rPh sb="2" eb="4">
      <t>レンゾク</t>
    </rPh>
    <rPh sb="4" eb="7">
      <t>ジュシンシャ</t>
    </rPh>
    <rPh sb="7" eb="8">
      <t>スウ</t>
    </rPh>
    <rPh sb="9" eb="12">
      <t>ネンドナイ</t>
    </rPh>
    <phoneticPr fontId="2"/>
  </si>
  <si>
    <t>がん及びCIN（異形成等）以外の疾患であった者</t>
    <rPh sb="2" eb="3">
      <t>オヨ</t>
    </rPh>
    <rPh sb="8" eb="9">
      <t>イ</t>
    </rPh>
    <rPh sb="9" eb="12">
      <t>ケイセイナド</t>
    </rPh>
    <rPh sb="13" eb="15">
      <t>イガイ</t>
    </rPh>
    <rPh sb="16" eb="18">
      <t>シッカン</t>
    </rPh>
    <rPh sb="22" eb="23">
      <t>モノ</t>
    </rPh>
    <phoneticPr fontId="2"/>
  </si>
  <si>
    <t>　</t>
    <phoneticPr fontId="2"/>
  </si>
  <si>
    <t>注　受診率の算定対象年齢を、「がん対策推進基本計画」（平成24年6月８日閣議決定）に基づき、40～69歳までとした。</t>
    <rPh sb="0" eb="1">
      <t>チュウ</t>
    </rPh>
    <rPh sb="2" eb="5">
      <t>ジュシンリツ</t>
    </rPh>
    <rPh sb="6" eb="8">
      <t>サンテイ</t>
    </rPh>
    <rPh sb="8" eb="10">
      <t>タイショウ</t>
    </rPh>
    <rPh sb="10" eb="12">
      <t>ネンレイ</t>
    </rPh>
    <rPh sb="17" eb="19">
      <t>タイサク</t>
    </rPh>
    <rPh sb="19" eb="21">
      <t>スイシン</t>
    </rPh>
    <rPh sb="21" eb="23">
      <t>キホン</t>
    </rPh>
    <rPh sb="23" eb="25">
      <t>ケイカク</t>
    </rPh>
    <rPh sb="27" eb="29">
      <t>ヘイセイ</t>
    </rPh>
    <rPh sb="31" eb="32">
      <t>ネン</t>
    </rPh>
    <rPh sb="33" eb="34">
      <t>ガツ</t>
    </rPh>
    <rPh sb="35" eb="36">
      <t>ニチ</t>
    </rPh>
    <rPh sb="36" eb="38">
      <t>カクギ</t>
    </rPh>
    <rPh sb="38" eb="40">
      <t>ケッテイ</t>
    </rPh>
    <rPh sb="42" eb="43">
      <t>モト</t>
    </rPh>
    <phoneticPr fontId="2"/>
  </si>
  <si>
    <t>　　</t>
    <phoneticPr fontId="2"/>
  </si>
  <si>
    <t>注　受診率の算定対象年齢を、「がん対策推進基本計画」（平成24年6月8日閣議決定）に基づき、40～69歳までとした。　</t>
    <rPh sb="42" eb="43">
      <t>モト</t>
    </rPh>
    <phoneticPr fontId="2"/>
  </si>
  <si>
    <t>注　受診率の算定対象年齢を、「がん対策推進基本計画」（平成24年6月8日閣議決定）に基づき20歳から69歳までとした。　</t>
    <phoneticPr fontId="2"/>
  </si>
  <si>
    <t>注　受診率の算定対象年齢を、「がん対策推進基本計画」（平成24年6月8日閣議決定）に基づき、40～69歳までとした。</t>
    <phoneticPr fontId="2"/>
  </si>
  <si>
    <t>-</t>
  </si>
  <si>
    <t>X線</t>
    <rPh sb="0" eb="2">
      <t>エックスセン</t>
    </rPh>
    <phoneticPr fontId="2"/>
  </si>
  <si>
    <t>内視鏡</t>
    <rPh sb="0" eb="3">
      <t>ナイシキョウ</t>
    </rPh>
    <phoneticPr fontId="2"/>
  </si>
  <si>
    <t>受診者数</t>
    <rPh sb="0" eb="3">
      <t>ジュシンシャ</t>
    </rPh>
    <rPh sb="3" eb="4">
      <t>スウ</t>
    </rPh>
    <phoneticPr fontId="2"/>
  </si>
  <si>
    <t>ｂ</t>
    <phoneticPr fontId="2"/>
  </si>
  <si>
    <t>29年度</t>
    <phoneticPr fontId="2"/>
  </si>
  <si>
    <t>29(2年連続)</t>
    <rPh sb="4" eb="5">
      <t>ネン</t>
    </rPh>
    <rPh sb="5" eb="7">
      <t>レンゾク</t>
    </rPh>
    <phoneticPr fontId="2"/>
  </si>
  <si>
    <t>28受診者</t>
    <rPh sb="2" eb="5">
      <t>ジュシンシャ</t>
    </rPh>
    <phoneticPr fontId="2"/>
  </si>
  <si>
    <t>第５０－１表　健康増進事業（胃がん検診受診状況）</t>
    <rPh sb="19" eb="21">
      <t>ジュシン</t>
    </rPh>
    <rPh sb="21" eb="23">
      <t>ジョウキョウ</t>
    </rPh>
    <phoneticPr fontId="2"/>
  </si>
  <si>
    <t>第５１－１表　健康増進事業（肺がん検診受診状況）</t>
    <rPh sb="7" eb="9">
      <t>ケンコウ</t>
    </rPh>
    <rPh sb="9" eb="11">
      <t>ゾウシン</t>
    </rPh>
    <rPh sb="14" eb="15">
      <t>ハイ</t>
    </rPh>
    <rPh sb="21" eb="23">
      <t>ジョウキョウ</t>
    </rPh>
    <phoneticPr fontId="2"/>
  </si>
  <si>
    <t>第５２－１表　健康増進事業（大腸がん検診受診状況）　　　　　　　　　　　</t>
    <rPh sb="7" eb="9">
      <t>ケンコウ</t>
    </rPh>
    <rPh sb="9" eb="11">
      <t>ゾウシン</t>
    </rPh>
    <rPh sb="14" eb="16">
      <t>ダイチョウ</t>
    </rPh>
    <rPh sb="20" eb="22">
      <t>ジュシン</t>
    </rPh>
    <rPh sb="22" eb="24">
      <t>ジョウキョウ</t>
    </rPh>
    <phoneticPr fontId="2"/>
  </si>
  <si>
    <t>第５３－１表　健康増進事業（子宮頸がん検診受診者）</t>
    <rPh sb="7" eb="9">
      <t>ケンコウ</t>
    </rPh>
    <rPh sb="9" eb="11">
      <t>ゾウシン</t>
    </rPh>
    <rPh sb="16" eb="17">
      <t>ケイ</t>
    </rPh>
    <rPh sb="21" eb="24">
      <t>ジュシンシャ</t>
    </rPh>
    <phoneticPr fontId="2"/>
  </si>
  <si>
    <t>第５４－１表　健康増進事業（乳がん検診受診者）</t>
    <rPh sb="7" eb="9">
      <t>ケンコウ</t>
    </rPh>
    <rPh sb="9" eb="11">
      <t>ゾウシン</t>
    </rPh>
    <rPh sb="14" eb="15">
      <t>ニュウ</t>
    </rPh>
    <rPh sb="19" eb="21">
      <t>ジュシン</t>
    </rPh>
    <rPh sb="21" eb="22">
      <t>モノ</t>
    </rPh>
    <phoneticPr fontId="2"/>
  </si>
  <si>
    <t>第５０－２表　健康増進事業（胃がん検診精密検査の結果）</t>
    <rPh sb="19" eb="21">
      <t>セイミツ</t>
    </rPh>
    <rPh sb="21" eb="23">
      <t>ケンサ</t>
    </rPh>
    <rPh sb="24" eb="26">
      <t>ケッカ</t>
    </rPh>
    <phoneticPr fontId="2"/>
  </si>
  <si>
    <t>第５１－２表　健康増進事業（肺がん検診（全て）精密検査の結果）</t>
    <rPh sb="20" eb="21">
      <t>スベ</t>
    </rPh>
    <rPh sb="23" eb="25">
      <t>セイミツ</t>
    </rPh>
    <rPh sb="25" eb="27">
      <t>ケンサ</t>
    </rPh>
    <rPh sb="28" eb="30">
      <t>ケッカ</t>
    </rPh>
    <phoneticPr fontId="2"/>
  </si>
  <si>
    <t>第５３－３表　健康増進事業（子宮頸がん検診精密検査の結果）</t>
    <rPh sb="7" eb="9">
      <t>ケンコウ</t>
    </rPh>
    <rPh sb="9" eb="11">
      <t>ゾウシン</t>
    </rPh>
    <rPh sb="16" eb="17">
      <t>クビ</t>
    </rPh>
    <rPh sb="21" eb="23">
      <t>セイミツ</t>
    </rPh>
    <rPh sb="23" eb="25">
      <t>ケンサ</t>
    </rPh>
    <rPh sb="26" eb="28">
      <t>ケッカ</t>
    </rPh>
    <phoneticPr fontId="2"/>
  </si>
  <si>
    <t>第５４－３表　健康増進事業（乳がん検診精密検査の結果）</t>
    <rPh sb="19" eb="21">
      <t>セイミツ</t>
    </rPh>
    <rPh sb="21" eb="23">
      <t>ケンサ</t>
    </rPh>
    <rPh sb="24" eb="26">
      <t>ケッカ</t>
    </rPh>
    <phoneticPr fontId="2"/>
  </si>
  <si>
    <t>第５２－２表　健康増進事業（大腸がん検診精密検査の結果）</t>
    <rPh sb="20" eb="22">
      <t>セイミツ</t>
    </rPh>
    <rPh sb="22" eb="24">
      <t>ケンサ</t>
    </rPh>
    <rPh sb="25" eb="27">
      <t>ケッカ</t>
    </rPh>
    <phoneticPr fontId="2"/>
  </si>
  <si>
    <t>第４２表　健康増進事業（個別健康教育）</t>
    <rPh sb="3" eb="4">
      <t>ヒョウ</t>
    </rPh>
    <rPh sb="5" eb="7">
      <t>ケンコウ</t>
    </rPh>
    <rPh sb="7" eb="9">
      <t>ゾウシン</t>
    </rPh>
    <rPh sb="12" eb="14">
      <t>コベツ</t>
    </rPh>
    <rPh sb="14" eb="16">
      <t>ケンコウ</t>
    </rPh>
    <rPh sb="16" eb="18">
      <t>キョウイク</t>
    </rPh>
    <phoneticPr fontId="2"/>
  </si>
  <si>
    <t>第４３表　健康増進事業（集団健康教育）</t>
    <rPh sb="3" eb="4">
      <t>ヒョウ</t>
    </rPh>
    <rPh sb="5" eb="7">
      <t>ケンコウ</t>
    </rPh>
    <rPh sb="7" eb="9">
      <t>ゾウシン</t>
    </rPh>
    <rPh sb="12" eb="14">
      <t>シュウダン</t>
    </rPh>
    <rPh sb="14" eb="16">
      <t>ケンコウ</t>
    </rPh>
    <rPh sb="16" eb="18">
      <t>キョウイク</t>
    </rPh>
    <phoneticPr fontId="2"/>
  </si>
  <si>
    <t>第４８表　健康増進事業（訪問指導）</t>
    <rPh sb="3" eb="4">
      <t>ヒョウ</t>
    </rPh>
    <rPh sb="5" eb="7">
      <t>ケンコウ</t>
    </rPh>
    <rPh sb="7" eb="9">
      <t>ゾウシン</t>
    </rPh>
    <rPh sb="12" eb="14">
      <t>ホウモン</t>
    </rPh>
    <rPh sb="14" eb="16">
      <t>シドウ</t>
    </rPh>
    <phoneticPr fontId="2"/>
  </si>
  <si>
    <t>第４９表　健康増進事業（訪問指導従事者）</t>
    <rPh sb="3" eb="4">
      <t>ヒョウ</t>
    </rPh>
    <rPh sb="5" eb="7">
      <t>ケンコウ</t>
    </rPh>
    <rPh sb="7" eb="9">
      <t>ゾウシン</t>
    </rPh>
    <rPh sb="12" eb="14">
      <t>ホウモン</t>
    </rPh>
    <rPh sb="14" eb="16">
      <t>シドウ</t>
    </rPh>
    <rPh sb="16" eb="19">
      <t>ジュウジシャ</t>
    </rPh>
    <phoneticPr fontId="2"/>
  </si>
  <si>
    <t>当該年度受診者数（マンモグラフィイ）</t>
    <rPh sb="0" eb="2">
      <t>トウガイ</t>
    </rPh>
    <rPh sb="2" eb="4">
      <t>ネンド</t>
    </rPh>
    <rPh sb="4" eb="7">
      <t>ジュシンシャ</t>
    </rPh>
    <rPh sb="7" eb="8">
      <t>スウ</t>
    </rPh>
    <phoneticPr fontId="2"/>
  </si>
  <si>
    <t>がんのうち早期がん</t>
    <rPh sb="5" eb="7">
      <t>ソウキ</t>
    </rPh>
    <phoneticPr fontId="2"/>
  </si>
  <si>
    <t>がんのうち臨床病期Ⅰ期</t>
    <rPh sb="5" eb="7">
      <t>リンショウ</t>
    </rPh>
    <rPh sb="7" eb="8">
      <t>ビョウ</t>
    </rPh>
    <rPh sb="8" eb="9">
      <t>キ</t>
    </rPh>
    <rPh sb="10" eb="11">
      <t>キ</t>
    </rPh>
    <phoneticPr fontId="2"/>
  </si>
  <si>
    <t>がんのうち微小浸潤がん</t>
    <rPh sb="5" eb="7">
      <t>ビショウ</t>
    </rPh>
    <rPh sb="7" eb="9">
      <t>シンジュン</t>
    </rPh>
    <phoneticPr fontId="2"/>
  </si>
  <si>
    <t>渡島保健所</t>
    <rPh sb="0" eb="2">
      <t>オシマ</t>
    </rPh>
    <rPh sb="2" eb="5">
      <t>ホケンジョ</t>
    </rPh>
    <phoneticPr fontId="2"/>
  </si>
  <si>
    <t>北斗市</t>
    <rPh sb="0" eb="3">
      <t>ホクトシ</t>
    </rPh>
    <phoneticPr fontId="2"/>
  </si>
  <si>
    <t>松前町</t>
    <rPh sb="0" eb="3">
      <t>マツマエチョウ</t>
    </rPh>
    <phoneticPr fontId="2"/>
  </si>
  <si>
    <t>福島町</t>
    <rPh sb="0" eb="3">
      <t>フクシマチョウ</t>
    </rPh>
    <phoneticPr fontId="2"/>
  </si>
  <si>
    <t>木古内町</t>
    <rPh sb="0" eb="4">
      <t>キコナイチョウ</t>
    </rPh>
    <phoneticPr fontId="2"/>
  </si>
  <si>
    <t>知内町</t>
    <rPh sb="0" eb="3">
      <t>シリウチチョウ</t>
    </rPh>
    <phoneticPr fontId="2"/>
  </si>
  <si>
    <t>七飯町</t>
    <rPh sb="0" eb="3">
      <t>ナナエチョウ</t>
    </rPh>
    <phoneticPr fontId="2"/>
  </si>
  <si>
    <t>鹿部町</t>
    <rPh sb="0" eb="3">
      <t>シカベチョウ</t>
    </rPh>
    <phoneticPr fontId="2"/>
  </si>
  <si>
    <t>森町</t>
    <rPh sb="0" eb="2">
      <t>モリマチ</t>
    </rPh>
    <phoneticPr fontId="2"/>
  </si>
  <si>
    <t>-</t>
    <phoneticPr fontId="2"/>
  </si>
  <si>
    <t>木古内量</t>
    <rPh sb="0" eb="3">
      <t>キコナイ</t>
    </rPh>
    <rPh sb="3" eb="4">
      <t>リョウ</t>
    </rPh>
    <phoneticPr fontId="2"/>
  </si>
  <si>
    <t>-</t>
    <phoneticPr fontId="2"/>
  </si>
  <si>
    <t>渡島保健所</t>
    <rPh sb="0" eb="2">
      <t>オシマ</t>
    </rPh>
    <phoneticPr fontId="2"/>
  </si>
  <si>
    <t>-</t>
    <phoneticPr fontId="2"/>
  </si>
  <si>
    <t>知内町</t>
    <rPh sb="0" eb="2">
      <t>シリウチ</t>
    </rPh>
    <rPh sb="2" eb="3">
      <t>チョウ</t>
    </rPh>
    <phoneticPr fontId="2"/>
  </si>
  <si>
    <t>-</t>
    <phoneticPr fontId="2"/>
  </si>
  <si>
    <t>-</t>
    <phoneticPr fontId="2"/>
  </si>
  <si>
    <t>-</t>
    <phoneticPr fontId="2"/>
  </si>
  <si>
    <t>-</t>
    <phoneticPr fontId="2"/>
  </si>
  <si>
    <t>函館市</t>
    <rPh sb="0" eb="3">
      <t>ハコダテシ</t>
    </rPh>
    <phoneticPr fontId="2"/>
  </si>
  <si>
    <t>南渡島圏域</t>
    <rPh sb="0" eb="1">
      <t>ミナミ</t>
    </rPh>
    <rPh sb="1" eb="3">
      <t>オシマ</t>
    </rPh>
    <rPh sb="3" eb="5">
      <t>ケンイキ</t>
    </rPh>
    <phoneticPr fontId="2"/>
  </si>
  <si>
    <t>南渡島圏域</t>
    <rPh sb="0" eb="1">
      <t>ミナミ</t>
    </rPh>
    <rPh sb="1" eb="3">
      <t>オシマ</t>
    </rPh>
    <rPh sb="3" eb="5">
      <t>ケンイキ</t>
    </rPh>
    <phoneticPr fontId="2"/>
  </si>
  <si>
    <t>南渡島圏域</t>
    <rPh sb="0" eb="1">
      <t>ミナミ</t>
    </rPh>
    <rPh sb="1" eb="3">
      <t>オシマ</t>
    </rPh>
    <rPh sb="3" eb="5">
      <t>ケンイキ</t>
    </rPh>
    <phoneticPr fontId="2"/>
  </si>
  <si>
    <t>総数</t>
    <rPh sb="0" eb="2">
      <t>ソウスウ</t>
    </rPh>
    <phoneticPr fontId="2"/>
  </si>
  <si>
    <t>男</t>
    <rPh sb="0" eb="1">
      <t>オトコ</t>
    </rPh>
    <phoneticPr fontId="2"/>
  </si>
  <si>
    <t>女</t>
    <rPh sb="0" eb="1">
      <t>オンナ</t>
    </rPh>
    <phoneticPr fontId="2"/>
  </si>
  <si>
    <t>－</t>
    <phoneticPr fontId="2"/>
  </si>
  <si>
    <t>南渡島圏域</t>
    <rPh sb="0" eb="1">
      <t>ミナミ</t>
    </rPh>
    <rPh sb="1" eb="3">
      <t>オシマ</t>
    </rPh>
    <rPh sb="3" eb="5">
      <t>ケンイキ</t>
    </rPh>
    <phoneticPr fontId="2"/>
  </si>
  <si>
    <t>総数</t>
    <rPh sb="0" eb="2">
      <t>ソウスウ</t>
    </rPh>
    <phoneticPr fontId="2"/>
  </si>
  <si>
    <t>平成29年度</t>
    <rPh sb="0" eb="2">
      <t>ヘイセイ</t>
    </rPh>
    <phoneticPr fontId="2"/>
  </si>
  <si>
    <t>平成29年度</t>
    <phoneticPr fontId="2"/>
  </si>
  <si>
    <t>平成29年度</t>
    <phoneticPr fontId="2"/>
  </si>
  <si>
    <t>北渡島檜山
第2次保健医療福祉圏</t>
  </si>
  <si>
    <t>八雲保健所</t>
  </si>
  <si>
    <t>八雲町</t>
  </si>
  <si>
    <t>長万部町</t>
  </si>
  <si>
    <t>今金町</t>
  </si>
  <si>
    <t>せたな町</t>
  </si>
  <si>
    <t>南檜山
第2次保健医療福祉圏</t>
  </si>
  <si>
    <t>江差保健所</t>
  </si>
  <si>
    <t>江差町</t>
  </si>
  <si>
    <t>上ノ国町</t>
  </si>
  <si>
    <t>厚沢部町</t>
  </si>
  <si>
    <t>乙部町</t>
  </si>
  <si>
    <t>奥尻町</t>
  </si>
  <si>
    <t>北渡島檜山
第2次保健医療福祉圏</t>
    <phoneticPr fontId="2"/>
  </si>
  <si>
    <t>南渡島
第2次保健医療福祉圏</t>
    <rPh sb="0" eb="1">
      <t>ミナミ</t>
    </rPh>
    <phoneticPr fontId="2"/>
  </si>
  <si>
    <t>南檜山
第2次保健医療福祉圏</t>
    <phoneticPr fontId="2"/>
  </si>
  <si>
    <t>総数</t>
  </si>
  <si>
    <t>男</t>
  </si>
  <si>
    <t>女</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</si>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</sst>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Red]\-#,##0.0"/>
    <numFmt numFmtId="178"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b/>
      <sz val="8"/>
      <name val="ＭＳ Ｐゴシック"/>
      <family val="3"/>
      <charset val="128"/>
      <scheme val="minor"/>
    </font>
    <font>
      <b/>
      <sz val="11"/>
      <color indexed="10"/>
      <name val="ＭＳ Ｐゴシック"/>
      <family val="3"/>
      <charset val="128"/>
      <scheme val="minor"/>
    </font>
    <font>
      <sz val="11"/>
      <color indexed="10"/>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b/>
      <sz val="11"/>
      <color indexed="8"/>
      <name val="ＭＳ Ｐゴシック"/>
      <family val="3"/>
      <charset val="128"/>
      <scheme val="minor"/>
    </font>
    <font>
      <b/>
      <sz val="11"/>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27"/>
        <bgColor indexed="64"/>
      </patternFill>
    </fill>
    <fill>
      <patternFill patternType="solid">
        <fgColor theme="8" tint="0.79998168889431442"/>
        <bgColor indexed="64"/>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style="thin">
        <color indexed="8"/>
      </left>
      <right style="thin">
        <color indexed="64"/>
      </right>
      <top/>
      <bottom/>
      <diagonal/>
    </border>
    <border>
      <left/>
      <right/>
      <top style="thin">
        <color indexed="64"/>
      </top>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top style="thin">
        <color indexed="64"/>
      </top>
      <bottom style="thin">
        <color indexed="64"/>
      </bottom>
      <diagonal/>
    </border>
    <border>
      <left/>
      <right style="thin">
        <color indexed="64"/>
      </right>
      <top style="thin">
        <color indexed="64"/>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thin">
        <color indexed="64"/>
      </right>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22" fillId="4" borderId="0" applyNumberFormat="0" applyBorder="0" applyAlignment="0" applyProtection="0">
      <alignment vertical="center"/>
    </xf>
    <xf numFmtId="9" fontId="1" fillId="0" borderId="0" applyFont="0" applyFill="0" applyBorder="0" applyAlignment="0" applyProtection="0">
      <alignment vertical="center"/>
    </xf>
  </cellStyleXfs>
  <cellXfs count="76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23" fillId="0" borderId="0" xfId="34" applyFont="1" applyFill="1" applyBorder="1" applyAlignment="1">
      <alignment horizontal="left" vertical="center"/>
    </xf>
    <xf numFmtId="38" fontId="23" fillId="0" borderId="0" xfId="34" applyFont="1" applyFill="1" applyAlignment="1"/>
    <xf numFmtId="38" fontId="24" fillId="0" borderId="0" xfId="34" applyFont="1" applyFill="1" applyAlignment="1">
      <alignment horizontal="right"/>
    </xf>
    <xf numFmtId="38" fontId="25" fillId="0" borderId="0" xfId="34" applyFont="1" applyFill="1"/>
    <xf numFmtId="38" fontId="25" fillId="0" borderId="0" xfId="34" applyFont="1"/>
    <xf numFmtId="38" fontId="23" fillId="0" borderId="20" xfId="34" applyFont="1" applyFill="1" applyBorder="1" applyAlignment="1">
      <alignment horizontal="left"/>
    </xf>
    <xf numFmtId="38" fontId="23" fillId="0" borderId="0" xfId="34" applyFont="1" applyFill="1" applyBorder="1" applyAlignment="1">
      <alignment horizontal="left"/>
    </xf>
    <xf numFmtId="38" fontId="23" fillId="0" borderId="29" xfId="34" applyFont="1" applyBorder="1" applyAlignment="1">
      <alignment horizontal="center" vertical="center"/>
    </xf>
    <xf numFmtId="38" fontId="25" fillId="0" borderId="0" xfId="34" applyFont="1" applyBorder="1"/>
    <xf numFmtId="38" fontId="23" fillId="0" borderId="20" xfId="34" applyFont="1" applyFill="1" applyBorder="1" applyAlignment="1">
      <alignment horizontal="right"/>
    </xf>
    <xf numFmtId="38" fontId="23" fillId="26" borderId="23" xfId="34" applyFont="1" applyFill="1" applyBorder="1" applyAlignment="1">
      <alignment horizontal="left" vertical="center" wrapText="1"/>
    </xf>
    <xf numFmtId="38" fontId="25" fillId="0" borderId="0" xfId="34" applyFont="1" applyFill="1" applyBorder="1"/>
    <xf numFmtId="38" fontId="23" fillId="0" borderId="0" xfId="34" applyFont="1" applyBorder="1" applyAlignment="1">
      <alignment horizontal="left" vertical="center"/>
    </xf>
    <xf numFmtId="38" fontId="23" fillId="0" borderId="0" xfId="34" applyFont="1" applyBorder="1" applyAlignment="1">
      <alignment horizontal="right"/>
    </xf>
    <xf numFmtId="38" fontId="23" fillId="0" borderId="0" xfId="34" applyFont="1" applyFill="1" applyBorder="1" applyAlignment="1">
      <alignment horizontal="right"/>
    </xf>
    <xf numFmtId="38" fontId="23" fillId="0" borderId="0" xfId="34" applyFont="1" applyBorder="1" applyAlignment="1">
      <alignment horizontal="left"/>
    </xf>
    <xf numFmtId="38" fontId="23" fillId="0" borderId="0" xfId="34" applyFont="1" applyBorder="1" applyAlignment="1"/>
    <xf numFmtId="0" fontId="23" fillId="0" borderId="0" xfId="43" applyFont="1" applyBorder="1" applyAlignment="1">
      <alignment horizontal="left"/>
    </xf>
    <xf numFmtId="38" fontId="23" fillId="0" borderId="0" xfId="34" applyFont="1" applyAlignment="1">
      <alignment horizontal="left"/>
    </xf>
    <xf numFmtId="38" fontId="23" fillId="0" borderId="0" xfId="34" applyFont="1" applyAlignment="1"/>
    <xf numFmtId="38" fontId="23" fillId="0" borderId="0" xfId="34" applyFont="1" applyFill="1"/>
    <xf numFmtId="38" fontId="23" fillId="0" borderId="0" xfId="34" applyFont="1"/>
    <xf numFmtId="38" fontId="25" fillId="0" borderId="0" xfId="34" applyFont="1" applyAlignment="1">
      <alignment horizontal="left"/>
    </xf>
    <xf numFmtId="38" fontId="23" fillId="0" borderId="0" xfId="34" applyFont="1" applyBorder="1" applyAlignment="1">
      <alignment vertical="center"/>
    </xf>
    <xf numFmtId="177" fontId="23" fillId="0" borderId="0" xfId="34" applyNumberFormat="1" applyFont="1" applyAlignment="1"/>
    <xf numFmtId="38" fontId="23" fillId="0" borderId="0" xfId="34" applyFont="1" applyFill="1" applyAlignment="1">
      <alignment horizontal="right"/>
    </xf>
    <xf numFmtId="38" fontId="23" fillId="0" borderId="0" xfId="34" applyFont="1" applyBorder="1" applyAlignment="1">
      <alignment horizontal="center" vertical="top" wrapText="1"/>
    </xf>
    <xf numFmtId="38" fontId="23" fillId="0" borderId="60" xfId="34" applyFont="1" applyBorder="1" applyAlignment="1">
      <alignment horizontal="center" vertical="top" wrapText="1"/>
    </xf>
    <xf numFmtId="38" fontId="23" fillId="0" borderId="61" xfId="34" applyFont="1" applyBorder="1" applyAlignment="1">
      <alignment horizontal="center" vertical="top" wrapText="1"/>
    </xf>
    <xf numFmtId="38" fontId="25" fillId="0" borderId="0" xfId="34" applyFont="1" applyAlignment="1">
      <alignment vertical="top"/>
    </xf>
    <xf numFmtId="38" fontId="26" fillId="26" borderId="23" xfId="34" applyFont="1" applyFill="1" applyBorder="1" applyAlignment="1">
      <alignment horizontal="left"/>
    </xf>
    <xf numFmtId="38" fontId="23" fillId="26" borderId="23" xfId="34" applyFont="1" applyFill="1" applyBorder="1" applyAlignment="1">
      <alignment horizontal="right" vertical="center"/>
    </xf>
    <xf numFmtId="38" fontId="23" fillId="0" borderId="23" xfId="34" applyFont="1" applyFill="1" applyBorder="1" applyAlignment="1">
      <alignment horizontal="right"/>
    </xf>
    <xf numFmtId="38" fontId="26" fillId="0" borderId="23" xfId="34" applyFont="1" applyBorder="1" applyAlignment="1">
      <alignment horizontal="left" vertical="center"/>
    </xf>
    <xf numFmtId="38" fontId="23" fillId="0" borderId="23" xfId="34" applyFont="1" applyBorder="1" applyAlignment="1">
      <alignment horizontal="right"/>
    </xf>
    <xf numFmtId="38" fontId="23" fillId="0" borderId="29" xfId="34" applyFont="1" applyBorder="1" applyAlignment="1">
      <alignment horizontal="left" vertical="center"/>
    </xf>
    <xf numFmtId="38" fontId="23" fillId="0" borderId="55" xfId="34" applyFont="1" applyBorder="1" applyAlignment="1">
      <alignment horizontal="right"/>
    </xf>
    <xf numFmtId="38" fontId="23" fillId="0" borderId="62" xfId="34" applyFont="1" applyBorder="1" applyAlignment="1">
      <alignment horizontal="right"/>
    </xf>
    <xf numFmtId="38" fontId="23" fillId="0" borderId="12" xfId="34" applyFont="1" applyBorder="1" applyAlignment="1">
      <alignment horizontal="left"/>
    </xf>
    <xf numFmtId="38" fontId="23" fillId="0" borderId="20" xfId="34" applyFont="1" applyBorder="1" applyAlignment="1"/>
    <xf numFmtId="177" fontId="23" fillId="0" borderId="0" xfId="34" applyNumberFormat="1" applyFont="1" applyBorder="1" applyAlignment="1"/>
    <xf numFmtId="38" fontId="23" fillId="0" borderId="0" xfId="34" applyFont="1" applyBorder="1"/>
    <xf numFmtId="177" fontId="23" fillId="0" borderId="0" xfId="34" applyNumberFormat="1" applyFont="1" applyBorder="1"/>
    <xf numFmtId="177" fontId="23" fillId="0" borderId="0" xfId="34" applyNumberFormat="1" applyFont="1"/>
    <xf numFmtId="177" fontId="25" fillId="0" borderId="0" xfId="34" applyNumberFormat="1" applyFont="1"/>
    <xf numFmtId="38" fontId="23" fillId="0" borderId="29" xfId="34" applyFont="1" applyBorder="1" applyAlignment="1">
      <alignment horizontal="left"/>
    </xf>
    <xf numFmtId="38" fontId="25" fillId="0" borderId="12" xfId="34" applyFont="1" applyFill="1" applyBorder="1" applyAlignment="1">
      <alignment horizontal="left"/>
    </xf>
    <xf numFmtId="38" fontId="23" fillId="0" borderId="12" xfId="34" applyFont="1" applyBorder="1" applyAlignment="1">
      <alignment horizontal="left" vertical="top"/>
    </xf>
    <xf numFmtId="38" fontId="23" fillId="0" borderId="23" xfId="34" applyFont="1" applyBorder="1" applyAlignment="1">
      <alignment horizontal="center" vertical="top" wrapText="1"/>
    </xf>
    <xf numFmtId="38" fontId="23" fillId="0" borderId="62" xfId="34" applyFont="1" applyBorder="1" applyAlignment="1">
      <alignment horizontal="center" vertical="top" wrapText="1"/>
    </xf>
    <xf numFmtId="38" fontId="23" fillId="0" borderId="63" xfId="34" applyFont="1" applyBorder="1" applyAlignment="1">
      <alignment horizontal="center" vertical="top" wrapText="1"/>
    </xf>
    <xf numFmtId="38" fontId="23" fillId="0" borderId="13" xfId="34" applyFont="1" applyBorder="1" applyAlignment="1">
      <alignment horizontal="center" vertical="top" wrapText="1"/>
    </xf>
    <xf numFmtId="38" fontId="23" fillId="0" borderId="20" xfId="34" applyFont="1" applyBorder="1" applyAlignment="1">
      <alignment horizontal="center" vertical="top" wrapText="1"/>
    </xf>
    <xf numFmtId="38" fontId="23" fillId="26" borderId="23" xfId="34" applyFont="1" applyFill="1" applyBorder="1" applyAlignment="1">
      <alignment horizontal="left"/>
    </xf>
    <xf numFmtId="38" fontId="23" fillId="26" borderId="57" xfId="34" applyFont="1" applyFill="1" applyBorder="1" applyAlignment="1">
      <alignment horizontal="right" vertical="center"/>
    </xf>
    <xf numFmtId="38" fontId="23" fillId="0" borderId="23" xfId="34" applyFont="1" applyFill="1" applyBorder="1" applyAlignment="1">
      <alignment horizontal="left" vertical="center"/>
    </xf>
    <xf numFmtId="38" fontId="23" fillId="0" borderId="23" xfId="34" applyFont="1" applyBorder="1" applyAlignment="1">
      <alignment horizontal="left" vertical="center"/>
    </xf>
    <xf numFmtId="38" fontId="23" fillId="0" borderId="12" xfId="34" applyFont="1" applyBorder="1" applyAlignment="1">
      <alignment horizontal="left" vertical="center"/>
    </xf>
    <xf numFmtId="38" fontId="23" fillId="0" borderId="12" xfId="34" applyFont="1" applyBorder="1" applyAlignment="1">
      <alignment horizontal="right"/>
    </xf>
    <xf numFmtId="38" fontId="23" fillId="0" borderId="20" xfId="34" applyFont="1" applyBorder="1" applyAlignment="1">
      <alignment horizontal="right"/>
    </xf>
    <xf numFmtId="38" fontId="23" fillId="0" borderId="12" xfId="34" applyFont="1" applyBorder="1" applyAlignment="1"/>
    <xf numFmtId="177" fontId="23" fillId="0" borderId="20" xfId="34" applyNumberFormat="1" applyFont="1" applyBorder="1" applyAlignment="1"/>
    <xf numFmtId="177" fontId="25" fillId="0" borderId="0" xfId="34" applyNumberFormat="1" applyFont="1" applyBorder="1"/>
    <xf numFmtId="38" fontId="25" fillId="0" borderId="0" xfId="34" applyFont="1" applyBorder="1" applyAlignment="1">
      <alignment horizontal="right"/>
    </xf>
    <xf numFmtId="38" fontId="23" fillId="0" borderId="58" xfId="34" applyFont="1" applyBorder="1" applyAlignment="1">
      <alignment horizontal="center" vertical="center" wrapText="1"/>
    </xf>
    <xf numFmtId="38" fontId="23" fillId="26" borderId="23" xfId="34" applyFont="1" applyFill="1" applyBorder="1" applyAlignment="1">
      <alignment horizontal="left" vertical="center"/>
    </xf>
    <xf numFmtId="38" fontId="23" fillId="26" borderId="31" xfId="34" applyFont="1" applyFill="1" applyBorder="1" applyAlignment="1">
      <alignment horizontal="right" vertical="center"/>
    </xf>
    <xf numFmtId="38" fontId="23" fillId="26" borderId="23" xfId="34" applyFont="1" applyFill="1" applyBorder="1" applyAlignment="1">
      <alignment vertical="center"/>
    </xf>
    <xf numFmtId="38" fontId="23" fillId="0" borderId="62" xfId="34" applyFont="1" applyBorder="1" applyAlignment="1">
      <alignment horizontal="left" vertical="center"/>
    </xf>
    <xf numFmtId="38" fontId="23" fillId="0" borderId="13" xfId="34" applyFont="1" applyBorder="1" applyAlignment="1">
      <alignment horizontal="left"/>
    </xf>
    <xf numFmtId="177" fontId="29" fillId="0" borderId="0" xfId="34" applyNumberFormat="1" applyFont="1" applyAlignment="1"/>
    <xf numFmtId="38" fontId="29" fillId="0" borderId="0" xfId="34" applyFont="1" applyAlignment="1"/>
    <xf numFmtId="38" fontId="30" fillId="0" borderId="0" xfId="34" applyFont="1"/>
    <xf numFmtId="0" fontId="31" fillId="0" borderId="31" xfId="0" applyFont="1" applyBorder="1" applyAlignment="1">
      <alignment horizontal="center" vertical="center"/>
    </xf>
    <xf numFmtId="0" fontId="31" fillId="0" borderId="31" xfId="0" applyFont="1" applyBorder="1" applyAlignment="1">
      <alignment horizontal="center" vertical="center" wrapText="1"/>
    </xf>
    <xf numFmtId="0" fontId="31" fillId="0" borderId="65" xfId="0" applyFont="1" applyBorder="1" applyAlignment="1">
      <alignment horizontal="center" vertical="center" wrapText="1"/>
    </xf>
    <xf numFmtId="38" fontId="26" fillId="26" borderId="29" xfId="34" applyFont="1" applyFill="1" applyBorder="1" applyAlignment="1">
      <alignment horizontal="left" vertical="center"/>
    </xf>
    <xf numFmtId="177" fontId="23" fillId="26" borderId="31" xfId="34" applyNumberFormat="1" applyFont="1" applyFill="1" applyBorder="1" applyAlignment="1">
      <alignment horizontal="right" vertical="center"/>
    </xf>
    <xf numFmtId="38" fontId="23" fillId="0" borderId="23" xfId="34" applyFont="1" applyFill="1" applyBorder="1" applyAlignment="1">
      <alignment horizontal="right" vertical="center"/>
    </xf>
    <xf numFmtId="38" fontId="23" fillId="0" borderId="62" xfId="34" applyFont="1" applyBorder="1" applyAlignment="1">
      <alignment horizontal="center" vertical="center"/>
    </xf>
    <xf numFmtId="38" fontId="29" fillId="0" borderId="0" xfId="34" applyFont="1" applyFill="1" applyBorder="1" applyAlignment="1">
      <alignment horizontal="left"/>
    </xf>
    <xf numFmtId="38" fontId="25" fillId="0" borderId="0" xfId="34" applyFont="1" applyAlignment="1">
      <alignment vertical="top" wrapText="1"/>
    </xf>
    <xf numFmtId="177" fontId="23" fillId="0" borderId="59" xfId="34" applyNumberFormat="1" applyFont="1" applyBorder="1" applyAlignment="1">
      <alignment horizontal="center" vertical="center" wrapText="1"/>
    </xf>
    <xf numFmtId="177" fontId="23" fillId="0" borderId="57" xfId="34" applyNumberFormat="1" applyFont="1" applyBorder="1" applyAlignment="1">
      <alignment horizontal="center" vertical="center" wrapText="1"/>
    </xf>
    <xf numFmtId="38" fontId="25" fillId="0" borderId="12" xfId="34" applyFont="1" applyBorder="1" applyAlignment="1">
      <alignment horizontal="left"/>
    </xf>
    <xf numFmtId="38" fontId="23" fillId="0" borderId="29" xfId="34" applyFont="1" applyBorder="1" applyAlignment="1">
      <alignment horizontal="center" vertical="center" wrapText="1"/>
    </xf>
    <xf numFmtId="177" fontId="23" fillId="0" borderId="29" xfId="34" applyNumberFormat="1" applyFont="1" applyFill="1" applyBorder="1" applyAlignment="1">
      <alignment horizontal="center" vertical="center" wrapText="1"/>
    </xf>
    <xf numFmtId="38" fontId="23" fillId="0" borderId="31" xfId="34" applyFont="1" applyBorder="1" applyAlignment="1">
      <alignment horizontal="left" vertical="top"/>
    </xf>
    <xf numFmtId="38" fontId="23" fillId="0" borderId="31" xfId="34" applyFont="1" applyBorder="1" applyAlignment="1">
      <alignment horizontal="center" vertical="center" wrapText="1"/>
    </xf>
    <xf numFmtId="177" fontId="23" fillId="0" borderId="31" xfId="34" applyNumberFormat="1" applyFont="1" applyFill="1" applyBorder="1" applyAlignment="1">
      <alignment horizontal="center" vertical="center" wrapText="1"/>
    </xf>
    <xf numFmtId="38" fontId="26" fillId="26" borderId="29" xfId="34" applyFont="1" applyFill="1" applyBorder="1" applyAlignment="1">
      <alignment horizontal="center" vertical="center" shrinkToFit="1"/>
    </xf>
    <xf numFmtId="38" fontId="23" fillId="26" borderId="23" xfId="34" applyFont="1" applyFill="1" applyBorder="1" applyAlignment="1">
      <alignment horizontal="center" shrinkToFit="1"/>
    </xf>
    <xf numFmtId="38" fontId="23" fillId="26" borderId="23" xfId="34" applyFont="1" applyFill="1" applyBorder="1" applyAlignment="1">
      <alignment horizontal="right" vertical="center" shrinkToFit="1"/>
    </xf>
    <xf numFmtId="38" fontId="25" fillId="0" borderId="0" xfId="34" applyFont="1" applyAlignment="1">
      <alignment shrinkToFit="1"/>
    </xf>
    <xf numFmtId="38" fontId="23" fillId="0" borderId="23" xfId="34" applyFont="1" applyFill="1" applyBorder="1" applyAlignment="1">
      <alignment horizontal="center"/>
    </xf>
    <xf numFmtId="177" fontId="23" fillId="0" borderId="0" xfId="34" applyNumberFormat="1" applyFont="1" applyFill="1" applyBorder="1" applyAlignment="1"/>
    <xf numFmtId="38" fontId="23" fillId="0" borderId="62" xfId="34" applyFont="1" applyFill="1" applyBorder="1" applyAlignment="1">
      <alignment horizontal="center"/>
    </xf>
    <xf numFmtId="38" fontId="32" fillId="0" borderId="0" xfId="34" applyFont="1" applyAlignment="1">
      <alignment horizontal="left"/>
    </xf>
    <xf numFmtId="38" fontId="32" fillId="0" borderId="0" xfId="34" applyFont="1"/>
    <xf numFmtId="177" fontId="32" fillId="0" borderId="0" xfId="34" applyNumberFormat="1" applyFont="1"/>
    <xf numFmtId="38" fontId="33" fillId="0" borderId="0" xfId="34" applyFont="1"/>
    <xf numFmtId="38" fontId="32" fillId="0" borderId="0" xfId="34" applyFont="1" applyBorder="1" applyAlignment="1">
      <alignment vertical="center"/>
    </xf>
    <xf numFmtId="177" fontId="32" fillId="0" borderId="0" xfId="34" applyNumberFormat="1" applyFont="1" applyAlignment="1"/>
    <xf numFmtId="38" fontId="32" fillId="0" borderId="0" xfId="34" applyFont="1" applyAlignment="1"/>
    <xf numFmtId="38" fontId="32" fillId="0" borderId="0" xfId="34" applyFont="1" applyBorder="1" applyAlignment="1">
      <alignment horizontal="right"/>
    </xf>
    <xf numFmtId="38" fontId="33" fillId="0" borderId="0" xfId="34" applyFont="1" applyAlignment="1">
      <alignment horizontal="left"/>
    </xf>
    <xf numFmtId="177" fontId="33" fillId="0" borderId="0" xfId="34" applyNumberFormat="1" applyFont="1"/>
    <xf numFmtId="38" fontId="24" fillId="0" borderId="0" xfId="34" applyFont="1" applyBorder="1" applyAlignment="1">
      <alignment horizontal="left" vertical="center"/>
    </xf>
    <xf numFmtId="177" fontId="24" fillId="0" borderId="0" xfId="34" applyNumberFormat="1" applyFont="1" applyAlignment="1"/>
    <xf numFmtId="38" fontId="24" fillId="0" borderId="0" xfId="34" applyFont="1" applyAlignment="1"/>
    <xf numFmtId="38" fontId="34" fillId="0" borderId="0" xfId="34" applyFont="1"/>
    <xf numFmtId="38" fontId="24" fillId="0" borderId="29" xfId="34" applyFont="1" applyBorder="1" applyAlignment="1">
      <alignment horizontal="center" vertical="center" wrapText="1"/>
    </xf>
    <xf numFmtId="38" fontId="35" fillId="0" borderId="59" xfId="34" applyFont="1" applyBorder="1" applyAlignment="1">
      <alignment horizontal="center" vertical="center"/>
    </xf>
    <xf numFmtId="38" fontId="35" fillId="26" borderId="23" xfId="34" applyFont="1" applyFill="1" applyBorder="1" applyAlignment="1">
      <alignment horizontal="left" vertical="center"/>
    </xf>
    <xf numFmtId="38" fontId="24" fillId="26" borderId="23" xfId="34" applyFont="1" applyFill="1" applyBorder="1" applyAlignment="1">
      <alignment horizontal="right" vertical="center"/>
    </xf>
    <xf numFmtId="38" fontId="24" fillId="26" borderId="23" xfId="34" applyFont="1" applyFill="1" applyBorder="1" applyAlignment="1">
      <alignment vertical="center"/>
    </xf>
    <xf numFmtId="38" fontId="35" fillId="0" borderId="23" xfId="34" applyFont="1" applyBorder="1" applyAlignment="1">
      <alignment horizontal="left" vertical="center"/>
    </xf>
    <xf numFmtId="38" fontId="24" fillId="0" borderId="23" xfId="34" applyFont="1" applyBorder="1" applyAlignment="1">
      <alignment horizontal="right"/>
    </xf>
    <xf numFmtId="38" fontId="34" fillId="0" borderId="23" xfId="34" applyFont="1" applyBorder="1"/>
    <xf numFmtId="38" fontId="34" fillId="0" borderId="0" xfId="34" applyFont="1" applyBorder="1"/>
    <xf numFmtId="38" fontId="24" fillId="0" borderId="13" xfId="34" applyFont="1" applyBorder="1" applyAlignment="1">
      <alignment horizontal="left"/>
    </xf>
    <xf numFmtId="177" fontId="24" fillId="0" borderId="20" xfId="34" applyNumberFormat="1" applyFont="1" applyBorder="1" applyAlignment="1"/>
    <xf numFmtId="177" fontId="24" fillId="0" borderId="0" xfId="34" applyNumberFormat="1" applyFont="1" applyBorder="1" applyAlignment="1"/>
    <xf numFmtId="38" fontId="24" fillId="0" borderId="0" xfId="34" applyFont="1" applyBorder="1" applyAlignment="1"/>
    <xf numFmtId="0" fontId="24" fillId="0" borderId="0" xfId="43" applyFont="1" applyBorder="1" applyAlignment="1">
      <alignment horizontal="left"/>
    </xf>
    <xf numFmtId="38" fontId="24" fillId="0" borderId="0" xfId="34" applyFont="1" applyFill="1" applyBorder="1" applyAlignment="1">
      <alignment horizontal="left"/>
    </xf>
    <xf numFmtId="38" fontId="24" fillId="0" borderId="0" xfId="34" applyFont="1" applyAlignment="1">
      <alignment horizontal="left"/>
    </xf>
    <xf numFmtId="177" fontId="24" fillId="0" borderId="0" xfId="34" applyNumberFormat="1" applyFont="1" applyBorder="1"/>
    <xf numFmtId="38" fontId="24" fillId="0" borderId="0" xfId="34" applyFont="1" applyBorder="1"/>
    <xf numFmtId="38" fontId="24" fillId="0" borderId="0" xfId="34" applyFont="1"/>
    <xf numFmtId="177" fontId="24" fillId="0" borderId="0" xfId="34" applyNumberFormat="1" applyFont="1"/>
    <xf numFmtId="38" fontId="34" fillId="0" borderId="0" xfId="34" applyFont="1" applyAlignment="1">
      <alignment horizontal="left"/>
    </xf>
    <xf numFmtId="177" fontId="34" fillId="0" borderId="0" xfId="34" applyNumberFormat="1" applyFont="1"/>
    <xf numFmtId="38" fontId="23" fillId="0" borderId="23" xfId="34" applyFont="1" applyFill="1" applyBorder="1" applyAlignment="1">
      <alignment horizontal="center" vertical="center"/>
    </xf>
    <xf numFmtId="38" fontId="23" fillId="0" borderId="62" xfId="34" applyFont="1" applyFill="1" applyBorder="1" applyAlignment="1">
      <alignment horizontal="center" vertical="center"/>
    </xf>
    <xf numFmtId="38" fontId="23" fillId="0" borderId="12" xfId="34" applyFont="1" applyBorder="1" applyAlignment="1">
      <alignment horizontal="center" vertical="center"/>
    </xf>
    <xf numFmtId="177" fontId="23" fillId="0" borderId="59" xfId="34" applyNumberFormat="1" applyFont="1" applyBorder="1" applyAlignment="1">
      <alignment horizontal="center" vertical="center"/>
    </xf>
    <xf numFmtId="177" fontId="23" fillId="0" borderId="57" xfId="34" applyNumberFormat="1" applyFont="1" applyBorder="1" applyAlignment="1">
      <alignment horizontal="center" vertical="center"/>
    </xf>
    <xf numFmtId="38" fontId="23" fillId="0" borderId="12" xfId="34" applyFont="1" applyBorder="1" applyAlignment="1">
      <alignment horizontal="center" vertical="center" wrapText="1"/>
    </xf>
    <xf numFmtId="177" fontId="23" fillId="0" borderId="12" xfId="34" applyNumberFormat="1" applyFont="1" applyFill="1" applyBorder="1" applyAlignment="1">
      <alignment horizontal="center" vertical="center" wrapText="1"/>
    </xf>
    <xf numFmtId="38" fontId="23" fillId="0" borderId="31" xfId="34" applyFont="1" applyBorder="1" applyAlignment="1">
      <alignment horizontal="center" vertical="center"/>
    </xf>
    <xf numFmtId="38" fontId="23" fillId="26" borderId="29" xfId="34" applyFont="1" applyFill="1" applyBorder="1" applyAlignment="1">
      <alignment horizontal="left" vertical="center"/>
    </xf>
    <xf numFmtId="38" fontId="23" fillId="26" borderId="23" xfId="34" applyFont="1" applyFill="1" applyBorder="1" applyAlignment="1">
      <alignment horizontal="center" vertical="center"/>
    </xf>
    <xf numFmtId="38" fontId="23" fillId="0" borderId="29" xfId="34" applyFont="1" applyFill="1" applyBorder="1" applyAlignment="1">
      <alignment horizontal="left" vertical="center"/>
    </xf>
    <xf numFmtId="38" fontId="23" fillId="0" borderId="0" xfId="34" applyFont="1" applyFill="1" applyBorder="1" applyAlignment="1">
      <alignment vertical="center"/>
    </xf>
    <xf numFmtId="38" fontId="23" fillId="0" borderId="0" xfId="34" applyFont="1" applyAlignment="1">
      <alignment vertical="center"/>
    </xf>
    <xf numFmtId="38" fontId="25" fillId="0" borderId="0" xfId="34" applyFont="1" applyAlignment="1">
      <alignment vertical="center"/>
    </xf>
    <xf numFmtId="38" fontId="23" fillId="0" borderId="0" xfId="34" applyFont="1" applyBorder="1" applyAlignment="1">
      <alignment horizontal="right" vertical="center"/>
    </xf>
    <xf numFmtId="38" fontId="25" fillId="0" borderId="20" xfId="34" applyFont="1" applyBorder="1" applyAlignment="1">
      <alignment vertical="center"/>
    </xf>
    <xf numFmtId="38" fontId="25" fillId="0" borderId="0" xfId="34" applyFont="1" applyBorder="1" applyAlignment="1">
      <alignment vertical="center"/>
    </xf>
    <xf numFmtId="38" fontId="27" fillId="0" borderId="57" xfId="34" applyFont="1" applyBorder="1" applyAlignment="1">
      <alignment horizontal="center" vertical="center" wrapText="1"/>
    </xf>
    <xf numFmtId="38" fontId="27" fillId="0" borderId="58" xfId="34" applyFont="1" applyBorder="1" applyAlignment="1">
      <alignment horizontal="center" vertical="center" wrapText="1"/>
    </xf>
    <xf numFmtId="38" fontId="23" fillId="0" borderId="23" xfId="34" applyFont="1" applyFill="1" applyBorder="1" applyAlignment="1">
      <alignment vertical="center"/>
    </xf>
    <xf numFmtId="38" fontId="25" fillId="0" borderId="0" xfId="34" applyFont="1" applyFill="1" applyAlignment="1">
      <alignment vertical="center"/>
    </xf>
    <xf numFmtId="38" fontId="23" fillId="0" borderId="0" xfId="34" applyFont="1" applyFill="1" applyBorder="1" applyAlignment="1">
      <alignment horizontal="center" vertical="center"/>
    </xf>
    <xf numFmtId="38" fontId="25" fillId="0" borderId="0" xfId="34" applyFont="1" applyFill="1" applyBorder="1" applyAlignment="1">
      <alignment vertical="center"/>
    </xf>
    <xf numFmtId="177" fontId="23" fillId="0" borderId="0" xfId="34" applyNumberFormat="1" applyFont="1" applyBorder="1" applyAlignment="1">
      <alignment vertical="center"/>
    </xf>
    <xf numFmtId="0" fontId="23" fillId="0" borderId="0" xfId="43" applyFont="1" applyBorder="1" applyAlignment="1">
      <alignment horizontal="left" vertical="center"/>
    </xf>
    <xf numFmtId="177" fontId="25" fillId="0" borderId="0" xfId="34" applyNumberFormat="1" applyFont="1" applyBorder="1" applyAlignment="1">
      <alignment vertical="center"/>
    </xf>
    <xf numFmtId="38" fontId="23" fillId="0" borderId="0" xfId="34" applyFont="1" applyAlignment="1">
      <alignment horizontal="left" vertical="center"/>
    </xf>
    <xf numFmtId="177" fontId="23" fillId="0" borderId="0" xfId="34" applyNumberFormat="1" applyFont="1" applyAlignment="1">
      <alignment vertical="center"/>
    </xf>
    <xf numFmtId="38" fontId="25" fillId="0" borderId="0" xfId="34" applyFont="1" applyAlignment="1">
      <alignment horizontal="left" vertical="center"/>
    </xf>
    <xf numFmtId="177" fontId="25" fillId="0" borderId="0" xfId="34" applyNumberFormat="1" applyFont="1" applyAlignment="1">
      <alignment vertical="center"/>
    </xf>
    <xf numFmtId="38" fontId="23" fillId="0" borderId="54" xfId="34" applyFont="1" applyBorder="1" applyAlignment="1">
      <alignment horizontal="left" vertical="top"/>
    </xf>
    <xf numFmtId="38" fontId="23" fillId="0" borderId="54" xfId="34" applyFont="1" applyBorder="1" applyAlignment="1">
      <alignment vertical="top" shrinkToFit="1"/>
    </xf>
    <xf numFmtId="38" fontId="23" fillId="0" borderId="55" xfId="34" applyFont="1" applyBorder="1" applyAlignment="1"/>
    <xf numFmtId="38" fontId="23" fillId="0" borderId="56" xfId="34" applyFont="1" applyBorder="1" applyAlignment="1"/>
    <xf numFmtId="38" fontId="23" fillId="0" borderId="55" xfId="34" applyFont="1" applyBorder="1" applyAlignment="1">
      <alignment horizontal="center" vertical="center"/>
    </xf>
    <xf numFmtId="38" fontId="23" fillId="0" borderId="13" xfId="34" applyFont="1" applyBorder="1" applyAlignment="1"/>
    <xf numFmtId="38" fontId="23" fillId="0" borderId="13" xfId="34" applyFont="1" applyBorder="1" applyAlignment="1">
      <alignment horizontal="center"/>
    </xf>
    <xf numFmtId="38" fontId="23" fillId="0" borderId="29" xfId="34" applyFont="1" applyBorder="1" applyAlignment="1">
      <alignment horizontal="center" vertical="top"/>
    </xf>
    <xf numFmtId="38" fontId="27" fillId="0" borderId="56" xfId="34" applyFont="1" applyBorder="1" applyAlignment="1">
      <alignment horizontal="center" vertical="top"/>
    </xf>
    <xf numFmtId="38" fontId="23" fillId="0" borderId="65" xfId="34" applyFont="1" applyBorder="1" applyAlignment="1">
      <alignment horizontal="center" vertical="center" wrapText="1"/>
    </xf>
    <xf numFmtId="38" fontId="23" fillId="0" borderId="64" xfId="34" applyFont="1" applyBorder="1" applyAlignment="1"/>
    <xf numFmtId="38" fontId="23" fillId="0" borderId="31" xfId="34" applyFont="1" applyBorder="1" applyAlignment="1">
      <alignment vertical="center" wrapText="1"/>
    </xf>
    <xf numFmtId="177" fontId="23" fillId="0" borderId="31" xfId="34" applyNumberFormat="1" applyFont="1" applyFill="1" applyBorder="1" applyAlignment="1">
      <alignment vertical="center" wrapText="1"/>
    </xf>
    <xf numFmtId="38" fontId="27" fillId="0" borderId="31" xfId="34" applyFont="1" applyBorder="1" applyAlignment="1">
      <alignment horizontal="center" vertical="center" wrapText="1"/>
    </xf>
    <xf numFmtId="38" fontId="27" fillId="0" borderId="31" xfId="34" applyFont="1" applyBorder="1" applyAlignment="1">
      <alignment horizontal="center" vertical="top"/>
    </xf>
    <xf numFmtId="38" fontId="27" fillId="0" borderId="64" xfId="34" applyFont="1" applyBorder="1" applyAlignment="1">
      <alignment horizontal="center" vertical="top"/>
    </xf>
    <xf numFmtId="38" fontId="23" fillId="26" borderId="29" xfId="34" applyFont="1" applyFill="1" applyBorder="1" applyAlignment="1">
      <alignment horizontal="center" vertical="center" shrinkToFit="1"/>
    </xf>
    <xf numFmtId="38" fontId="23" fillId="26" borderId="23" xfId="34" applyFont="1" applyFill="1" applyBorder="1" applyAlignment="1">
      <alignment horizontal="right" shrinkToFit="1"/>
    </xf>
    <xf numFmtId="38" fontId="23" fillId="26" borderId="23" xfId="34" applyNumberFormat="1" applyFont="1" applyFill="1" applyBorder="1" applyAlignment="1">
      <alignment horizontal="right" shrinkToFit="1"/>
    </xf>
    <xf numFmtId="177" fontId="23" fillId="0" borderId="23" xfId="34" applyNumberFormat="1" applyFont="1" applyFill="1" applyBorder="1" applyAlignment="1">
      <alignment horizontal="right" vertical="center"/>
    </xf>
    <xf numFmtId="38" fontId="23" fillId="0" borderId="58" xfId="34" applyFont="1" applyFill="1" applyBorder="1" applyAlignment="1">
      <alignment horizontal="center"/>
    </xf>
    <xf numFmtId="38" fontId="23" fillId="0" borderId="0" xfId="34" applyFont="1" applyFill="1" applyBorder="1" applyAlignment="1">
      <alignment horizontal="center"/>
    </xf>
    <xf numFmtId="38" fontId="23" fillId="0" borderId="0" xfId="34" applyFont="1" applyFill="1" applyBorder="1" applyAlignment="1">
      <alignment horizontal="right" vertical="center"/>
    </xf>
    <xf numFmtId="177" fontId="23" fillId="0" borderId="0" xfId="34" applyNumberFormat="1" applyFont="1" applyFill="1" applyBorder="1" applyAlignment="1">
      <alignment horizontal="right" vertical="center"/>
    </xf>
    <xf numFmtId="38" fontId="23" fillId="0" borderId="0" xfId="34" applyFont="1" applyFill="1" applyBorder="1" applyAlignment="1"/>
    <xf numFmtId="38" fontId="23" fillId="0" borderId="0" xfId="34" applyFont="1" applyAlignment="1">
      <alignment vertical="top" wrapText="1"/>
    </xf>
    <xf numFmtId="38" fontId="37" fillId="0" borderId="0" xfId="34" applyFont="1" applyFill="1" applyBorder="1" applyAlignment="1">
      <alignment horizontal="right" vertical="center"/>
    </xf>
    <xf numFmtId="38" fontId="23" fillId="0" borderId="29" xfId="34" applyFont="1" applyBorder="1" applyAlignment="1">
      <alignment vertical="center" wrapText="1"/>
    </xf>
    <xf numFmtId="38" fontId="25" fillId="0" borderId="59" xfId="34" applyFont="1" applyBorder="1" applyAlignment="1">
      <alignment horizontal="center"/>
    </xf>
    <xf numFmtId="38" fontId="23" fillId="0" borderId="12" xfId="34" applyFont="1" applyBorder="1" applyAlignment="1">
      <alignment vertical="center" wrapText="1"/>
    </xf>
    <xf numFmtId="38" fontId="23" fillId="0" borderId="20" xfId="34" applyFont="1" applyBorder="1" applyAlignment="1">
      <alignment vertical="center" wrapText="1"/>
    </xf>
    <xf numFmtId="38" fontId="27" fillId="0" borderId="29" xfId="34" applyFont="1" applyBorder="1" applyAlignment="1">
      <alignment horizontal="center" vertical="center"/>
    </xf>
    <xf numFmtId="38" fontId="23" fillId="0" borderId="31" xfId="34" applyFont="1" applyBorder="1" applyAlignment="1">
      <alignment horizontal="center" vertical="top" wrapText="1"/>
    </xf>
    <xf numFmtId="177" fontId="23" fillId="0" borderId="31" xfId="34" applyNumberFormat="1" applyFont="1" applyFill="1" applyBorder="1" applyAlignment="1">
      <alignment horizontal="center" vertical="top" wrapText="1"/>
    </xf>
    <xf numFmtId="178" fontId="23" fillId="26" borderId="23" xfId="34" applyNumberFormat="1" applyFont="1" applyFill="1" applyBorder="1" applyAlignment="1">
      <alignment horizontal="right" shrinkToFit="1"/>
    </xf>
    <xf numFmtId="38" fontId="23" fillId="26" borderId="56" xfId="34" applyFont="1" applyFill="1" applyBorder="1" applyAlignment="1">
      <alignment horizontal="center" vertical="center" shrinkToFit="1"/>
    </xf>
    <xf numFmtId="38" fontId="25" fillId="0" borderId="0" xfId="34" applyFont="1" applyAlignment="1">
      <alignment horizontal="center" vertical="center"/>
    </xf>
    <xf numFmtId="38" fontId="23" fillId="0" borderId="57" xfId="34" applyFont="1" applyBorder="1" applyAlignment="1">
      <alignment horizontal="center" vertical="center" wrapText="1"/>
    </xf>
    <xf numFmtId="38" fontId="23" fillId="0" borderId="0" xfId="34" applyFont="1" applyBorder="1" applyAlignment="1">
      <alignment horizontal="center" vertical="center"/>
    </xf>
    <xf numFmtId="0" fontId="23" fillId="0" borderId="0" xfId="43" applyFont="1" applyBorder="1" applyAlignment="1">
      <alignment horizontal="center" vertical="center"/>
    </xf>
    <xf numFmtId="38" fontId="23" fillId="0" borderId="0" xfId="34" applyFont="1" applyAlignment="1">
      <alignment horizontal="center" vertical="center"/>
    </xf>
    <xf numFmtId="38" fontId="23" fillId="0" borderId="0" xfId="34" applyFont="1" applyBorder="1" applyAlignment="1">
      <alignment horizontal="left" vertical="center" shrinkToFit="1"/>
    </xf>
    <xf numFmtId="38" fontId="23" fillId="0" borderId="0" xfId="34" applyFont="1" applyAlignment="1">
      <alignment horizontal="center"/>
    </xf>
    <xf numFmtId="38" fontId="23" fillId="0" borderId="58" xfId="34" applyFont="1" applyBorder="1" applyAlignment="1">
      <alignment horizontal="center" vertical="center"/>
    </xf>
    <xf numFmtId="38" fontId="23" fillId="0" borderId="65" xfId="34" applyFont="1" applyBorder="1" applyAlignment="1"/>
    <xf numFmtId="38" fontId="23" fillId="0" borderId="54" xfId="34" applyFont="1" applyBorder="1" applyAlignment="1"/>
    <xf numFmtId="38" fontId="23" fillId="0" borderId="23" xfId="34" applyFont="1" applyBorder="1" applyAlignment="1">
      <alignment horizontal="center" vertical="center" wrapText="1"/>
    </xf>
    <xf numFmtId="177" fontId="23" fillId="0" borderId="23" xfId="34" applyNumberFormat="1" applyFont="1" applyFill="1" applyBorder="1" applyAlignment="1">
      <alignment horizontal="center" vertical="center" wrapText="1"/>
    </xf>
    <xf numFmtId="38" fontId="23" fillId="26" borderId="29" xfId="34" applyFont="1" applyFill="1" applyBorder="1" applyAlignment="1">
      <alignment horizontal="center" vertical="center"/>
    </xf>
    <xf numFmtId="176" fontId="23" fillId="26" borderId="23" xfId="34" applyNumberFormat="1" applyFont="1" applyFill="1" applyBorder="1" applyAlignment="1">
      <alignment horizontal="right"/>
    </xf>
    <xf numFmtId="177" fontId="23" fillId="26" borderId="23" xfId="34" applyNumberFormat="1" applyFont="1" applyFill="1" applyBorder="1" applyAlignment="1">
      <alignment horizontal="right"/>
    </xf>
    <xf numFmtId="38" fontId="23" fillId="25" borderId="23" xfId="34" applyNumberFormat="1" applyFont="1" applyFill="1" applyBorder="1" applyAlignment="1">
      <alignment horizontal="right"/>
    </xf>
    <xf numFmtId="38" fontId="23" fillId="26" borderId="23" xfId="34" applyFont="1" applyFill="1" applyBorder="1" applyAlignment="1">
      <alignment horizontal="right"/>
    </xf>
    <xf numFmtId="176" fontId="23" fillId="26" borderId="23" xfId="34" applyNumberFormat="1" applyFont="1" applyFill="1" applyBorder="1" applyAlignment="1">
      <alignment horizontal="right" vertical="center"/>
    </xf>
    <xf numFmtId="176" fontId="23" fillId="0" borderId="23" xfId="34" applyNumberFormat="1" applyFont="1" applyFill="1" applyBorder="1" applyAlignment="1">
      <alignment horizontal="right" vertical="center"/>
    </xf>
    <xf numFmtId="176" fontId="23" fillId="0" borderId="23" xfId="34" applyNumberFormat="1" applyFont="1" applyFill="1" applyBorder="1" applyAlignment="1">
      <alignment horizontal="right"/>
    </xf>
    <xf numFmtId="0" fontId="25" fillId="0" borderId="0" xfId="0" applyFont="1" applyFill="1" applyBorder="1" applyAlignment="1">
      <alignment horizontal="center" vertical="center"/>
    </xf>
    <xf numFmtId="38" fontId="25" fillId="0" borderId="0" xfId="34" applyFont="1" applyFill="1" applyAlignment="1">
      <alignment horizontal="right"/>
    </xf>
    <xf numFmtId="38" fontId="23" fillId="0" borderId="0" xfId="34" applyFont="1" applyAlignment="1">
      <alignment horizontal="left" vertical="top" wrapText="1"/>
    </xf>
    <xf numFmtId="38" fontId="23" fillId="0" borderId="54" xfId="34" applyFont="1" applyFill="1" applyBorder="1" applyAlignment="1">
      <alignment horizontal="left" vertical="center"/>
    </xf>
    <xf numFmtId="38" fontId="23" fillId="0" borderId="12" xfId="34" applyFont="1" applyFill="1" applyBorder="1" applyAlignment="1">
      <alignment horizontal="left" vertical="center"/>
    </xf>
    <xf numFmtId="38" fontId="23" fillId="0" borderId="12" xfId="34" applyFont="1" applyBorder="1" applyAlignment="1">
      <alignment horizontal="center" wrapText="1"/>
    </xf>
    <xf numFmtId="38" fontId="23" fillId="0" borderId="0" xfId="34" applyFont="1" applyAlignment="1">
      <alignment horizontal="center" vertical="top" textRotation="255" wrapText="1"/>
    </xf>
    <xf numFmtId="38" fontId="25" fillId="0" borderId="0" xfId="34" applyFont="1" applyAlignment="1">
      <alignment horizontal="center" vertical="top" textRotation="255"/>
    </xf>
    <xf numFmtId="38" fontId="23" fillId="0" borderId="31" xfId="34" applyFont="1" applyBorder="1" applyAlignment="1">
      <alignment horizontal="center" wrapText="1"/>
    </xf>
    <xf numFmtId="38" fontId="23" fillId="26" borderId="29" xfId="34" applyFont="1" applyFill="1" applyBorder="1" applyAlignment="1">
      <alignment horizontal="right" vertical="center"/>
    </xf>
    <xf numFmtId="38" fontId="27" fillId="0" borderId="0" xfId="34" applyFont="1" applyAlignment="1">
      <alignment horizontal="left"/>
    </xf>
    <xf numFmtId="38" fontId="27" fillId="0" borderId="0" xfId="34" applyFont="1" applyAlignment="1"/>
    <xf numFmtId="38" fontId="28" fillId="0" borderId="0" xfId="34" applyFont="1"/>
    <xf numFmtId="38" fontId="28" fillId="0" borderId="0" xfId="34" applyFont="1" applyAlignment="1">
      <alignment horizontal="left"/>
    </xf>
    <xf numFmtId="38" fontId="23" fillId="0" borderId="0" xfId="34" applyFont="1" applyFill="1" applyBorder="1" applyAlignment="1">
      <alignment wrapText="1"/>
    </xf>
    <xf numFmtId="38" fontId="23" fillId="0" borderId="54" xfId="34" applyFont="1" applyFill="1" applyBorder="1" applyAlignment="1" applyProtection="1">
      <alignment horizontal="left" vertical="center"/>
      <protection locked="0"/>
    </xf>
    <xf numFmtId="38" fontId="23" fillId="0" borderId="0" xfId="34" applyFont="1" applyFill="1" applyBorder="1" applyAlignment="1" applyProtection="1">
      <alignment horizontal="center" vertical="center"/>
      <protection locked="0"/>
    </xf>
    <xf numFmtId="38" fontId="23" fillId="0" borderId="0" xfId="34" applyFont="1" applyFill="1" applyBorder="1" applyAlignment="1" applyProtection="1">
      <alignment vertical="center"/>
      <protection locked="0"/>
    </xf>
    <xf numFmtId="38" fontId="23" fillId="0" borderId="0" xfId="34" applyFont="1" applyFill="1" applyBorder="1" applyAlignment="1" applyProtection="1">
      <alignment horizontal="center"/>
      <protection locked="0"/>
    </xf>
    <xf numFmtId="0" fontId="25" fillId="0" borderId="0" xfId="43" applyFont="1" applyBorder="1"/>
    <xf numFmtId="0" fontId="25" fillId="0" borderId="0" xfId="43" applyFont="1"/>
    <xf numFmtId="38" fontId="23" fillId="0" borderId="55" xfId="34" applyFont="1" applyFill="1" applyBorder="1" applyAlignment="1" applyProtection="1">
      <alignment horizontal="left" vertical="center"/>
      <protection locked="0"/>
    </xf>
    <xf numFmtId="38" fontId="23" fillId="0" borderId="62" xfId="34" applyFont="1" applyFill="1" applyBorder="1" applyAlignment="1" applyProtection="1">
      <alignment horizontal="center" vertical="center"/>
      <protection locked="0"/>
    </xf>
    <xf numFmtId="0" fontId="25" fillId="0" borderId="0" xfId="43" applyFont="1" applyFill="1" applyBorder="1"/>
    <xf numFmtId="0" fontId="25" fillId="0" borderId="0" xfId="43" applyFont="1" applyFill="1"/>
    <xf numFmtId="38" fontId="23" fillId="0" borderId="65" xfId="34" applyFont="1" applyFill="1" applyBorder="1" applyAlignment="1">
      <alignment horizontal="left" wrapText="1"/>
    </xf>
    <xf numFmtId="38" fontId="23" fillId="0" borderId="0" xfId="34" applyFont="1" applyFill="1" applyBorder="1" applyAlignment="1">
      <alignment horizontal="center" wrapText="1"/>
    </xf>
    <xf numFmtId="0" fontId="24" fillId="0" borderId="23" xfId="0" applyFont="1" applyBorder="1" applyAlignment="1">
      <alignment horizontal="center" vertical="center"/>
    </xf>
    <xf numFmtId="38" fontId="23" fillId="0" borderId="58" xfId="34" applyFont="1" applyFill="1" applyBorder="1" applyAlignment="1" applyProtection="1">
      <alignment horizontal="center" vertical="center"/>
      <protection locked="0"/>
    </xf>
    <xf numFmtId="38" fontId="23" fillId="0" borderId="23" xfId="34" applyFont="1" applyFill="1" applyBorder="1" applyAlignment="1" applyProtection="1">
      <alignment horizontal="center" vertical="center"/>
      <protection locked="0"/>
    </xf>
    <xf numFmtId="38" fontId="23" fillId="0" borderId="29" xfId="34" applyFont="1" applyFill="1" applyBorder="1" applyAlignment="1">
      <alignment vertical="center"/>
    </xf>
    <xf numFmtId="38" fontId="23" fillId="0" borderId="0" xfId="34" applyFont="1" applyBorder="1" applyAlignment="1">
      <alignment horizontal="center"/>
    </xf>
    <xf numFmtId="38" fontId="23" fillId="0" borderId="0" xfId="34" applyFont="1" applyAlignment="1" applyProtection="1">
      <protection locked="0"/>
    </xf>
    <xf numFmtId="0" fontId="23" fillId="0" borderId="0" xfId="43" applyFont="1" applyBorder="1" applyAlignment="1">
      <alignment horizontal="center"/>
    </xf>
    <xf numFmtId="0" fontId="23" fillId="0" borderId="0" xfId="43" applyFont="1" applyBorder="1"/>
    <xf numFmtId="0" fontId="25" fillId="0" borderId="0" xfId="43" applyFont="1" applyAlignment="1">
      <alignment horizontal="left"/>
    </xf>
    <xf numFmtId="0" fontId="25" fillId="0" borderId="0" xfId="43" applyFont="1" applyAlignment="1">
      <alignment horizontal="center"/>
    </xf>
    <xf numFmtId="38" fontId="23" fillId="0" borderId="55" xfId="34" applyFont="1" applyBorder="1" applyAlignment="1">
      <alignment horizontal="left" wrapText="1"/>
    </xf>
    <xf numFmtId="38" fontId="23" fillId="0" borderId="0" xfId="34" applyFont="1" applyBorder="1" applyAlignment="1">
      <alignment wrapText="1"/>
    </xf>
    <xf numFmtId="38" fontId="23" fillId="0" borderId="20" xfId="34" applyFont="1" applyBorder="1" applyAlignment="1">
      <alignment horizontal="left" wrapText="1"/>
    </xf>
    <xf numFmtId="38" fontId="23" fillId="0" borderId="0" xfId="34" applyFont="1" applyFill="1" applyBorder="1" applyAlignment="1">
      <alignment vertical="top" wrapText="1"/>
    </xf>
    <xf numFmtId="38" fontId="25" fillId="0" borderId="0" xfId="34" applyFont="1" applyBorder="1" applyAlignment="1"/>
    <xf numFmtId="38" fontId="25" fillId="0" borderId="0" xfId="34" applyFont="1" applyAlignment="1"/>
    <xf numFmtId="38" fontId="23" fillId="0" borderId="65" xfId="34" applyFont="1" applyBorder="1" applyAlignment="1">
      <alignment horizontal="left" wrapText="1"/>
    </xf>
    <xf numFmtId="0" fontId="25" fillId="0" borderId="0" xfId="43" applyFont="1" applyBorder="1" applyAlignment="1">
      <alignment horizontal="center" vertical="center" wrapText="1"/>
    </xf>
    <xf numFmtId="38" fontId="23" fillId="0" borderId="23" xfId="34" applyFont="1" applyFill="1" applyBorder="1" applyAlignment="1">
      <alignment horizontal="center" vertical="center" wrapText="1"/>
    </xf>
    <xf numFmtId="38" fontId="23" fillId="0" borderId="23" xfId="34" applyFont="1" applyBorder="1" applyAlignment="1">
      <alignment horizontal="left" vertical="center" wrapText="1"/>
    </xf>
    <xf numFmtId="38" fontId="23" fillId="26" borderId="23" xfId="34" applyFont="1" applyFill="1" applyBorder="1" applyAlignment="1">
      <alignment horizontal="center"/>
    </xf>
    <xf numFmtId="38" fontId="23" fillId="26" borderId="58" xfId="34" applyFont="1" applyFill="1" applyBorder="1" applyAlignment="1">
      <alignment horizontal="right"/>
    </xf>
    <xf numFmtId="38" fontId="23" fillId="0" borderId="23" xfId="34" applyFont="1" applyBorder="1" applyAlignment="1">
      <alignment horizontal="center"/>
    </xf>
    <xf numFmtId="0" fontId="25" fillId="0" borderId="0" xfId="0" applyFont="1" applyBorder="1" applyAlignment="1">
      <alignment horizontal="left" vertical="center"/>
    </xf>
    <xf numFmtId="0" fontId="23" fillId="0" borderId="0" xfId="43" applyFont="1" applyFill="1" applyBorder="1" applyAlignment="1">
      <alignment horizontal="left"/>
    </xf>
    <xf numFmtId="38" fontId="25" fillId="0" borderId="0" xfId="34" applyFont="1" applyAlignment="1">
      <alignment horizontal="center"/>
    </xf>
    <xf numFmtId="38" fontId="23" fillId="0" borderId="62" xfId="34" applyFont="1" applyBorder="1" applyAlignment="1">
      <alignment horizontal="center" vertical="center" wrapText="1"/>
    </xf>
    <xf numFmtId="38" fontId="23" fillId="0" borderId="56" xfId="34" applyFont="1" applyBorder="1" applyAlignment="1">
      <alignment horizontal="center" vertical="center" wrapText="1"/>
    </xf>
    <xf numFmtId="38" fontId="29" fillId="0" borderId="29" xfId="34" applyFont="1" applyBorder="1" applyAlignment="1">
      <alignment horizontal="center" vertical="center" wrapText="1"/>
    </xf>
    <xf numFmtId="0" fontId="25" fillId="0" borderId="20" xfId="43" applyFont="1" applyBorder="1" applyAlignment="1">
      <alignment vertical="center" wrapText="1"/>
    </xf>
    <xf numFmtId="0" fontId="25" fillId="0" borderId="65" xfId="43" applyFont="1" applyBorder="1" applyAlignment="1">
      <alignment vertical="center" wrapText="1"/>
    </xf>
    <xf numFmtId="38" fontId="25" fillId="0" borderId="0" xfId="34" applyFont="1" applyFill="1" applyAlignment="1"/>
    <xf numFmtId="38" fontId="23" fillId="0" borderId="55" xfId="34" applyFont="1" applyFill="1" applyBorder="1" applyAlignment="1">
      <alignment horizontal="left"/>
    </xf>
    <xf numFmtId="38" fontId="23" fillId="0" borderId="56" xfId="34" applyFont="1" applyFill="1" applyBorder="1" applyAlignment="1">
      <alignment horizontal="center" vertical="center"/>
    </xf>
    <xf numFmtId="38" fontId="23" fillId="0" borderId="13" xfId="34" applyFont="1" applyFill="1" applyBorder="1" applyAlignment="1">
      <alignment horizontal="center" vertical="center" wrapText="1"/>
    </xf>
    <xf numFmtId="38" fontId="23" fillId="0" borderId="64" xfId="34" applyFont="1" applyFill="1" applyBorder="1" applyAlignment="1">
      <alignment horizontal="center" vertical="center" wrapText="1"/>
    </xf>
    <xf numFmtId="38" fontId="23" fillId="0" borderId="66" xfId="34" applyFont="1" applyFill="1" applyBorder="1" applyAlignment="1">
      <alignment horizontal="center" vertical="center" wrapText="1"/>
    </xf>
    <xf numFmtId="38" fontId="23" fillId="0" borderId="67" xfId="34" applyFont="1" applyFill="1" applyBorder="1" applyAlignment="1">
      <alignment horizontal="center" vertical="center" wrapText="1"/>
    </xf>
    <xf numFmtId="38" fontId="23" fillId="0" borderId="68" xfId="34" applyFont="1" applyFill="1" applyBorder="1" applyAlignment="1">
      <alignment horizontal="center" vertical="center"/>
    </xf>
    <xf numFmtId="38" fontId="23" fillId="0" borderId="69" xfId="34" applyFont="1" applyFill="1" applyBorder="1" applyAlignment="1">
      <alignment horizontal="center" vertical="center"/>
    </xf>
    <xf numFmtId="176" fontId="23" fillId="26" borderId="23" xfId="34" applyNumberFormat="1" applyFont="1" applyFill="1" applyBorder="1" applyAlignment="1">
      <alignment horizontal="right" vertical="center" wrapText="1"/>
    </xf>
    <xf numFmtId="176" fontId="23" fillId="0" borderId="23" xfId="34" applyNumberFormat="1" applyFont="1" applyFill="1" applyBorder="1" applyAlignment="1">
      <alignment horizontal="right" vertical="center" wrapText="1"/>
    </xf>
    <xf numFmtId="176" fontId="23" fillId="0" borderId="58" xfId="34" applyNumberFormat="1" applyFont="1" applyFill="1" applyBorder="1" applyAlignment="1">
      <alignment horizontal="right" vertical="center"/>
    </xf>
    <xf numFmtId="177" fontId="23" fillId="0" borderId="0" xfId="34" applyNumberFormat="1" applyFont="1" applyFill="1" applyBorder="1" applyAlignment="1">
      <alignment horizontal="right" vertical="center" wrapText="1"/>
    </xf>
    <xf numFmtId="38" fontId="25" fillId="0" borderId="0" xfId="34" applyFont="1" applyAlignment="1">
      <alignment wrapText="1"/>
    </xf>
    <xf numFmtId="38" fontId="23" fillId="24" borderId="0" xfId="34" applyFont="1" applyFill="1" applyAlignment="1"/>
    <xf numFmtId="38" fontId="23" fillId="24" borderId="0" xfId="34" applyFont="1" applyFill="1" applyBorder="1" applyAlignment="1"/>
    <xf numFmtId="38" fontId="23" fillId="24" borderId="0" xfId="34" applyFont="1" applyFill="1" applyBorder="1" applyAlignment="1">
      <alignment horizontal="right"/>
    </xf>
    <xf numFmtId="38" fontId="23" fillId="0" borderId="59" xfId="34" applyFont="1" applyFill="1" applyBorder="1" applyAlignment="1">
      <alignment horizontal="centerContinuous" vertical="center"/>
    </xf>
    <xf numFmtId="38" fontId="23" fillId="0" borderId="56" xfId="34" applyFont="1" applyFill="1" applyBorder="1" applyAlignment="1">
      <alignment horizontal="centerContinuous" vertical="center"/>
    </xf>
    <xf numFmtId="38" fontId="23" fillId="0" borderId="31" xfId="34" applyFont="1" applyFill="1" applyBorder="1" applyAlignment="1">
      <alignment horizontal="left" vertical="center"/>
    </xf>
    <xf numFmtId="38" fontId="23" fillId="26" borderId="31" xfId="34" applyFont="1" applyFill="1" applyBorder="1" applyAlignment="1">
      <alignment horizontal="left" vertical="center"/>
    </xf>
    <xf numFmtId="38" fontId="23" fillId="0" borderId="54" xfId="34" applyFont="1" applyFill="1" applyBorder="1" applyAlignment="1">
      <alignment horizontal="right"/>
    </xf>
    <xf numFmtId="38" fontId="23" fillId="0" borderId="12" xfId="34" applyFont="1" applyBorder="1" applyAlignment="1">
      <alignment horizontal="left" wrapText="1"/>
    </xf>
    <xf numFmtId="0" fontId="25" fillId="0" borderId="20" xfId="43" applyFont="1" applyBorder="1" applyAlignment="1">
      <alignment horizontal="center" vertical="center"/>
    </xf>
    <xf numFmtId="0" fontId="25" fillId="0" borderId="0" xfId="43" applyFont="1" applyBorder="1" applyAlignment="1">
      <alignment horizontal="center" vertical="center"/>
    </xf>
    <xf numFmtId="38" fontId="23" fillId="0" borderId="31" xfId="34" applyFont="1" applyBorder="1" applyAlignment="1">
      <alignment horizontal="left" wrapText="1"/>
    </xf>
    <xf numFmtId="38" fontId="23" fillId="0" borderId="57" xfId="34" applyFont="1" applyFill="1" applyBorder="1" applyAlignment="1">
      <alignment horizontal="center" vertical="center" wrapText="1"/>
    </xf>
    <xf numFmtId="38" fontId="23" fillId="0" borderId="20" xfId="34" applyFont="1" applyFill="1" applyBorder="1" applyAlignment="1">
      <alignment horizontal="center" vertical="center" wrapText="1"/>
    </xf>
    <xf numFmtId="38" fontId="23" fillId="0" borderId="0" xfId="34" applyFont="1" applyFill="1" applyBorder="1" applyAlignment="1">
      <alignment horizontal="center" vertical="center" wrapText="1"/>
    </xf>
    <xf numFmtId="38" fontId="23" fillId="26" borderId="58" xfId="34" applyFont="1" applyFill="1" applyBorder="1" applyAlignment="1">
      <alignment horizontal="right" vertical="center"/>
    </xf>
    <xf numFmtId="38" fontId="23" fillId="0" borderId="20" xfId="34" applyFont="1" applyFill="1" applyBorder="1" applyAlignment="1">
      <alignment horizontal="right" vertical="center"/>
    </xf>
    <xf numFmtId="38" fontId="23" fillId="0" borderId="57" xfId="34" applyFont="1" applyFill="1" applyBorder="1" applyAlignment="1">
      <alignment horizontal="center" wrapText="1"/>
    </xf>
    <xf numFmtId="38" fontId="23" fillId="0" borderId="23" xfId="34" applyFont="1" applyFill="1" applyBorder="1" applyAlignment="1">
      <alignment horizontal="center" wrapText="1"/>
    </xf>
    <xf numFmtId="0" fontId="23" fillId="0" borderId="0" xfId="43" applyFont="1" applyBorder="1" applyAlignment="1">
      <alignment horizontal="left" vertical="top" wrapText="1"/>
    </xf>
    <xf numFmtId="38" fontId="23" fillId="0" borderId="57" xfId="34" applyFont="1" applyBorder="1" applyAlignment="1">
      <alignment horizontal="center" vertical="center"/>
    </xf>
    <xf numFmtId="38" fontId="23" fillId="0" borderId="62" xfId="34" applyFont="1" applyBorder="1" applyAlignment="1">
      <alignment horizontal="center" vertical="center"/>
    </xf>
    <xf numFmtId="38" fontId="35" fillId="0" borderId="59" xfId="34" applyFont="1" applyBorder="1" applyAlignment="1">
      <alignment horizontal="center" vertical="center"/>
    </xf>
    <xf numFmtId="38" fontId="23" fillId="0" borderId="64" xfId="34" applyFont="1" applyBorder="1" applyAlignment="1">
      <alignment horizontal="center" vertical="center"/>
    </xf>
    <xf numFmtId="38" fontId="23" fillId="0" borderId="23" xfId="34" applyNumberFormat="1" applyFont="1" applyFill="1" applyBorder="1" applyAlignment="1">
      <alignment horizontal="right" vertical="center"/>
    </xf>
    <xf numFmtId="38" fontId="23" fillId="0" borderId="29" xfId="34" applyFont="1" applyFill="1" applyBorder="1" applyAlignment="1">
      <alignment horizontal="right" vertical="center"/>
    </xf>
    <xf numFmtId="177" fontId="23" fillId="0" borderId="23" xfId="34" applyNumberFormat="1" applyFont="1" applyBorder="1" applyAlignment="1">
      <alignment horizontal="right"/>
    </xf>
    <xf numFmtId="38" fontId="23" fillId="26" borderId="31" xfId="34" applyFont="1" applyFill="1" applyBorder="1" applyAlignment="1">
      <alignment horizontal="left" vertical="center"/>
    </xf>
    <xf numFmtId="38" fontId="23" fillId="26" borderId="29" xfId="34" applyFont="1" applyFill="1" applyBorder="1" applyAlignment="1">
      <alignment horizontal="left" vertical="center"/>
    </xf>
    <xf numFmtId="38" fontId="23" fillId="0" borderId="23" xfId="34" applyFont="1" applyFill="1" applyBorder="1" applyAlignment="1">
      <alignment horizontal="center" vertical="center"/>
    </xf>
    <xf numFmtId="38" fontId="23" fillId="26" borderId="29" xfId="34" applyFont="1" applyFill="1" applyBorder="1" applyAlignment="1">
      <alignment horizontal="center" vertical="center"/>
    </xf>
    <xf numFmtId="38" fontId="23" fillId="0" borderId="23" xfId="34" applyFont="1" applyFill="1" applyBorder="1" applyAlignment="1">
      <alignment horizontal="left" vertical="center"/>
    </xf>
    <xf numFmtId="38" fontId="23" fillId="26" borderId="23" xfId="34" applyFont="1" applyFill="1" applyBorder="1" applyAlignment="1">
      <alignment horizontal="left" vertical="center"/>
    </xf>
    <xf numFmtId="38" fontId="23" fillId="27" borderId="29" xfId="34" applyFont="1" applyFill="1" applyBorder="1" applyAlignment="1">
      <alignment horizontal="left" vertical="center"/>
    </xf>
    <xf numFmtId="38" fontId="23" fillId="27" borderId="23" xfId="34" applyFont="1" applyFill="1" applyBorder="1" applyAlignment="1">
      <alignment horizontal="left" vertical="center"/>
    </xf>
    <xf numFmtId="38" fontId="23" fillId="27" borderId="23" xfId="34" applyFont="1" applyFill="1" applyBorder="1" applyAlignment="1">
      <alignment horizontal="right"/>
    </xf>
    <xf numFmtId="38" fontId="23" fillId="27" borderId="23" xfId="34" applyFont="1" applyFill="1" applyBorder="1" applyAlignment="1">
      <alignment horizontal="center"/>
    </xf>
    <xf numFmtId="176" fontId="23" fillId="27" borderId="23" xfId="34" applyNumberFormat="1" applyFont="1" applyFill="1" applyBorder="1" applyAlignment="1">
      <alignment horizontal="right" vertical="center"/>
    </xf>
    <xf numFmtId="176" fontId="23" fillId="27" borderId="23" xfId="34" applyNumberFormat="1" applyFont="1" applyFill="1" applyBorder="1" applyAlignment="1">
      <alignment horizontal="right" vertical="center" wrapText="1"/>
    </xf>
    <xf numFmtId="176" fontId="23" fillId="27" borderId="58" xfId="34" applyNumberFormat="1" applyFont="1" applyFill="1" applyBorder="1" applyAlignment="1">
      <alignment horizontal="right" vertical="center"/>
    </xf>
    <xf numFmtId="38" fontId="23" fillId="27" borderId="23" xfId="34" applyFont="1" applyFill="1" applyBorder="1" applyAlignment="1">
      <alignment horizontal="center" vertical="center"/>
    </xf>
    <xf numFmtId="38" fontId="23" fillId="27" borderId="23" xfId="34" applyFont="1" applyFill="1" applyBorder="1" applyAlignment="1">
      <alignment vertical="center"/>
    </xf>
    <xf numFmtId="38" fontId="23" fillId="27" borderId="23" xfId="34" applyFont="1" applyFill="1" applyBorder="1" applyAlignment="1">
      <alignment horizontal="right" vertical="center"/>
    </xf>
    <xf numFmtId="176" fontId="23" fillId="27" borderId="23" xfId="34" applyNumberFormat="1" applyFont="1" applyFill="1" applyBorder="1" applyAlignment="1">
      <alignment horizontal="right"/>
    </xf>
    <xf numFmtId="38" fontId="23" fillId="27" borderId="29" xfId="34" applyFont="1" applyFill="1" applyBorder="1" applyAlignment="1">
      <alignment horizontal="center" vertical="center"/>
    </xf>
    <xf numFmtId="176" fontId="23" fillId="26" borderId="0" xfId="34" applyNumberFormat="1" applyFont="1" applyFill="1" applyBorder="1" applyAlignment="1">
      <alignment horizontal="right"/>
    </xf>
    <xf numFmtId="38" fontId="23" fillId="25" borderId="0" xfId="34" applyNumberFormat="1" applyFont="1" applyFill="1" applyBorder="1" applyAlignment="1">
      <alignment horizontal="right"/>
    </xf>
    <xf numFmtId="178" fontId="23" fillId="26" borderId="29" xfId="46" applyNumberFormat="1" applyFont="1" applyFill="1" applyBorder="1" applyAlignment="1">
      <alignment horizontal="right" vertical="center" shrinkToFit="1"/>
    </xf>
    <xf numFmtId="38" fontId="23" fillId="26" borderId="29" xfId="34" applyFont="1" applyFill="1" applyBorder="1" applyAlignment="1">
      <alignment horizontal="right" vertical="center" shrinkToFit="1"/>
    </xf>
    <xf numFmtId="38" fontId="23" fillId="27" borderId="58" xfId="34" applyFont="1" applyFill="1" applyBorder="1" applyAlignment="1">
      <alignment horizontal="center"/>
    </xf>
    <xf numFmtId="177" fontId="23" fillId="27" borderId="23" xfId="34" applyNumberFormat="1" applyFont="1" applyFill="1" applyBorder="1" applyAlignment="1">
      <alignment horizontal="right" vertical="center"/>
    </xf>
    <xf numFmtId="178" fontId="23" fillId="26" borderId="31" xfId="46" applyNumberFormat="1" applyFont="1" applyFill="1" applyBorder="1" applyAlignment="1">
      <alignment horizontal="right" vertical="center"/>
    </xf>
    <xf numFmtId="38" fontId="26" fillId="27" borderId="23" xfId="34" applyFont="1" applyFill="1" applyBorder="1" applyAlignment="1">
      <alignment horizontal="left" vertical="center"/>
    </xf>
    <xf numFmtId="178" fontId="23" fillId="27" borderId="23" xfId="46" applyNumberFormat="1" applyFont="1" applyFill="1" applyBorder="1" applyAlignment="1">
      <alignment horizontal="right"/>
    </xf>
    <xf numFmtId="177" fontId="23" fillId="27" borderId="23" xfId="34" applyNumberFormat="1" applyFont="1" applyFill="1" applyBorder="1" applyAlignment="1">
      <alignment horizontal="right"/>
    </xf>
    <xf numFmtId="38" fontId="24" fillId="0" borderId="23" xfId="34" applyFont="1" applyBorder="1"/>
    <xf numFmtId="9" fontId="23" fillId="27" borderId="23" xfId="46" applyFont="1" applyFill="1" applyBorder="1" applyAlignment="1">
      <alignment horizontal="right"/>
    </xf>
    <xf numFmtId="38" fontId="26" fillId="27" borderId="29" xfId="34" applyFont="1" applyFill="1" applyBorder="1" applyAlignment="1">
      <alignment horizontal="left" vertical="center"/>
    </xf>
    <xf numFmtId="38" fontId="23" fillId="27" borderId="29" xfId="34" applyFont="1" applyFill="1" applyBorder="1" applyAlignment="1">
      <alignment horizontal="left" vertical="center"/>
    </xf>
    <xf numFmtId="38" fontId="23" fillId="27" borderId="23" xfId="34" applyFont="1" applyFill="1" applyBorder="1" applyAlignment="1">
      <alignment horizontal="left" vertical="center"/>
    </xf>
    <xf numFmtId="38" fontId="38" fillId="27" borderId="23" xfId="34" applyFont="1" applyFill="1" applyBorder="1" applyAlignment="1">
      <alignment horizontal="right"/>
    </xf>
    <xf numFmtId="38" fontId="23" fillId="26" borderId="23" xfId="34" applyFont="1" applyFill="1" applyBorder="1" applyAlignment="1">
      <alignment horizontal="left" vertical="center"/>
    </xf>
    <xf numFmtId="38" fontId="23" fillId="27" borderId="23" xfId="34" applyFont="1" applyFill="1" applyBorder="1" applyAlignment="1">
      <alignment horizontal="left" vertical="center"/>
    </xf>
    <xf numFmtId="38" fontId="23" fillId="27" borderId="20" xfId="34" applyFont="1" applyFill="1" applyBorder="1" applyAlignment="1">
      <alignment horizontal="right"/>
    </xf>
    <xf numFmtId="38" fontId="23" fillId="27" borderId="0" xfId="34" applyFont="1" applyFill="1" applyBorder="1" applyAlignment="1">
      <alignment horizontal="right"/>
    </xf>
    <xf numFmtId="38" fontId="25" fillId="27" borderId="0" xfId="34" applyFont="1" applyFill="1" applyBorder="1"/>
    <xf numFmtId="38" fontId="25" fillId="27" borderId="0" xfId="34" applyFont="1" applyFill="1"/>
    <xf numFmtId="38" fontId="26" fillId="27" borderId="29" xfId="34" applyFont="1" applyFill="1" applyBorder="1" applyAlignment="1">
      <alignment horizontal="center" vertical="center"/>
    </xf>
    <xf numFmtId="38" fontId="25" fillId="0" borderId="23" xfId="34" applyFont="1" applyFill="1" applyBorder="1" applyAlignment="1">
      <alignment horizontal="right" vertical="center"/>
    </xf>
    <xf numFmtId="38" fontId="23" fillId="27" borderId="23" xfId="34" applyFont="1" applyFill="1" applyBorder="1" applyAlignment="1">
      <alignment horizontal="left" vertical="center"/>
    </xf>
    <xf numFmtId="38" fontId="23" fillId="27" borderId="0" xfId="34" applyFont="1" applyFill="1" applyAlignment="1"/>
    <xf numFmtId="38" fontId="23" fillId="26" borderId="0" xfId="34" applyFont="1" applyFill="1" applyAlignment="1"/>
    <xf numFmtId="38" fontId="25" fillId="26" borderId="0" xfId="34" applyFont="1" applyFill="1"/>
    <xf numFmtId="38" fontId="24" fillId="27" borderId="23" xfId="34" applyFont="1" applyFill="1" applyBorder="1" applyAlignment="1">
      <alignment horizontal="right"/>
    </xf>
    <xf numFmtId="38" fontId="23" fillId="0" borderId="23" xfId="34" applyFont="1" applyFill="1" applyBorder="1" applyAlignment="1">
      <alignment horizontal="center" vertical="center"/>
    </xf>
    <xf numFmtId="38" fontId="23" fillId="27" borderId="29" xfId="34" applyFont="1" applyFill="1" applyBorder="1" applyAlignment="1">
      <alignment vertical="center"/>
    </xf>
    <xf numFmtId="38" fontId="23" fillId="27" borderId="29" xfId="34" applyFont="1" applyFill="1" applyBorder="1" applyAlignment="1">
      <alignment horizontal="center" vertical="center"/>
    </xf>
    <xf numFmtId="38" fontId="23" fillId="27" borderId="23" xfId="34" applyFont="1" applyFill="1" applyBorder="1" applyAlignment="1">
      <alignment horizontal="left" vertical="center"/>
    </xf>
    <xf numFmtId="38" fontId="23" fillId="26" borderId="23" xfId="34" applyFont="1" applyFill="1" applyBorder="1" applyAlignment="1">
      <alignment horizontal="left" vertical="center"/>
    </xf>
    <xf numFmtId="38" fontId="23" fillId="26" borderId="20" xfId="34" applyFont="1" applyFill="1" applyBorder="1" applyAlignment="1">
      <alignment horizontal="right"/>
    </xf>
    <xf numFmtId="38" fontId="23" fillId="26" borderId="0" xfId="34" applyFont="1" applyFill="1" applyBorder="1" applyAlignment="1">
      <alignment horizontal="right"/>
    </xf>
    <xf numFmtId="38" fontId="25" fillId="26" borderId="0" xfId="34" applyFont="1" applyFill="1" applyBorder="1"/>
    <xf numFmtId="176" fontId="23" fillId="26" borderId="58" xfId="34" applyNumberFormat="1" applyFont="1" applyFill="1" applyBorder="1" applyAlignment="1">
      <alignment horizontal="right" vertical="center"/>
    </xf>
    <xf numFmtId="177" fontId="23" fillId="26" borderId="0" xfId="34" applyNumberFormat="1" applyFont="1" applyFill="1" applyBorder="1" applyAlignment="1">
      <alignment horizontal="right" vertical="center"/>
    </xf>
    <xf numFmtId="38" fontId="23" fillId="26" borderId="0" xfId="34" applyFont="1" applyFill="1" applyBorder="1" applyAlignment="1"/>
    <xf numFmtId="177" fontId="23" fillId="27" borderId="0" xfId="34" applyNumberFormat="1" applyFont="1" applyFill="1" applyBorder="1" applyAlignment="1">
      <alignment horizontal="right" vertical="center"/>
    </xf>
    <xf numFmtId="38" fontId="23" fillId="27" borderId="0" xfId="34" applyFont="1" applyFill="1" applyBorder="1" applyAlignment="1"/>
    <xf numFmtId="0" fontId="25" fillId="27" borderId="0" xfId="43" applyFont="1" applyFill="1" applyBorder="1"/>
    <xf numFmtId="0" fontId="25" fillId="27" borderId="0" xfId="43" applyFont="1" applyFill="1"/>
    <xf numFmtId="38" fontId="23" fillId="26" borderId="29" xfId="34" applyFont="1" applyFill="1" applyBorder="1" applyAlignment="1">
      <alignment vertical="center" wrapText="1"/>
    </xf>
    <xf numFmtId="0" fontId="25" fillId="26" borderId="0" xfId="43" applyFont="1" applyFill="1" applyBorder="1"/>
    <xf numFmtId="0" fontId="25" fillId="26" borderId="0" xfId="43" applyFont="1" applyFill="1"/>
    <xf numFmtId="38" fontId="25" fillId="26" borderId="23" xfId="34" applyFont="1" applyFill="1" applyBorder="1" applyAlignment="1">
      <alignment horizontal="right" vertical="center"/>
    </xf>
    <xf numFmtId="38" fontId="25" fillId="26" borderId="0" xfId="34" applyFont="1" applyFill="1" applyAlignment="1">
      <alignment vertical="center"/>
    </xf>
    <xf numFmtId="38" fontId="25" fillId="27" borderId="23" xfId="34" applyFont="1" applyFill="1" applyBorder="1" applyAlignment="1">
      <alignment horizontal="right" vertical="center"/>
    </xf>
    <xf numFmtId="38" fontId="25" fillId="27" borderId="0" xfId="34" applyFont="1" applyFill="1" applyAlignment="1">
      <alignment vertical="center"/>
    </xf>
    <xf numFmtId="177" fontId="23" fillId="26" borderId="23" xfId="34" applyNumberFormat="1" applyFont="1" applyFill="1" applyBorder="1" applyAlignment="1">
      <alignment horizontal="right" vertical="center"/>
    </xf>
    <xf numFmtId="9" fontId="23" fillId="27" borderId="23" xfId="46" applyFont="1" applyFill="1" applyBorder="1" applyAlignment="1">
      <alignment horizontal="right" vertical="center"/>
    </xf>
    <xf numFmtId="38" fontId="23" fillId="27" borderId="29" xfId="34" applyFont="1" applyFill="1" applyBorder="1" applyAlignment="1">
      <alignment horizontal="right" vertical="center"/>
    </xf>
    <xf numFmtId="38" fontId="23" fillId="27" borderId="58" xfId="34" applyFont="1" applyFill="1" applyBorder="1" applyAlignment="1">
      <alignment horizontal="right"/>
    </xf>
    <xf numFmtId="38" fontId="23" fillId="0" borderId="58" xfId="34" applyFont="1" applyFill="1" applyBorder="1" applyAlignment="1">
      <alignment horizontal="right"/>
    </xf>
    <xf numFmtId="38" fontId="23" fillId="26" borderId="58" xfId="34" applyFont="1" applyFill="1" applyBorder="1" applyAlignment="1">
      <alignment horizontal="center"/>
    </xf>
    <xf numFmtId="38" fontId="26" fillId="26" borderId="23" xfId="34" applyFont="1" applyFill="1" applyBorder="1" applyAlignment="1">
      <alignment horizontal="left" vertical="center" wrapText="1"/>
    </xf>
    <xf numFmtId="38" fontId="24" fillId="26" borderId="23" xfId="34" applyFont="1" applyFill="1" applyBorder="1" applyAlignment="1">
      <alignment horizontal="right"/>
    </xf>
    <xf numFmtId="38" fontId="24" fillId="26" borderId="23" xfId="34" applyFont="1" applyFill="1" applyBorder="1"/>
    <xf numFmtId="38" fontId="34" fillId="26" borderId="0" xfId="34" applyFont="1" applyFill="1"/>
    <xf numFmtId="38" fontId="34" fillId="26" borderId="23" xfId="34" applyFont="1" applyFill="1" applyBorder="1"/>
    <xf numFmtId="38" fontId="35" fillId="26" borderId="23" xfId="34" applyFont="1" applyFill="1" applyBorder="1" applyAlignment="1">
      <alignment horizontal="left" vertical="center" wrapText="1"/>
    </xf>
    <xf numFmtId="38" fontId="35" fillId="27" borderId="23" xfId="34" applyFont="1" applyFill="1" applyBorder="1" applyAlignment="1">
      <alignment horizontal="left" vertical="center"/>
    </xf>
    <xf numFmtId="38" fontId="34" fillId="27" borderId="23" xfId="34" applyFont="1" applyFill="1" applyBorder="1"/>
    <xf numFmtId="38" fontId="34" fillId="27" borderId="0" xfId="34" applyFont="1" applyFill="1"/>
    <xf numFmtId="38" fontId="24" fillId="27" borderId="23" xfId="34" applyFont="1" applyFill="1" applyBorder="1"/>
    <xf numFmtId="38" fontId="23" fillId="0" borderId="23" xfId="34" applyFont="1" applyBorder="1" applyAlignment="1">
      <alignment horizontal="right" vertical="center"/>
    </xf>
    <xf numFmtId="38" fontId="25" fillId="0" borderId="23" xfId="34" applyFont="1" applyBorder="1" applyAlignment="1">
      <alignment horizontal="right"/>
    </xf>
    <xf numFmtId="38" fontId="25" fillId="26" borderId="0" xfId="34" applyFont="1" applyFill="1" applyAlignment="1">
      <alignment horizontal="right"/>
    </xf>
    <xf numFmtId="38" fontId="25" fillId="0" borderId="0" xfId="34" applyFont="1" applyAlignment="1">
      <alignment horizontal="right"/>
    </xf>
    <xf numFmtId="38" fontId="25" fillId="27" borderId="23" xfId="34" applyFont="1" applyFill="1" applyBorder="1" applyAlignment="1">
      <alignment horizontal="right"/>
    </xf>
    <xf numFmtId="38" fontId="25" fillId="27" borderId="0" xfId="34" applyFont="1" applyFill="1" applyAlignment="1">
      <alignment horizontal="right"/>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3"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23" fillId="0" borderId="57" xfId="34" applyFont="1" applyFill="1" applyBorder="1" applyAlignment="1">
      <alignment horizontal="center" vertical="center"/>
    </xf>
    <xf numFmtId="38" fontId="23" fillId="0" borderId="23" xfId="34" applyFont="1" applyFill="1" applyBorder="1" applyAlignment="1">
      <alignment horizontal="center" vertical="center"/>
    </xf>
    <xf numFmtId="38" fontId="23" fillId="0" borderId="58" xfId="34" applyFont="1" applyFill="1" applyBorder="1" applyAlignment="1">
      <alignment horizontal="center" vertical="center"/>
    </xf>
    <xf numFmtId="38" fontId="23" fillId="0" borderId="59" xfId="34" applyFont="1" applyFill="1" applyBorder="1" applyAlignment="1">
      <alignment horizontal="center" vertical="center"/>
    </xf>
    <xf numFmtId="0" fontId="25" fillId="0" borderId="59" xfId="43" applyFont="1" applyFill="1" applyBorder="1" applyAlignment="1">
      <alignment horizontal="center" vertical="center"/>
    </xf>
    <xf numFmtId="0" fontId="25" fillId="0" borderId="57" xfId="43" applyFont="1" applyFill="1" applyBorder="1" applyAlignment="1">
      <alignment horizontal="center" vertical="center"/>
    </xf>
    <xf numFmtId="38" fontId="23" fillId="0" borderId="58" xfId="34" applyFont="1" applyFill="1" applyBorder="1" applyAlignment="1">
      <alignment horizontal="center" vertical="center" wrapText="1"/>
    </xf>
    <xf numFmtId="38" fontId="23" fillId="0" borderId="29" xfId="34" applyFont="1" applyFill="1" applyBorder="1" applyAlignment="1">
      <alignment horizontal="left" vertical="center"/>
    </xf>
    <xf numFmtId="38" fontId="23" fillId="0" borderId="31" xfId="34" applyFont="1" applyFill="1" applyBorder="1" applyAlignment="1">
      <alignment horizontal="left" vertical="center"/>
    </xf>
    <xf numFmtId="38" fontId="23" fillId="26" borderId="29" xfId="34" applyFont="1" applyFill="1" applyBorder="1" applyAlignment="1">
      <alignment horizontal="left" vertical="center"/>
    </xf>
    <xf numFmtId="38" fontId="23" fillId="26" borderId="31" xfId="34" applyFont="1" applyFill="1" applyBorder="1" applyAlignment="1">
      <alignment horizontal="left" vertical="center"/>
    </xf>
    <xf numFmtId="38" fontId="23" fillId="27" borderId="29" xfId="34" applyFont="1" applyFill="1" applyBorder="1" applyAlignment="1">
      <alignment horizontal="left" vertical="center"/>
    </xf>
    <xf numFmtId="38" fontId="23" fillId="27" borderId="31" xfId="34" applyFont="1" applyFill="1" applyBorder="1" applyAlignment="1">
      <alignment horizontal="left" vertical="center"/>
    </xf>
    <xf numFmtId="38" fontId="23" fillId="0" borderId="57" xfId="34" applyFont="1" applyBorder="1" applyAlignment="1">
      <alignment horizontal="center" vertical="center" wrapText="1"/>
    </xf>
    <xf numFmtId="38" fontId="23" fillId="0" borderId="23" xfId="34" applyFont="1" applyBorder="1" applyAlignment="1">
      <alignment horizontal="center" vertical="center" wrapText="1"/>
    </xf>
    <xf numFmtId="38" fontId="23" fillId="0" borderId="29" xfId="34" applyFont="1" applyBorder="1" applyAlignment="1">
      <alignment horizontal="center" vertical="center" wrapText="1"/>
    </xf>
    <xf numFmtId="38" fontId="23" fillId="0" borderId="58" xfId="34" applyFont="1" applyBorder="1" applyAlignment="1">
      <alignment horizontal="center" vertical="center" wrapText="1"/>
    </xf>
    <xf numFmtId="38" fontId="23" fillId="0" borderId="56" xfId="34" applyFont="1" applyBorder="1" applyAlignment="1">
      <alignment horizontal="center" vertical="center"/>
    </xf>
    <xf numFmtId="38" fontId="23" fillId="0" borderId="29" xfId="34" applyFont="1" applyBorder="1" applyAlignment="1">
      <alignment horizontal="center" vertical="center"/>
    </xf>
    <xf numFmtId="38" fontId="23" fillId="0" borderId="12" xfId="34" applyFont="1" applyBorder="1" applyAlignment="1">
      <alignment horizontal="center" vertical="center"/>
    </xf>
    <xf numFmtId="38" fontId="23" fillId="27" borderId="29" xfId="34" applyFont="1" applyFill="1" applyBorder="1" applyAlignment="1">
      <alignment vertical="center"/>
    </xf>
    <xf numFmtId="38" fontId="23" fillId="27" borderId="31" xfId="34" applyFont="1" applyFill="1" applyBorder="1" applyAlignment="1">
      <alignment vertical="center"/>
    </xf>
    <xf numFmtId="38" fontId="23" fillId="26" borderId="31" xfId="34" applyFont="1" applyFill="1" applyBorder="1" applyAlignment="1">
      <alignment vertical="center"/>
    </xf>
    <xf numFmtId="38" fontId="23" fillId="0" borderId="29" xfId="34" applyFont="1" applyFill="1" applyBorder="1" applyAlignment="1">
      <alignment vertical="center"/>
    </xf>
    <xf numFmtId="38" fontId="23" fillId="0" borderId="31" xfId="34" applyFont="1" applyFill="1" applyBorder="1" applyAlignment="1">
      <alignment vertical="center"/>
    </xf>
    <xf numFmtId="0" fontId="25" fillId="0" borderId="64" xfId="0" applyFont="1" applyBorder="1" applyAlignment="1">
      <alignment horizontal="center" vertical="center"/>
    </xf>
    <xf numFmtId="38" fontId="23" fillId="0" borderId="20" xfId="34" applyFont="1" applyFill="1" applyBorder="1" applyAlignment="1">
      <alignment horizontal="center" vertical="center" wrapText="1"/>
    </xf>
    <xf numFmtId="0" fontId="25" fillId="0" borderId="0" xfId="43" applyFont="1" applyBorder="1" applyAlignment="1">
      <alignment horizontal="center" vertical="center"/>
    </xf>
    <xf numFmtId="0" fontId="25" fillId="0" borderId="20" xfId="43" applyFont="1" applyBorder="1" applyAlignment="1">
      <alignment horizontal="center" vertical="center"/>
    </xf>
    <xf numFmtId="0" fontId="25" fillId="0" borderId="59" xfId="43" applyFont="1" applyBorder="1" applyAlignment="1">
      <alignment horizontal="center"/>
    </xf>
    <xf numFmtId="0" fontId="23" fillId="0" borderId="0" xfId="43" applyFont="1" applyBorder="1" applyAlignment="1">
      <alignment horizontal="left" vertical="top" wrapText="1"/>
    </xf>
    <xf numFmtId="0" fontId="23" fillId="0" borderId="0" xfId="43" applyFont="1" applyBorder="1" applyAlignment="1">
      <alignment vertical="top" wrapText="1"/>
    </xf>
    <xf numFmtId="0" fontId="25" fillId="0" borderId="59" xfId="43" applyFont="1" applyBorder="1" applyAlignment="1">
      <alignment horizontal="center" vertical="center"/>
    </xf>
    <xf numFmtId="0" fontId="25" fillId="0" borderId="59" xfId="0" applyFont="1" applyBorder="1" applyAlignment="1">
      <alignment horizontal="center" vertical="center"/>
    </xf>
    <xf numFmtId="0" fontId="25" fillId="0" borderId="57" xfId="0" applyFont="1" applyBorder="1" applyAlignment="1">
      <alignment horizontal="center" vertical="center"/>
    </xf>
    <xf numFmtId="38" fontId="23" fillId="0" borderId="55" xfId="34" applyFont="1" applyFill="1" applyBorder="1" applyAlignment="1">
      <alignment horizontal="center" vertical="center"/>
    </xf>
    <xf numFmtId="38" fontId="23" fillId="0" borderId="56" xfId="34" applyFont="1" applyFill="1" applyBorder="1" applyAlignment="1">
      <alignment horizontal="center" vertical="center"/>
    </xf>
    <xf numFmtId="0" fontId="25" fillId="0" borderId="65" xfId="0" applyFont="1" applyBorder="1" applyAlignment="1">
      <alignment horizontal="center" vertical="center"/>
    </xf>
    <xf numFmtId="38" fontId="27" fillId="0" borderId="55" xfId="34" applyFont="1" applyFill="1" applyBorder="1" applyAlignment="1">
      <alignment horizontal="center" vertical="center" wrapText="1"/>
    </xf>
    <xf numFmtId="38" fontId="27" fillId="0" borderId="56" xfId="34" applyFont="1" applyFill="1" applyBorder="1" applyAlignment="1">
      <alignment horizontal="center" vertical="center" wrapText="1"/>
    </xf>
    <xf numFmtId="0" fontId="28" fillId="0" borderId="65" xfId="0" applyFont="1" applyBorder="1" applyAlignment="1">
      <alignment horizontal="center" vertical="center" wrapText="1"/>
    </xf>
    <xf numFmtId="0" fontId="28" fillId="0" borderId="64" xfId="0" applyFont="1" applyBorder="1" applyAlignment="1">
      <alignment horizontal="center" vertical="center" wrapText="1"/>
    </xf>
    <xf numFmtId="38" fontId="23" fillId="0" borderId="62" xfId="34" applyFont="1" applyFill="1" applyBorder="1" applyAlignment="1">
      <alignment horizontal="center" vertical="center"/>
    </xf>
    <xf numFmtId="0" fontId="25" fillId="0" borderId="54" xfId="0" applyFont="1" applyBorder="1" applyAlignment="1">
      <alignment horizontal="center" vertical="center"/>
    </xf>
    <xf numFmtId="0" fontId="25" fillId="0" borderId="56" xfId="0" applyFont="1" applyBorder="1" applyAlignment="1">
      <alignment horizontal="center" vertical="center" wrapText="1"/>
    </xf>
    <xf numFmtId="0" fontId="27" fillId="0" borderId="65" xfId="0" applyFont="1" applyBorder="1" applyAlignment="1">
      <alignment horizontal="center" vertical="center" wrapText="1"/>
    </xf>
    <xf numFmtId="0" fontId="23" fillId="0" borderId="64" xfId="0" applyFont="1" applyBorder="1" applyAlignment="1">
      <alignment horizontal="center" vertical="center" wrapText="1"/>
    </xf>
    <xf numFmtId="38" fontId="23" fillId="0" borderId="55" xfId="34" applyFont="1" applyFill="1" applyBorder="1" applyAlignment="1">
      <alignment horizontal="center" vertical="center" wrapText="1"/>
    </xf>
    <xf numFmtId="0" fontId="25" fillId="0" borderId="56" xfId="43" applyFont="1" applyBorder="1" applyAlignment="1">
      <alignment horizontal="center" vertical="center"/>
    </xf>
    <xf numFmtId="0" fontId="25" fillId="0" borderId="65" xfId="43" applyFont="1" applyBorder="1" applyAlignment="1">
      <alignment horizontal="center" vertical="center"/>
    </xf>
    <xf numFmtId="0" fontId="25" fillId="0" borderId="64" xfId="43" applyFont="1" applyBorder="1" applyAlignment="1">
      <alignment horizontal="center" vertical="center"/>
    </xf>
    <xf numFmtId="38" fontId="23" fillId="0" borderId="77" xfId="34" applyFont="1" applyFill="1" applyBorder="1" applyAlignment="1">
      <alignment horizontal="center" vertical="center"/>
    </xf>
    <xf numFmtId="38" fontId="23" fillId="0" borderId="70" xfId="34" applyFont="1" applyFill="1" applyBorder="1" applyAlignment="1">
      <alignment horizontal="center" vertical="center"/>
    </xf>
    <xf numFmtId="0" fontId="25" fillId="0" borderId="23" xfId="43" applyFont="1" applyBorder="1" applyAlignment="1">
      <alignment horizontal="center" vertical="center"/>
    </xf>
    <xf numFmtId="0" fontId="25" fillId="0" borderId="62" xfId="0" applyFont="1" applyBorder="1" applyAlignment="1">
      <alignment horizontal="center" vertical="center"/>
    </xf>
    <xf numFmtId="0" fontId="25" fillId="0" borderId="56" xfId="0" applyFont="1" applyBorder="1" applyAlignment="1">
      <alignment horizontal="center" vertical="center"/>
    </xf>
    <xf numFmtId="38" fontId="23" fillId="27" borderId="12" xfId="34" applyFont="1" applyFill="1" applyBorder="1" applyAlignment="1">
      <alignment horizontal="left" vertical="center"/>
    </xf>
    <xf numFmtId="38" fontId="23" fillId="0" borderId="80" xfId="34" applyFont="1" applyFill="1" applyBorder="1" applyAlignment="1">
      <alignment horizontal="center" vertical="center" wrapText="1"/>
    </xf>
    <xf numFmtId="38" fontId="23" fillId="0" borderId="76" xfId="34" applyFont="1" applyFill="1" applyBorder="1" applyAlignment="1">
      <alignment horizontal="center" vertical="center" wrapText="1"/>
    </xf>
    <xf numFmtId="38" fontId="23" fillId="0" borderId="29" xfId="34" applyFont="1" applyFill="1" applyBorder="1" applyAlignment="1">
      <alignment horizontal="center" vertical="center" wrapText="1"/>
    </xf>
    <xf numFmtId="38" fontId="23" fillId="0" borderId="31" xfId="34" applyFont="1" applyFill="1" applyBorder="1" applyAlignment="1">
      <alignment horizontal="center" vertical="center" wrapText="1"/>
    </xf>
    <xf numFmtId="38" fontId="23" fillId="0" borderId="81" xfId="34" applyFont="1" applyFill="1" applyBorder="1" applyAlignment="1">
      <alignment horizontal="center" vertical="center" wrapText="1"/>
    </xf>
    <xf numFmtId="38" fontId="23" fillId="0" borderId="66" xfId="34" applyFont="1" applyFill="1" applyBorder="1" applyAlignment="1">
      <alignment horizontal="center" vertical="center" wrapText="1"/>
    </xf>
    <xf numFmtId="38" fontId="23" fillId="0" borderId="69" xfId="34" applyFont="1" applyFill="1" applyBorder="1" applyAlignment="1">
      <alignment horizontal="center" vertical="center" wrapText="1"/>
    </xf>
    <xf numFmtId="38" fontId="23" fillId="0" borderId="74" xfId="34" applyFont="1" applyFill="1" applyBorder="1" applyAlignment="1">
      <alignment horizontal="center" vertical="center" wrapText="1"/>
    </xf>
    <xf numFmtId="38" fontId="23" fillId="0" borderId="75" xfId="34" applyFont="1" applyFill="1" applyBorder="1" applyAlignment="1">
      <alignment horizontal="center" vertical="center"/>
    </xf>
    <xf numFmtId="38" fontId="23" fillId="0" borderId="76" xfId="34" applyFont="1" applyFill="1" applyBorder="1" applyAlignment="1">
      <alignment horizontal="center" vertical="center"/>
    </xf>
    <xf numFmtId="38" fontId="23" fillId="0" borderId="12" xfId="34" applyFont="1" applyFill="1" applyBorder="1" applyAlignment="1">
      <alignment horizontal="left" vertical="center"/>
    </xf>
    <xf numFmtId="38" fontId="23" fillId="0" borderId="78" xfId="34" applyFont="1" applyFill="1" applyBorder="1" applyAlignment="1">
      <alignment horizontal="center" vertical="center"/>
    </xf>
    <xf numFmtId="38" fontId="23" fillId="0" borderId="79" xfId="34" applyFont="1" applyFill="1" applyBorder="1" applyAlignment="1">
      <alignment horizontal="center" vertical="center"/>
    </xf>
    <xf numFmtId="38" fontId="23" fillId="0" borderId="71" xfId="34" applyFont="1" applyFill="1" applyBorder="1" applyAlignment="1">
      <alignment horizontal="center" vertical="center"/>
    </xf>
    <xf numFmtId="0" fontId="25" fillId="27" borderId="12" xfId="0" applyFont="1" applyFill="1" applyBorder="1" applyAlignment="1">
      <alignment horizontal="left" vertical="center"/>
    </xf>
    <xf numFmtId="0" fontId="25" fillId="27" borderId="31" xfId="0" applyFont="1" applyFill="1" applyBorder="1" applyAlignment="1">
      <alignment horizontal="left" vertical="center"/>
    </xf>
    <xf numFmtId="0" fontId="25" fillId="26" borderId="12" xfId="0" applyFont="1" applyFill="1" applyBorder="1" applyAlignment="1">
      <alignment horizontal="left" vertical="center"/>
    </xf>
    <xf numFmtId="0" fontId="25" fillId="26" borderId="31" xfId="0" applyFont="1" applyFill="1" applyBorder="1" applyAlignment="1">
      <alignment horizontal="left" vertical="center"/>
    </xf>
    <xf numFmtId="38" fontId="23" fillId="26" borderId="12" xfId="34" applyFont="1" applyFill="1" applyBorder="1" applyAlignment="1">
      <alignment horizontal="left" vertical="center"/>
    </xf>
    <xf numFmtId="38" fontId="23" fillId="0" borderId="59" xfId="34" applyFont="1" applyBorder="1" applyAlignment="1">
      <alignment horizontal="center" vertical="center" wrapText="1"/>
    </xf>
    <xf numFmtId="38" fontId="23" fillId="0" borderId="55" xfId="34" applyFont="1" applyBorder="1" applyAlignment="1">
      <alignment horizontal="center" vertical="center" wrapText="1"/>
    </xf>
    <xf numFmtId="0" fontId="25" fillId="0" borderId="20" xfId="43" applyFont="1" applyBorder="1" applyAlignment="1">
      <alignment vertical="center" wrapText="1"/>
    </xf>
    <xf numFmtId="38" fontId="23" fillId="0" borderId="56" xfId="34" applyFont="1" applyBorder="1" applyAlignment="1">
      <alignment horizontal="center" vertical="center" wrapText="1"/>
    </xf>
    <xf numFmtId="0" fontId="25" fillId="0" borderId="13" xfId="43" applyFont="1" applyBorder="1" applyAlignment="1">
      <alignment horizontal="center" vertical="center" wrapText="1"/>
    </xf>
    <xf numFmtId="38" fontId="23" fillId="0" borderId="0" xfId="34" applyFont="1" applyBorder="1" applyAlignment="1">
      <alignment horizontal="right" vertical="center"/>
    </xf>
    <xf numFmtId="38" fontId="23" fillId="0" borderId="57" xfId="34" applyFont="1" applyFill="1" applyBorder="1" applyAlignment="1">
      <alignment horizontal="center" vertical="center" wrapText="1"/>
    </xf>
    <xf numFmtId="38" fontId="23" fillId="0" borderId="29" xfId="34" applyFont="1" applyBorder="1" applyAlignment="1">
      <alignment horizontal="left" vertical="center" wrapText="1"/>
    </xf>
    <xf numFmtId="38" fontId="23" fillId="0" borderId="12" xfId="34" applyFont="1" applyBorder="1" applyAlignment="1">
      <alignment horizontal="left" vertical="center" wrapText="1"/>
    </xf>
    <xf numFmtId="38" fontId="23" fillId="0" borderId="13" xfId="34" applyFont="1" applyBorder="1" applyAlignment="1">
      <alignment horizontal="center" vertical="center" wrapText="1"/>
    </xf>
    <xf numFmtId="38" fontId="23" fillId="0" borderId="12" xfId="34" applyFont="1" applyBorder="1" applyAlignment="1">
      <alignment horizontal="center" vertical="center" wrapText="1"/>
    </xf>
    <xf numFmtId="38" fontId="23" fillId="0" borderId="55" xfId="34" applyFont="1" applyBorder="1" applyAlignment="1">
      <alignment horizontal="left" vertical="center" wrapText="1"/>
    </xf>
    <xf numFmtId="38" fontId="23" fillId="0" borderId="20" xfId="34" applyFont="1" applyBorder="1" applyAlignment="1">
      <alignment horizontal="left" vertical="center" wrapText="1"/>
    </xf>
    <xf numFmtId="38" fontId="23" fillId="0" borderId="20" xfId="34" applyFont="1" applyBorder="1" applyAlignment="1">
      <alignment horizontal="center" vertical="center" wrapText="1"/>
    </xf>
    <xf numFmtId="38" fontId="23" fillId="0" borderId="65" xfId="34" applyFont="1" applyBorder="1" applyAlignment="1">
      <alignment horizontal="center" vertical="center" wrapText="1"/>
    </xf>
    <xf numFmtId="38" fontId="23" fillId="26" borderId="29" xfId="34" applyFont="1" applyFill="1" applyBorder="1" applyAlignment="1">
      <alignment horizontal="left" vertical="center" wrapText="1"/>
    </xf>
    <xf numFmtId="38" fontId="23" fillId="26" borderId="12" xfId="34" applyFont="1" applyFill="1" applyBorder="1" applyAlignment="1">
      <alignment horizontal="left" vertical="center" wrapText="1"/>
    </xf>
    <xf numFmtId="38" fontId="23" fillId="26" borderId="31" xfId="34" applyFont="1" applyFill="1" applyBorder="1" applyAlignment="1">
      <alignment horizontal="left" vertical="center" wrapText="1"/>
    </xf>
    <xf numFmtId="38" fontId="23" fillId="0" borderId="54" xfId="34" applyFont="1" applyBorder="1" applyAlignment="1">
      <alignment horizontal="right"/>
    </xf>
    <xf numFmtId="0" fontId="23" fillId="0" borderId="29" xfId="43" applyFont="1" applyBorder="1" applyAlignment="1">
      <alignment vertical="center" wrapText="1"/>
    </xf>
    <xf numFmtId="0" fontId="23" fillId="0" borderId="31" xfId="43" applyFont="1" applyBorder="1" applyAlignment="1">
      <alignment vertical="center" wrapText="1"/>
    </xf>
    <xf numFmtId="38" fontId="23" fillId="0" borderId="62" xfId="34" applyFont="1" applyFill="1" applyBorder="1" applyAlignment="1">
      <alignment horizontal="center" vertical="center" wrapText="1"/>
    </xf>
    <xf numFmtId="38" fontId="23" fillId="0" borderId="56" xfId="34" applyFont="1" applyFill="1" applyBorder="1" applyAlignment="1">
      <alignment horizontal="center" vertical="center" wrapText="1"/>
    </xf>
    <xf numFmtId="38" fontId="23" fillId="0" borderId="31" xfId="34" applyFont="1" applyBorder="1" applyAlignment="1">
      <alignment horizontal="center" vertical="center" wrapText="1"/>
    </xf>
    <xf numFmtId="38" fontId="23" fillId="0" borderId="62" xfId="34" applyFont="1" applyBorder="1" applyAlignment="1">
      <alignment horizontal="center" vertical="center" wrapText="1"/>
    </xf>
    <xf numFmtId="0" fontId="23" fillId="0" borderId="29" xfId="43" applyFont="1" applyBorder="1" applyAlignment="1">
      <alignment horizontal="center" vertical="center" wrapText="1"/>
    </xf>
    <xf numFmtId="0" fontId="23" fillId="0" borderId="31" xfId="43" applyFont="1" applyBorder="1" applyAlignment="1">
      <alignment horizontal="center" vertical="center" wrapText="1"/>
    </xf>
    <xf numFmtId="38" fontId="24" fillId="0" borderId="23" xfId="34" applyFont="1" applyFill="1" applyBorder="1" applyAlignment="1" applyProtection="1">
      <alignment horizontal="center" vertical="center"/>
      <protection locked="0"/>
    </xf>
    <xf numFmtId="0" fontId="34" fillId="0" borderId="23" xfId="0" applyFont="1" applyBorder="1" applyAlignment="1">
      <alignment horizontal="center" vertical="center"/>
    </xf>
    <xf numFmtId="38" fontId="23" fillId="0" borderId="58" xfId="34" applyFont="1" applyFill="1" applyBorder="1" applyAlignment="1" applyProtection="1">
      <alignment horizontal="center" vertical="center"/>
      <protection locked="0"/>
    </xf>
    <xf numFmtId="0" fontId="25" fillId="0" borderId="57" xfId="43" applyFont="1" applyBorder="1" applyAlignment="1">
      <alignment horizontal="center"/>
    </xf>
    <xf numFmtId="38" fontId="23" fillId="0" borderId="55" xfId="34" applyFont="1" applyFill="1" applyBorder="1" applyAlignment="1" applyProtection="1">
      <alignment horizontal="center" vertical="center"/>
      <protection locked="0"/>
    </xf>
    <xf numFmtId="0" fontId="25" fillId="0" borderId="65" xfId="43" applyFont="1" applyFill="1" applyBorder="1" applyAlignment="1">
      <alignment horizontal="center" vertical="center"/>
    </xf>
    <xf numFmtId="38" fontId="23" fillId="0" borderId="29" xfId="34" applyFont="1" applyFill="1" applyBorder="1" applyAlignment="1">
      <alignment horizontal="center" vertical="center"/>
    </xf>
    <xf numFmtId="38" fontId="23" fillId="0" borderId="31" xfId="34" applyFont="1" applyFill="1" applyBorder="1" applyAlignment="1">
      <alignment horizontal="center" vertical="center"/>
    </xf>
    <xf numFmtId="38" fontId="23" fillId="0" borderId="23" xfId="34" applyFont="1" applyFill="1" applyBorder="1" applyAlignment="1">
      <alignment horizontal="center" vertical="top" wrapText="1"/>
    </xf>
    <xf numFmtId="0" fontId="25" fillId="0" borderId="23" xfId="43" applyFont="1" applyBorder="1" applyAlignment="1">
      <alignment vertical="top" wrapText="1"/>
    </xf>
    <xf numFmtId="0" fontId="25" fillId="0" borderId="23" xfId="43" applyFont="1" applyBorder="1" applyAlignment="1">
      <alignment horizontal="center" vertical="top" wrapText="1"/>
    </xf>
    <xf numFmtId="38" fontId="23" fillId="0" borderId="58" xfId="34" applyFont="1" applyFill="1" applyBorder="1" applyAlignment="1">
      <alignment horizontal="center" vertical="top" wrapText="1"/>
    </xf>
    <xf numFmtId="38" fontId="23" fillId="0" borderId="59" xfId="34" applyFont="1" applyFill="1" applyBorder="1" applyAlignment="1">
      <alignment horizontal="center" vertical="top" wrapText="1"/>
    </xf>
    <xf numFmtId="0" fontId="25" fillId="0" borderId="59" xfId="0" applyFont="1" applyBorder="1" applyAlignment="1">
      <alignment horizontal="center" vertical="top" wrapText="1"/>
    </xf>
    <xf numFmtId="0" fontId="25" fillId="0" borderId="57" xfId="0" applyFont="1" applyBorder="1" applyAlignment="1">
      <alignment horizontal="center" vertical="top" wrapText="1"/>
    </xf>
    <xf numFmtId="0" fontId="25" fillId="0" borderId="31" xfId="0" applyFont="1" applyBorder="1" applyAlignment="1">
      <alignment horizontal="center" vertical="center"/>
    </xf>
    <xf numFmtId="0" fontId="25" fillId="0" borderId="59" xfId="43" applyFont="1" applyBorder="1" applyAlignment="1">
      <alignment horizontal="center" vertical="center" wrapText="1"/>
    </xf>
    <xf numFmtId="0" fontId="25" fillId="0" borderId="59" xfId="0" applyFont="1" applyBorder="1" applyAlignment="1">
      <alignment horizontal="center" vertical="center" wrapText="1"/>
    </xf>
    <xf numFmtId="0" fontId="25" fillId="0" borderId="57" xfId="0" applyFont="1" applyBorder="1" applyAlignment="1">
      <alignment horizontal="center" vertical="center" wrapText="1"/>
    </xf>
    <xf numFmtId="38" fontId="23" fillId="0" borderId="23" xfId="34" applyFont="1" applyBorder="1" applyAlignment="1">
      <alignment horizontal="center" vertical="center"/>
    </xf>
    <xf numFmtId="38" fontId="23" fillId="27" borderId="29" xfId="34" applyFont="1" applyFill="1" applyBorder="1" applyAlignment="1">
      <alignment horizontal="center" vertical="center"/>
    </xf>
    <xf numFmtId="38" fontId="23" fillId="27" borderId="12" xfId="34" applyFont="1" applyFill="1" applyBorder="1" applyAlignment="1">
      <alignment horizontal="center" vertical="center"/>
    </xf>
    <xf numFmtId="38" fontId="23" fillId="0" borderId="23" xfId="34" applyFont="1" applyBorder="1" applyAlignment="1">
      <alignment horizontal="center" vertical="center" shrinkToFit="1"/>
    </xf>
    <xf numFmtId="38" fontId="23" fillId="26" borderId="29" xfId="34" applyFont="1" applyFill="1" applyBorder="1" applyAlignment="1">
      <alignment horizontal="center" vertical="center"/>
    </xf>
    <xf numFmtId="38" fontId="23" fillId="26" borderId="12" xfId="34" applyFont="1" applyFill="1" applyBorder="1" applyAlignment="1">
      <alignment horizontal="center" vertical="center"/>
    </xf>
    <xf numFmtId="38" fontId="23" fillId="0" borderId="55" xfId="34" applyFont="1" applyBorder="1" applyAlignment="1">
      <alignment horizontal="center"/>
    </xf>
    <xf numFmtId="38" fontId="23" fillId="0" borderId="62" xfId="34" applyFont="1" applyBorder="1" applyAlignment="1">
      <alignment horizontal="center"/>
    </xf>
    <xf numFmtId="38" fontId="23" fillId="0" borderId="20" xfId="34" applyFont="1" applyBorder="1" applyAlignment="1">
      <alignment horizontal="center"/>
    </xf>
    <xf numFmtId="38" fontId="23" fillId="0" borderId="0" xfId="34" applyFont="1" applyBorder="1" applyAlignment="1">
      <alignment horizontal="center"/>
    </xf>
    <xf numFmtId="38" fontId="27" fillId="0" borderId="58" xfId="34" applyFont="1" applyBorder="1" applyAlignment="1">
      <alignment horizontal="center" vertical="center"/>
    </xf>
    <xf numFmtId="0" fontId="28" fillId="0" borderId="59" xfId="0" applyFont="1" applyBorder="1" applyAlignment="1">
      <alignment horizontal="center" vertical="center"/>
    </xf>
    <xf numFmtId="0" fontId="28" fillId="0" borderId="57" xfId="0" applyFont="1" applyBorder="1" applyAlignment="1">
      <alignment horizontal="center" vertical="center"/>
    </xf>
    <xf numFmtId="38" fontId="23" fillId="0" borderId="0" xfId="34" applyFont="1" applyAlignment="1">
      <alignment horizontal="left" vertical="top" wrapText="1"/>
    </xf>
    <xf numFmtId="38" fontId="23" fillId="0" borderId="12" xfId="34" applyFont="1" applyFill="1" applyBorder="1" applyAlignment="1">
      <alignment vertical="center"/>
    </xf>
    <xf numFmtId="38" fontId="23" fillId="27" borderId="12" xfId="34" applyFont="1" applyFill="1" applyBorder="1" applyAlignment="1">
      <alignment vertical="center"/>
    </xf>
    <xf numFmtId="38" fontId="23" fillId="0" borderId="0" xfId="34" applyFont="1" applyFill="1" applyBorder="1" applyAlignment="1">
      <alignment horizontal="left"/>
    </xf>
    <xf numFmtId="0" fontId="25" fillId="0" borderId="0" xfId="0" applyFont="1" applyAlignment="1"/>
    <xf numFmtId="38" fontId="23" fillId="26" borderId="29" xfId="34" applyFont="1" applyFill="1" applyBorder="1" applyAlignment="1">
      <alignment vertical="center" wrapText="1"/>
    </xf>
    <xf numFmtId="38" fontId="23" fillId="26" borderId="12" xfId="34" applyFont="1" applyFill="1" applyBorder="1" applyAlignment="1">
      <alignment vertical="center"/>
    </xf>
    <xf numFmtId="0" fontId="23" fillId="0" borderId="0" xfId="43" applyFont="1" applyBorder="1" applyAlignment="1">
      <alignment horizontal="left"/>
    </xf>
    <xf numFmtId="38" fontId="23" fillId="0" borderId="54" xfId="34" applyFont="1" applyBorder="1" applyAlignment="1">
      <alignment horizontal="left" vertical="center" shrinkToFit="1"/>
    </xf>
    <xf numFmtId="38" fontId="23" fillId="26" borderId="31" xfId="34" applyFont="1" applyFill="1" applyBorder="1" applyAlignment="1">
      <alignment horizontal="center" vertical="center"/>
    </xf>
    <xf numFmtId="38" fontId="23" fillId="0" borderId="54" xfId="34" applyFont="1" applyBorder="1" applyAlignment="1">
      <alignment horizontal="center" vertical="center"/>
    </xf>
    <xf numFmtId="38" fontId="23" fillId="0" borderId="64" xfId="34" applyFont="1" applyBorder="1" applyAlignment="1">
      <alignment horizontal="center" vertical="center"/>
    </xf>
    <xf numFmtId="38" fontId="23" fillId="0" borderId="54" xfId="34" applyFont="1" applyBorder="1" applyAlignment="1">
      <alignment horizontal="right" vertical="center"/>
    </xf>
    <xf numFmtId="38" fontId="23" fillId="26" borderId="23" xfId="34" applyFont="1" applyFill="1" applyBorder="1" applyAlignment="1">
      <alignment horizontal="left" vertical="center"/>
    </xf>
    <xf numFmtId="38" fontId="23" fillId="0" borderId="65" xfId="34" applyFont="1" applyBorder="1" applyAlignment="1">
      <alignment horizontal="left" vertical="center" wrapText="1"/>
    </xf>
    <xf numFmtId="38" fontId="23" fillId="0" borderId="58" xfId="34" applyFont="1" applyBorder="1" applyAlignment="1">
      <alignment horizontal="center" vertical="center"/>
    </xf>
    <xf numFmtId="38" fontId="23" fillId="0" borderId="59" xfId="34" applyFont="1" applyBorder="1" applyAlignment="1">
      <alignment horizontal="center" vertical="center"/>
    </xf>
    <xf numFmtId="38" fontId="23" fillId="0" borderId="57" xfId="34" applyFont="1" applyBorder="1" applyAlignment="1">
      <alignment horizontal="center" vertical="center"/>
    </xf>
    <xf numFmtId="38" fontId="23" fillId="0" borderId="62" xfId="34" applyFont="1" applyBorder="1" applyAlignment="1">
      <alignment horizontal="center" vertical="center"/>
    </xf>
    <xf numFmtId="38" fontId="23" fillId="0" borderId="64" xfId="34" applyFont="1" applyBorder="1" applyAlignment="1">
      <alignment horizontal="center" vertical="center" wrapText="1"/>
    </xf>
    <xf numFmtId="38" fontId="23" fillId="27" borderId="23" xfId="34" applyFont="1" applyFill="1" applyBorder="1" applyAlignment="1">
      <alignment horizontal="left" vertical="center"/>
    </xf>
    <xf numFmtId="0" fontId="23" fillId="27" borderId="23" xfId="43" applyFont="1" applyFill="1" applyBorder="1" applyAlignment="1">
      <alignment horizontal="left" vertical="center"/>
    </xf>
    <xf numFmtId="38" fontId="29" fillId="0" borderId="0" xfId="34" applyFont="1" applyFill="1" applyBorder="1" applyAlignment="1">
      <alignment horizontal="left"/>
    </xf>
    <xf numFmtId="0" fontId="30" fillId="0" borderId="0" xfId="0" applyFont="1" applyAlignment="1"/>
    <xf numFmtId="38" fontId="26" fillId="27" borderId="31" xfId="34" applyFont="1" applyFill="1" applyBorder="1" applyAlignment="1">
      <alignment horizontal="left" vertical="center"/>
    </xf>
    <xf numFmtId="38" fontId="26" fillId="27" borderId="23" xfId="34" applyFont="1" applyFill="1" applyBorder="1" applyAlignment="1">
      <alignment horizontal="left" vertical="center"/>
    </xf>
    <xf numFmtId="38" fontId="26" fillId="0" borderId="29" xfId="34" applyFont="1" applyFill="1" applyBorder="1" applyAlignment="1">
      <alignment vertical="center"/>
    </xf>
    <xf numFmtId="38" fontId="26" fillId="0" borderId="12" xfId="34" applyFont="1" applyFill="1" applyBorder="1" applyAlignment="1">
      <alignment vertical="center"/>
    </xf>
    <xf numFmtId="38" fontId="26" fillId="0" borderId="31" xfId="34" applyFont="1" applyFill="1" applyBorder="1" applyAlignment="1">
      <alignment vertical="center"/>
    </xf>
    <xf numFmtId="38" fontId="26" fillId="27" borderId="29" xfId="34" applyFont="1" applyFill="1" applyBorder="1" applyAlignment="1">
      <alignment vertical="center"/>
    </xf>
    <xf numFmtId="38" fontId="26" fillId="27" borderId="12" xfId="34" applyFont="1" applyFill="1" applyBorder="1" applyAlignment="1">
      <alignment vertical="center"/>
    </xf>
    <xf numFmtId="38" fontId="26" fillId="27" borderId="31" xfId="34" applyFont="1" applyFill="1" applyBorder="1" applyAlignment="1">
      <alignment vertical="center"/>
    </xf>
    <xf numFmtId="38" fontId="26" fillId="26" borderId="29" xfId="34" applyFont="1" applyFill="1" applyBorder="1" applyAlignment="1">
      <alignment vertical="center" wrapText="1"/>
    </xf>
    <xf numFmtId="38" fontId="26" fillId="26" borderId="12" xfId="34" applyFont="1" applyFill="1" applyBorder="1" applyAlignment="1">
      <alignment vertical="center"/>
    </xf>
    <xf numFmtId="38" fontId="26" fillId="26" borderId="31" xfId="34" applyFont="1" applyFill="1" applyBorder="1" applyAlignment="1">
      <alignment vertical="center"/>
    </xf>
    <xf numFmtId="38" fontId="23" fillId="0" borderId="31" xfId="34" applyFont="1" applyBorder="1" applyAlignment="1">
      <alignment horizontal="center" vertical="center"/>
    </xf>
    <xf numFmtId="38" fontId="27" fillId="0" borderId="55" xfId="34" applyFont="1" applyBorder="1" applyAlignment="1">
      <alignment horizontal="center" vertical="center"/>
    </xf>
    <xf numFmtId="38" fontId="26" fillId="26" borderId="29" xfId="34" applyFont="1" applyFill="1" applyBorder="1" applyAlignment="1">
      <alignment horizontal="left" vertical="center" shrinkToFit="1"/>
    </xf>
    <xf numFmtId="38" fontId="26" fillId="26" borderId="12" xfId="34" applyFont="1" applyFill="1" applyBorder="1" applyAlignment="1">
      <alignment horizontal="left" vertical="center" shrinkToFit="1"/>
    </xf>
    <xf numFmtId="38" fontId="23" fillId="0" borderId="55" xfId="34" applyFont="1" applyBorder="1" applyAlignment="1">
      <alignment horizontal="center" vertical="center"/>
    </xf>
    <xf numFmtId="38" fontId="23" fillId="0" borderId="65" xfId="34" applyFont="1" applyBorder="1" applyAlignment="1">
      <alignment horizontal="center" vertical="center"/>
    </xf>
    <xf numFmtId="38" fontId="26" fillId="0" borderId="29" xfId="34" applyFont="1" applyFill="1" applyBorder="1" applyAlignment="1">
      <alignment horizontal="left" vertical="center"/>
    </xf>
    <xf numFmtId="38" fontId="26" fillId="0" borderId="12" xfId="34" applyFont="1" applyFill="1" applyBorder="1" applyAlignment="1">
      <alignment horizontal="left" vertical="center"/>
    </xf>
    <xf numFmtId="38" fontId="26" fillId="0" borderId="31" xfId="34" applyFont="1" applyFill="1" applyBorder="1" applyAlignment="1">
      <alignment horizontal="left" vertical="center"/>
    </xf>
    <xf numFmtId="38" fontId="23" fillId="27" borderId="23" xfId="34" applyFont="1" applyFill="1" applyBorder="1" applyAlignment="1">
      <alignment vertical="center"/>
    </xf>
    <xf numFmtId="0" fontId="23" fillId="27" borderId="23" xfId="43" applyFont="1" applyFill="1" applyBorder="1" applyAlignment="1">
      <alignment vertical="center"/>
    </xf>
    <xf numFmtId="38" fontId="23" fillId="26" borderId="23" xfId="34" applyFont="1" applyFill="1" applyBorder="1" applyAlignment="1">
      <alignment vertical="center"/>
    </xf>
    <xf numFmtId="0" fontId="29" fillId="0" borderId="0" xfId="43" applyFont="1" applyBorder="1" applyAlignment="1">
      <alignment horizontal="left"/>
    </xf>
    <xf numFmtId="38" fontId="26" fillId="27" borderId="29" xfId="34" applyFont="1" applyFill="1" applyBorder="1" applyAlignment="1">
      <alignment horizontal="left" vertical="center"/>
    </xf>
    <xf numFmtId="0" fontId="36" fillId="27" borderId="12" xfId="43" applyFont="1" applyFill="1" applyBorder="1" applyAlignment="1">
      <alignment horizontal="left" vertical="center"/>
    </xf>
    <xf numFmtId="38" fontId="26" fillId="26" borderId="29" xfId="34" applyFont="1" applyFill="1" applyBorder="1" applyAlignment="1">
      <alignment horizontal="left" vertical="center"/>
    </xf>
    <xf numFmtId="38" fontId="26" fillId="26" borderId="12" xfId="34" applyFont="1" applyFill="1" applyBorder="1" applyAlignment="1">
      <alignment horizontal="left" vertical="center"/>
    </xf>
    <xf numFmtId="38" fontId="26" fillId="26" borderId="31" xfId="34" applyFont="1" applyFill="1" applyBorder="1" applyAlignment="1">
      <alignment horizontal="left" vertical="center"/>
    </xf>
    <xf numFmtId="38" fontId="26" fillId="27" borderId="12" xfId="34" applyFont="1" applyFill="1" applyBorder="1" applyAlignment="1">
      <alignment horizontal="left" vertical="center"/>
    </xf>
    <xf numFmtId="38" fontId="23" fillId="0" borderId="0" xfId="34" applyFont="1" applyBorder="1" applyAlignment="1">
      <alignment horizontal="center" shrinkToFit="1"/>
    </xf>
    <xf numFmtId="38" fontId="27" fillId="0" borderId="55" xfId="34" applyFont="1" applyBorder="1" applyAlignment="1">
      <alignment horizontal="left" vertical="center" wrapText="1"/>
    </xf>
    <xf numFmtId="38" fontId="27" fillId="0" borderId="65" xfId="34" applyFont="1" applyBorder="1" applyAlignment="1">
      <alignment horizontal="left" vertical="center" wrapText="1"/>
    </xf>
    <xf numFmtId="38" fontId="27" fillId="0" borderId="56" xfId="34" applyFont="1" applyBorder="1" applyAlignment="1">
      <alignment horizontal="center" vertical="center" wrapText="1"/>
    </xf>
    <xf numFmtId="38" fontId="27" fillId="0" borderId="13" xfId="34" applyFont="1" applyBorder="1" applyAlignment="1">
      <alignment horizontal="center" vertical="center" wrapText="1"/>
    </xf>
    <xf numFmtId="38" fontId="27" fillId="0" borderId="64" xfId="34" applyFont="1" applyBorder="1" applyAlignment="1">
      <alignment horizontal="center" vertical="center" wrapText="1"/>
    </xf>
    <xf numFmtId="38" fontId="27" fillId="0" borderId="23" xfId="34" applyFont="1" applyBorder="1" applyAlignment="1">
      <alignment horizontal="center" vertical="center" wrapText="1"/>
    </xf>
    <xf numFmtId="38" fontId="27" fillId="0" borderId="54" xfId="34" applyFont="1" applyBorder="1" applyAlignment="1">
      <alignment horizontal="center" vertical="center"/>
    </xf>
    <xf numFmtId="38" fontId="27" fillId="0" borderId="64" xfId="34" applyFont="1" applyBorder="1" applyAlignment="1">
      <alignment horizontal="center" vertical="center"/>
    </xf>
    <xf numFmtId="38" fontId="27" fillId="0" borderId="62" xfId="34" applyFont="1" applyBorder="1" applyAlignment="1">
      <alignment horizontal="center" vertical="center"/>
    </xf>
    <xf numFmtId="38" fontId="27" fillId="0" borderId="56" xfId="34" applyFont="1" applyBorder="1" applyAlignment="1">
      <alignment horizontal="center" vertical="center"/>
    </xf>
    <xf numFmtId="38" fontId="32" fillId="0" borderId="0" xfId="34" applyFont="1" applyAlignment="1">
      <alignment horizontal="left" vertical="top" wrapText="1"/>
    </xf>
    <xf numFmtId="177" fontId="23" fillId="0" borderId="58" xfId="34" applyNumberFormat="1" applyFont="1" applyBorder="1" applyAlignment="1">
      <alignment horizontal="center" vertical="center"/>
    </xf>
    <xf numFmtId="177" fontId="23" fillId="0" borderId="59" xfId="34" applyNumberFormat="1" applyFont="1" applyBorder="1" applyAlignment="1">
      <alignment horizontal="center" vertical="center"/>
    </xf>
    <xf numFmtId="177" fontId="23" fillId="0" borderId="57" xfId="34" applyNumberFormat="1" applyFont="1" applyBorder="1" applyAlignment="1">
      <alignment horizontal="center" vertical="center"/>
    </xf>
    <xf numFmtId="177" fontId="23" fillId="0" borderId="29" xfId="34" applyNumberFormat="1" applyFont="1" applyFill="1" applyBorder="1" applyAlignment="1">
      <alignment horizontal="center" vertical="center" wrapText="1"/>
    </xf>
    <xf numFmtId="177" fontId="23" fillId="0" borderId="12" xfId="34" applyNumberFormat="1" applyFont="1" applyFill="1" applyBorder="1" applyAlignment="1">
      <alignment horizontal="center" vertical="center" wrapText="1"/>
    </xf>
    <xf numFmtId="38" fontId="23" fillId="0" borderId="54" xfId="34" applyFont="1" applyBorder="1" applyAlignment="1">
      <alignment horizontal="center" vertical="center" wrapText="1"/>
    </xf>
    <xf numFmtId="38" fontId="26" fillId="0" borderId="29" xfId="34" applyFont="1" applyBorder="1" applyAlignment="1">
      <alignment horizontal="center" vertical="center"/>
    </xf>
    <xf numFmtId="0" fontId="25" fillId="0" borderId="12" xfId="0" applyFont="1" applyBorder="1" applyAlignment="1">
      <alignment horizontal="center" vertical="center"/>
    </xf>
    <xf numFmtId="38" fontId="26" fillId="0" borderId="29" xfId="34" applyFont="1" applyBorder="1" applyAlignment="1">
      <alignment horizontal="center" vertical="center" wrapText="1"/>
    </xf>
    <xf numFmtId="0" fontId="25" fillId="0" borderId="12" xfId="0" applyFont="1" applyBorder="1" applyAlignment="1">
      <alignment horizontal="center" vertical="center" wrapText="1"/>
    </xf>
    <xf numFmtId="38" fontId="27" fillId="0" borderId="29" xfId="34" applyFont="1" applyBorder="1" applyAlignment="1">
      <alignment horizontal="center" vertical="center"/>
    </xf>
    <xf numFmtId="0" fontId="28" fillId="0" borderId="12" xfId="0" applyFont="1" applyBorder="1" applyAlignment="1">
      <alignment horizontal="center" vertical="center"/>
    </xf>
    <xf numFmtId="38" fontId="24" fillId="0" borderId="23" xfId="34" applyFont="1" applyBorder="1" applyAlignment="1">
      <alignment horizontal="center" vertical="center"/>
    </xf>
    <xf numFmtId="38" fontId="24" fillId="0" borderId="29" xfId="34" applyFont="1" applyBorder="1" applyAlignment="1">
      <alignment horizontal="center" vertical="center" wrapText="1"/>
    </xf>
    <xf numFmtId="38" fontId="24" fillId="0" borderId="12" xfId="34" applyFont="1" applyBorder="1" applyAlignment="1">
      <alignment horizontal="center" vertical="center" wrapText="1"/>
    </xf>
    <xf numFmtId="38" fontId="24" fillId="0" borderId="31" xfId="34" applyFont="1" applyBorder="1" applyAlignment="1">
      <alignment horizontal="center" vertical="center" wrapText="1"/>
    </xf>
    <xf numFmtId="38" fontId="24" fillId="0" borderId="23" xfId="34" applyFont="1" applyBorder="1" applyAlignment="1">
      <alignment horizontal="center" vertical="center" wrapText="1"/>
    </xf>
    <xf numFmtId="38" fontId="35" fillId="0" borderId="23" xfId="34" applyFont="1" applyBorder="1" applyAlignment="1">
      <alignment horizontal="center" vertical="center" wrapText="1"/>
    </xf>
    <xf numFmtId="38" fontId="35" fillId="0" borderId="29" xfId="34" applyFont="1" applyBorder="1" applyAlignment="1">
      <alignment horizontal="center" vertical="center" wrapText="1"/>
    </xf>
    <xf numFmtId="38" fontId="35" fillId="0" borderId="31" xfId="34" applyFont="1" applyBorder="1" applyAlignment="1">
      <alignment horizontal="center" vertical="center" wrapText="1"/>
    </xf>
    <xf numFmtId="38" fontId="26" fillId="0" borderId="56" xfId="34" applyFont="1" applyBorder="1" applyAlignment="1">
      <alignment horizontal="center" vertical="center" wrapText="1"/>
    </xf>
    <xf numFmtId="38" fontId="26" fillId="0" borderId="13" xfId="34" applyFont="1" applyBorder="1" applyAlignment="1">
      <alignment horizontal="center" vertical="center" wrapText="1"/>
    </xf>
    <xf numFmtId="38" fontId="26" fillId="0" borderId="64" xfId="34" applyFont="1" applyBorder="1" applyAlignment="1">
      <alignment horizontal="center" vertical="center" wrapText="1"/>
    </xf>
    <xf numFmtId="38" fontId="35" fillId="0" borderId="12" xfId="34" applyFont="1" applyBorder="1" applyAlignment="1">
      <alignment horizontal="center" vertical="center" wrapText="1"/>
    </xf>
    <xf numFmtId="0" fontId="34" fillId="0" borderId="12" xfId="0" applyFont="1" applyBorder="1" applyAlignment="1">
      <alignment horizontal="center" vertical="center" wrapText="1"/>
    </xf>
    <xf numFmtId="0" fontId="34" fillId="0" borderId="31" xfId="0" applyFont="1" applyBorder="1" applyAlignment="1">
      <alignment horizontal="center" vertical="center" wrapText="1"/>
    </xf>
    <xf numFmtId="38" fontId="24" fillId="0" borderId="58" xfId="34" applyFont="1" applyBorder="1" applyAlignment="1">
      <alignment horizontal="center" vertical="center" shrinkToFit="1"/>
    </xf>
    <xf numFmtId="38" fontId="24" fillId="0" borderId="57" xfId="34" applyFont="1" applyBorder="1" applyAlignment="1">
      <alignment horizontal="center" vertical="center" shrinkToFit="1"/>
    </xf>
    <xf numFmtId="38" fontId="24" fillId="0" borderId="58" xfId="34" applyFont="1" applyBorder="1" applyAlignment="1">
      <alignment horizontal="center" vertical="center"/>
    </xf>
    <xf numFmtId="38" fontId="24" fillId="0" borderId="59" xfId="34" applyFont="1" applyBorder="1" applyAlignment="1">
      <alignment horizontal="center" vertical="center"/>
    </xf>
    <xf numFmtId="38" fontId="24" fillId="0" borderId="57" xfId="34" applyFont="1" applyBorder="1" applyAlignment="1">
      <alignment horizontal="center" vertical="center"/>
    </xf>
    <xf numFmtId="38" fontId="24" fillId="0" borderId="58" xfId="34" applyFont="1" applyBorder="1" applyAlignment="1">
      <alignment horizontal="center"/>
    </xf>
    <xf numFmtId="38" fontId="24" fillId="0" borderId="59" xfId="34" applyFont="1" applyBorder="1" applyAlignment="1">
      <alignment horizontal="center"/>
    </xf>
    <xf numFmtId="38" fontId="24" fillId="0" borderId="57" xfId="34" applyFont="1" applyBorder="1" applyAlignment="1">
      <alignment horizontal="center"/>
    </xf>
    <xf numFmtId="38" fontId="23" fillId="0" borderId="23" xfId="34" applyFont="1" applyBorder="1" applyAlignment="1">
      <alignment horizontal="center" vertical="center" wrapText="1" shrinkToFit="1"/>
    </xf>
    <xf numFmtId="38" fontId="23" fillId="0" borderId="55" xfId="34" applyFont="1" applyBorder="1" applyAlignment="1">
      <alignment horizontal="center" vertical="center" wrapText="1" shrinkToFit="1"/>
    </xf>
    <xf numFmtId="38" fontId="23" fillId="0" borderId="62" xfId="34" applyFont="1" applyBorder="1" applyAlignment="1">
      <alignment horizontal="center" vertical="center" wrapText="1" shrinkToFit="1"/>
    </xf>
    <xf numFmtId="38" fontId="23" fillId="0" borderId="65" xfId="34" applyFont="1" applyBorder="1" applyAlignment="1">
      <alignment horizontal="center" vertical="center" wrapText="1" shrinkToFit="1"/>
    </xf>
    <xf numFmtId="38" fontId="23" fillId="0" borderId="54" xfId="34" applyFont="1" applyBorder="1" applyAlignment="1">
      <alignment horizontal="center" vertical="center" wrapText="1" shrinkToFit="1"/>
    </xf>
    <xf numFmtId="38" fontId="23" fillId="0" borderId="58" xfId="34" applyFont="1" applyBorder="1" applyAlignment="1">
      <alignment horizontal="center"/>
    </xf>
    <xf numFmtId="38" fontId="23" fillId="0" borderId="59" xfId="34" applyFont="1" applyBorder="1" applyAlignment="1">
      <alignment horizontal="center"/>
    </xf>
    <xf numFmtId="38" fontId="23" fillId="0" borderId="57" xfId="34" applyFont="1" applyBorder="1" applyAlignment="1">
      <alignment horizontal="center"/>
    </xf>
    <xf numFmtId="38" fontId="27" fillId="0" borderId="82" xfId="34" applyFont="1" applyFill="1" applyBorder="1" applyAlignment="1">
      <alignment horizontal="center" vertical="center"/>
    </xf>
    <xf numFmtId="38" fontId="27" fillId="0" borderId="83" xfId="34" applyFont="1" applyFill="1" applyBorder="1" applyAlignment="1">
      <alignment horizontal="center" vertical="center"/>
    </xf>
    <xf numFmtId="38" fontId="27" fillId="0" borderId="84" xfId="34" applyFont="1" applyFill="1" applyBorder="1" applyAlignment="1">
      <alignment horizontal="center" vertical="center"/>
    </xf>
    <xf numFmtId="38" fontId="27" fillId="0" borderId="85" xfId="34" applyFont="1" applyFill="1" applyBorder="1" applyAlignment="1">
      <alignment horizontal="center" vertical="center"/>
    </xf>
    <xf numFmtId="38" fontId="27" fillId="0" borderId="86" xfId="34" applyFont="1" applyFill="1" applyBorder="1" applyAlignment="1">
      <alignment horizontal="center" vertical="center"/>
    </xf>
    <xf numFmtId="0" fontId="28" fillId="0" borderId="82" xfId="0" applyFont="1" applyFill="1" applyBorder="1" applyAlignment="1">
      <alignment horizontal="center" vertical="center"/>
    </xf>
    <xf numFmtId="0" fontId="28" fillId="0" borderId="83" xfId="0" applyFont="1" applyFill="1" applyBorder="1" applyAlignment="1">
      <alignment horizontal="center" vertical="center"/>
    </xf>
    <xf numFmtId="38" fontId="23" fillId="0" borderId="78" xfId="34" applyFont="1" applyBorder="1" applyAlignment="1">
      <alignment horizontal="distributed" vertical="center" justifyLastLine="1"/>
    </xf>
    <xf numFmtId="0" fontId="25" fillId="0" borderId="79" xfId="0" applyFont="1" applyBorder="1" applyAlignment="1">
      <alignment horizontal="distributed" vertical="center" justifyLastLine="1"/>
    </xf>
    <xf numFmtId="38" fontId="25" fillId="0" borderId="29" xfId="34" applyFont="1" applyFill="1" applyBorder="1" applyAlignment="1">
      <alignment horizontal="center"/>
    </xf>
    <xf numFmtId="38" fontId="25" fillId="0" borderId="31" xfId="34" applyFont="1" applyFill="1" applyBorder="1" applyAlignment="1">
      <alignment horizont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6"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良い" xfId="45" builtinId="26" customBuiltin="1"/>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x14ac:dyDescent="0.2"/>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x14ac:dyDescent="0.25">
      <c r="E2" s="74" t="s">
        <v>181</v>
      </c>
    </row>
    <row r="3" spans="1:7" s="1" customFormat="1" ht="13.5" customHeight="1" x14ac:dyDescent="0.2">
      <c r="A3" s="489" t="s">
        <v>46</v>
      </c>
      <c r="B3" s="490"/>
      <c r="C3" s="503" t="s">
        <v>47</v>
      </c>
      <c r="D3" s="495" t="s">
        <v>33</v>
      </c>
      <c r="E3" s="495" t="s">
        <v>180</v>
      </c>
      <c r="F3" s="498" t="s">
        <v>182</v>
      </c>
      <c r="G3" s="498" t="s">
        <v>4</v>
      </c>
    </row>
    <row r="4" spans="1:7" s="1" customFormat="1" ht="11.25" customHeight="1" x14ac:dyDescent="0.2">
      <c r="A4" s="491"/>
      <c r="B4" s="492"/>
      <c r="C4" s="504"/>
      <c r="D4" s="506"/>
      <c r="E4" s="496"/>
      <c r="F4" s="501"/>
      <c r="G4" s="499"/>
    </row>
    <row r="5" spans="1:7" s="1" customFormat="1" ht="11.5" thickBot="1" x14ac:dyDescent="0.25">
      <c r="A5" s="493"/>
      <c r="B5" s="494"/>
      <c r="C5" s="505"/>
      <c r="D5" s="507"/>
      <c r="E5" s="497"/>
      <c r="F5" s="502"/>
      <c r="G5" s="500"/>
    </row>
    <row r="6" spans="1:7" s="1" customFormat="1" ht="18" customHeight="1" x14ac:dyDescent="0.2">
      <c r="A6" s="26" t="s">
        <v>90</v>
      </c>
      <c r="B6" s="14" t="s">
        <v>48</v>
      </c>
      <c r="C6" s="63">
        <v>1</v>
      </c>
      <c r="D6" s="64" t="s">
        <v>49</v>
      </c>
      <c r="E6" s="65"/>
      <c r="F6" s="65" t="s">
        <v>164</v>
      </c>
      <c r="G6" s="65"/>
    </row>
    <row r="7" spans="1:7" s="1" customFormat="1" ht="18" customHeight="1" x14ac:dyDescent="0.2">
      <c r="A7" s="26" t="s">
        <v>91</v>
      </c>
      <c r="B7" s="14"/>
      <c r="C7" s="54">
        <v>2</v>
      </c>
      <c r="D7" s="34" t="s">
        <v>50</v>
      </c>
      <c r="E7" s="68"/>
      <c r="F7" s="66" t="s">
        <v>183</v>
      </c>
      <c r="G7" s="68"/>
    </row>
    <row r="8" spans="1:7" s="1" customFormat="1" ht="18" customHeight="1" thickBot="1" x14ac:dyDescent="0.25">
      <c r="A8" s="26" t="s">
        <v>92</v>
      </c>
      <c r="B8" s="14"/>
      <c r="C8" s="55">
        <v>3</v>
      </c>
      <c r="D8" s="25" t="s">
        <v>51</v>
      </c>
      <c r="E8" s="67"/>
      <c r="F8" s="15"/>
      <c r="G8" s="67"/>
    </row>
    <row r="9" spans="1:7" s="1" customFormat="1" ht="18" customHeight="1" x14ac:dyDescent="0.2">
      <c r="A9" s="45" t="s">
        <v>117</v>
      </c>
      <c r="B9" s="19" t="s">
        <v>165</v>
      </c>
      <c r="C9" s="29">
        <v>4</v>
      </c>
      <c r="D9" s="11" t="s">
        <v>52</v>
      </c>
      <c r="E9" s="39"/>
      <c r="F9" s="66" t="s">
        <v>184</v>
      </c>
      <c r="G9" s="66"/>
    </row>
    <row r="10" spans="1:7" s="1" customFormat="1" ht="18" customHeight="1" x14ac:dyDescent="0.2">
      <c r="A10" s="45" t="s">
        <v>93</v>
      </c>
      <c r="B10" s="7"/>
      <c r="C10" s="27">
        <v>5</v>
      </c>
      <c r="D10" s="8" t="s">
        <v>53</v>
      </c>
      <c r="E10" s="69"/>
      <c r="F10" s="66" t="s">
        <v>153</v>
      </c>
      <c r="G10" s="69"/>
    </row>
    <row r="11" spans="1:7" s="1" customFormat="1" ht="28" customHeight="1" x14ac:dyDescent="0.2">
      <c r="A11" s="45" t="s">
        <v>94</v>
      </c>
      <c r="B11" s="7"/>
      <c r="C11" s="27">
        <v>6</v>
      </c>
      <c r="D11" s="41" t="s">
        <v>54</v>
      </c>
      <c r="E11" s="68"/>
      <c r="F11" s="16"/>
      <c r="G11" s="68"/>
    </row>
    <row r="12" spans="1:7" s="1" customFormat="1" ht="18" customHeight="1" x14ac:dyDescent="0.2">
      <c r="A12" s="45"/>
      <c r="B12" s="7"/>
      <c r="C12" s="27">
        <v>7</v>
      </c>
      <c r="D12" s="8" t="s">
        <v>55</v>
      </c>
      <c r="E12" s="68"/>
      <c r="F12" s="16"/>
      <c r="G12" s="68"/>
    </row>
    <row r="13" spans="1:7" s="1" customFormat="1" ht="28" customHeight="1" x14ac:dyDescent="0.2">
      <c r="A13" s="45"/>
      <c r="B13" s="7"/>
      <c r="C13" s="27">
        <v>8</v>
      </c>
      <c r="D13" s="41" t="s">
        <v>56</v>
      </c>
      <c r="E13" s="68"/>
      <c r="F13" s="16"/>
      <c r="G13" s="68"/>
    </row>
    <row r="14" spans="1:7" s="1" customFormat="1" ht="18" customHeight="1" x14ac:dyDescent="0.2">
      <c r="A14" s="45"/>
      <c r="B14" s="7"/>
      <c r="C14" s="27">
        <v>9</v>
      </c>
      <c r="D14" s="8" t="s">
        <v>57</v>
      </c>
      <c r="F14" s="16"/>
      <c r="G14" s="68"/>
    </row>
    <row r="15" spans="1:7" s="1" customFormat="1" ht="18" customHeight="1" x14ac:dyDescent="0.2">
      <c r="A15" s="45"/>
      <c r="B15" s="7"/>
      <c r="C15" s="27">
        <v>10</v>
      </c>
      <c r="D15" s="8" t="s">
        <v>58</v>
      </c>
      <c r="E15" s="68"/>
      <c r="F15" s="16"/>
      <c r="G15" s="68"/>
    </row>
    <row r="16" spans="1:7" s="1" customFormat="1" ht="18" customHeight="1" x14ac:dyDescent="0.2">
      <c r="A16" s="45"/>
      <c r="B16" s="7"/>
      <c r="C16" s="27">
        <v>11</v>
      </c>
      <c r="D16" s="8" t="s">
        <v>59</v>
      </c>
      <c r="E16" s="68"/>
      <c r="F16" s="16"/>
      <c r="G16" s="68"/>
    </row>
    <row r="17" spans="1:7" s="1" customFormat="1" ht="18" customHeight="1" x14ac:dyDescent="0.2">
      <c r="A17" s="45"/>
      <c r="B17" s="7"/>
      <c r="C17" s="27" t="s">
        <v>118</v>
      </c>
      <c r="D17" s="8" t="s">
        <v>60</v>
      </c>
      <c r="E17" s="68"/>
      <c r="F17" s="16"/>
      <c r="G17" s="68"/>
    </row>
    <row r="18" spans="1:7" s="1" customFormat="1" ht="18" customHeight="1" x14ac:dyDescent="0.2">
      <c r="A18" s="45"/>
      <c r="B18" s="7"/>
      <c r="C18" s="27" t="s">
        <v>119</v>
      </c>
      <c r="D18" s="8" t="s">
        <v>61</v>
      </c>
      <c r="E18" s="68"/>
      <c r="F18" s="16"/>
      <c r="G18" s="68"/>
    </row>
    <row r="19" spans="1:7" s="1" customFormat="1" ht="18" customHeight="1" x14ac:dyDescent="0.2">
      <c r="A19" s="45"/>
      <c r="B19" s="7"/>
      <c r="C19" s="27" t="s">
        <v>120</v>
      </c>
      <c r="D19" s="8" t="s">
        <v>62</v>
      </c>
      <c r="E19" s="68"/>
      <c r="F19" s="16"/>
      <c r="G19" s="68"/>
    </row>
    <row r="20" spans="1:7" s="1" customFormat="1" ht="18" customHeight="1" x14ac:dyDescent="0.2">
      <c r="A20" s="45"/>
      <c r="B20" s="7"/>
      <c r="C20" s="27">
        <v>13</v>
      </c>
      <c r="D20" s="8" t="s">
        <v>63</v>
      </c>
      <c r="E20" s="68"/>
      <c r="F20" s="16"/>
      <c r="G20" s="68"/>
    </row>
    <row r="21" spans="1:7" s="1" customFormat="1" ht="18" customHeight="1" x14ac:dyDescent="0.2">
      <c r="A21" s="45"/>
      <c r="B21" s="7"/>
      <c r="C21" s="27" t="s">
        <v>121</v>
      </c>
      <c r="D21" s="8" t="s">
        <v>64</v>
      </c>
      <c r="E21" s="68"/>
      <c r="F21" s="16"/>
      <c r="G21" s="68"/>
    </row>
    <row r="22" spans="1:7" s="1" customFormat="1" ht="18" customHeight="1" x14ac:dyDescent="0.2">
      <c r="A22" s="45"/>
      <c r="B22" s="7"/>
      <c r="C22" s="27" t="s">
        <v>122</v>
      </c>
      <c r="D22" s="8" t="s">
        <v>65</v>
      </c>
      <c r="E22" s="68"/>
      <c r="F22" s="16"/>
      <c r="G22" s="68"/>
    </row>
    <row r="23" spans="1:7" s="1" customFormat="1" ht="18" customHeight="1" x14ac:dyDescent="0.2">
      <c r="A23" s="45"/>
      <c r="B23" s="7"/>
      <c r="C23" s="27" t="s">
        <v>123</v>
      </c>
      <c r="D23" s="8" t="s">
        <v>66</v>
      </c>
      <c r="E23" s="68"/>
      <c r="F23" s="16"/>
      <c r="G23" s="68"/>
    </row>
    <row r="24" spans="1:7" s="1" customFormat="1" ht="18" customHeight="1" x14ac:dyDescent="0.2">
      <c r="A24" s="45"/>
      <c r="B24" s="7"/>
      <c r="C24" s="27">
        <v>15</v>
      </c>
      <c r="D24" s="8" t="s">
        <v>67</v>
      </c>
      <c r="E24" s="68"/>
      <c r="F24" s="16"/>
      <c r="G24" s="68"/>
    </row>
    <row r="25" spans="1:7" s="1" customFormat="1" ht="18" customHeight="1" x14ac:dyDescent="0.2">
      <c r="A25" s="45"/>
      <c r="B25" s="7"/>
      <c r="C25" s="27">
        <v>16</v>
      </c>
      <c r="D25" s="8" t="s">
        <v>68</v>
      </c>
      <c r="E25" s="68"/>
      <c r="F25" s="16"/>
      <c r="G25" s="68"/>
    </row>
    <row r="26" spans="1:7" s="1" customFormat="1" ht="18" customHeight="1" thickBot="1" x14ac:dyDescent="0.25">
      <c r="A26" s="45"/>
      <c r="B26" s="7"/>
      <c r="C26" s="31">
        <v>17</v>
      </c>
      <c r="D26" s="10" t="s">
        <v>69</v>
      </c>
      <c r="E26" s="38"/>
      <c r="F26" s="15"/>
      <c r="G26" s="67"/>
    </row>
    <row r="27" spans="1:7" s="1" customFormat="1" ht="18" customHeight="1" x14ac:dyDescent="0.2">
      <c r="A27" s="28" t="s">
        <v>95</v>
      </c>
      <c r="B27" s="33" t="s">
        <v>166</v>
      </c>
      <c r="C27" s="29">
        <v>18</v>
      </c>
      <c r="D27" s="11" t="s">
        <v>70</v>
      </c>
      <c r="E27" s="65" t="s">
        <v>177</v>
      </c>
      <c r="F27" s="65" t="s">
        <v>154</v>
      </c>
      <c r="G27" s="65" t="s">
        <v>2</v>
      </c>
    </row>
    <row r="28" spans="1:7" s="1" customFormat="1" ht="18" customHeight="1" x14ac:dyDescent="0.2">
      <c r="A28" s="45" t="s">
        <v>96</v>
      </c>
      <c r="B28" s="7"/>
      <c r="C28" s="27">
        <v>19</v>
      </c>
      <c r="D28" s="8" t="s">
        <v>5</v>
      </c>
      <c r="E28" s="68" t="s">
        <v>177</v>
      </c>
      <c r="F28" s="66" t="s">
        <v>155</v>
      </c>
      <c r="G28" s="68" t="s">
        <v>2</v>
      </c>
    </row>
    <row r="29" spans="1:7" s="1" customFormat="1" ht="18" customHeight="1" x14ac:dyDescent="0.2">
      <c r="A29" s="45" t="s">
        <v>97</v>
      </c>
      <c r="B29" s="7"/>
      <c r="C29" s="17">
        <v>20</v>
      </c>
      <c r="D29" s="4" t="s">
        <v>6</v>
      </c>
      <c r="E29" s="68" t="s">
        <v>177</v>
      </c>
      <c r="F29" s="16"/>
      <c r="G29" s="68" t="s">
        <v>2</v>
      </c>
    </row>
    <row r="30" spans="1:7" s="1" customFormat="1" ht="18" customHeight="1" x14ac:dyDescent="0.2">
      <c r="A30" s="45" t="s">
        <v>98</v>
      </c>
      <c r="B30" s="7"/>
      <c r="C30" s="17">
        <v>21</v>
      </c>
      <c r="D30" s="4" t="s">
        <v>71</v>
      </c>
      <c r="E30" s="68"/>
      <c r="F30" s="16"/>
      <c r="G30" s="68"/>
    </row>
    <row r="31" spans="1:7" s="1" customFormat="1" ht="18" customHeight="1" x14ac:dyDescent="0.2">
      <c r="A31" s="45" t="s">
        <v>99</v>
      </c>
      <c r="B31" s="7"/>
      <c r="C31" s="17">
        <v>22</v>
      </c>
      <c r="D31" s="4" t="s">
        <v>72</v>
      </c>
      <c r="E31" s="68"/>
      <c r="F31" s="16"/>
      <c r="G31" s="68"/>
    </row>
    <row r="32" spans="1:7" s="1" customFormat="1" ht="18" customHeight="1" thickBot="1" x14ac:dyDescent="0.25">
      <c r="A32" s="45"/>
      <c r="B32" s="7"/>
      <c r="C32" s="24">
        <v>23</v>
      </c>
      <c r="D32" s="12" t="s">
        <v>201</v>
      </c>
      <c r="E32" s="69"/>
      <c r="F32" s="16"/>
      <c r="G32" s="69"/>
    </row>
    <row r="33" spans="1:7" s="1" customFormat="1" ht="18" customHeight="1" x14ac:dyDescent="0.2">
      <c r="A33" s="45"/>
      <c r="B33" s="33" t="s">
        <v>167</v>
      </c>
      <c r="C33" s="29">
        <v>24</v>
      </c>
      <c r="D33" s="11" t="s">
        <v>73</v>
      </c>
      <c r="E33" s="71"/>
      <c r="F33" s="16"/>
      <c r="G33" s="71"/>
    </row>
    <row r="34" spans="1:7" s="1" customFormat="1" ht="18" customHeight="1" x14ac:dyDescent="0.2">
      <c r="A34" s="45"/>
      <c r="B34" s="7"/>
      <c r="C34" s="17">
        <v>25</v>
      </c>
      <c r="D34" s="4" t="s">
        <v>7</v>
      </c>
      <c r="E34" s="68"/>
      <c r="F34" s="16"/>
      <c r="G34" s="68"/>
    </row>
    <row r="35" spans="1:7" s="1" customFormat="1" ht="18" customHeight="1" x14ac:dyDescent="0.2">
      <c r="A35" s="45"/>
      <c r="B35" s="7"/>
      <c r="C35" s="17">
        <v>26</v>
      </c>
      <c r="D35" s="4" t="s">
        <v>137</v>
      </c>
      <c r="E35" s="68"/>
      <c r="F35" s="16"/>
      <c r="G35" s="68"/>
    </row>
    <row r="36" spans="1:7" s="1" customFormat="1" ht="18" customHeight="1" x14ac:dyDescent="0.2">
      <c r="A36" s="45"/>
      <c r="B36" s="7"/>
      <c r="C36" s="24" t="s">
        <v>203</v>
      </c>
      <c r="D36" s="12" t="s">
        <v>204</v>
      </c>
      <c r="E36" s="68" t="s">
        <v>194</v>
      </c>
      <c r="F36" s="16"/>
      <c r="G36" s="68" t="s">
        <v>2</v>
      </c>
    </row>
    <row r="37" spans="1:7" s="1" customFormat="1" ht="18" customHeight="1" thickBot="1" x14ac:dyDescent="0.25">
      <c r="A37" s="45"/>
      <c r="B37" s="7"/>
      <c r="C37" s="24" t="s">
        <v>202</v>
      </c>
      <c r="D37" s="12" t="s">
        <v>205</v>
      </c>
      <c r="E37" s="67"/>
      <c r="F37" s="15"/>
      <c r="G37" s="67"/>
    </row>
    <row r="38" spans="1:7" s="1" customFormat="1" ht="18" customHeight="1" x14ac:dyDescent="0.2">
      <c r="A38" s="45"/>
      <c r="B38" s="33" t="s">
        <v>100</v>
      </c>
      <c r="C38" s="57" t="s">
        <v>151</v>
      </c>
      <c r="D38" s="11" t="s">
        <v>40</v>
      </c>
      <c r="E38" s="35" t="s">
        <v>177</v>
      </c>
      <c r="F38" s="65" t="s">
        <v>156</v>
      </c>
      <c r="G38" s="65" t="s">
        <v>2</v>
      </c>
    </row>
    <row r="39" spans="1:7" s="1" customFormat="1" ht="18" customHeight="1" x14ac:dyDescent="0.2">
      <c r="A39" s="45"/>
      <c r="B39" s="7"/>
      <c r="C39" s="59"/>
      <c r="D39" s="10" t="s">
        <v>143</v>
      </c>
      <c r="E39" s="39"/>
      <c r="F39" s="66" t="s">
        <v>185</v>
      </c>
      <c r="G39" s="66"/>
    </row>
    <row r="40" spans="1:7" s="1" customFormat="1" ht="18" customHeight="1" x14ac:dyDescent="0.2">
      <c r="A40" s="45"/>
      <c r="B40" s="7"/>
      <c r="C40" s="56"/>
      <c r="D40" s="60" t="s">
        <v>125</v>
      </c>
      <c r="E40" s="39"/>
      <c r="F40" s="16"/>
      <c r="G40" s="66"/>
    </row>
    <row r="41" spans="1:7" s="1" customFormat="1" ht="18" customHeight="1" x14ac:dyDescent="0.2">
      <c r="A41" s="45"/>
      <c r="B41" s="7"/>
      <c r="C41" s="58" t="s">
        <v>39</v>
      </c>
      <c r="D41" s="4" t="s">
        <v>8</v>
      </c>
      <c r="E41" s="69" t="s">
        <v>194</v>
      </c>
      <c r="F41" s="16"/>
      <c r="G41" s="69" t="s">
        <v>2</v>
      </c>
    </row>
    <row r="42" spans="1:7" s="1" customFormat="1" ht="18" customHeight="1" x14ac:dyDescent="0.2">
      <c r="A42" s="45"/>
      <c r="B42" s="7"/>
      <c r="C42" s="59"/>
      <c r="D42" s="10" t="s">
        <v>143</v>
      </c>
      <c r="E42" s="66"/>
      <c r="F42" s="16"/>
      <c r="G42" s="66"/>
    </row>
    <row r="43" spans="1:7" s="1" customFormat="1" ht="18" customHeight="1" x14ac:dyDescent="0.2">
      <c r="A43" s="45"/>
      <c r="B43" s="7"/>
      <c r="C43" s="56"/>
      <c r="D43" s="60" t="s">
        <v>125</v>
      </c>
      <c r="E43" s="70"/>
      <c r="F43" s="16"/>
      <c r="G43" s="70"/>
    </row>
    <row r="44" spans="1:7" s="1" customFormat="1" ht="18" customHeight="1" x14ac:dyDescent="0.2">
      <c r="A44" s="45"/>
      <c r="B44" s="7"/>
      <c r="C44" s="58" t="s">
        <v>148</v>
      </c>
      <c r="D44" s="4" t="s">
        <v>41</v>
      </c>
      <c r="E44" s="66" t="s">
        <v>194</v>
      </c>
      <c r="F44" s="16"/>
      <c r="G44" s="66" t="s">
        <v>2</v>
      </c>
    </row>
    <row r="45" spans="1:7" s="1" customFormat="1" ht="18" customHeight="1" x14ac:dyDescent="0.2">
      <c r="A45" s="45"/>
      <c r="B45" s="7"/>
      <c r="C45" s="59"/>
      <c r="D45" s="12" t="s">
        <v>144</v>
      </c>
      <c r="E45" s="66"/>
      <c r="F45" s="16"/>
      <c r="G45" s="66"/>
    </row>
    <row r="46" spans="1:7" s="1" customFormat="1" ht="18" customHeight="1" x14ac:dyDescent="0.2">
      <c r="A46" s="45"/>
      <c r="B46" s="7"/>
      <c r="C46" s="56"/>
      <c r="D46" s="60" t="s">
        <v>125</v>
      </c>
      <c r="E46" s="66"/>
      <c r="F46" s="16"/>
      <c r="G46" s="66"/>
    </row>
    <row r="47" spans="1:7" s="1" customFormat="1" ht="18" customHeight="1" x14ac:dyDescent="0.2">
      <c r="A47" s="45"/>
      <c r="B47" s="7"/>
      <c r="C47" s="58" t="s">
        <v>149</v>
      </c>
      <c r="D47" s="4" t="s">
        <v>9</v>
      </c>
      <c r="E47" s="69" t="s">
        <v>194</v>
      </c>
      <c r="F47" s="16"/>
      <c r="G47" s="69" t="s">
        <v>2</v>
      </c>
    </row>
    <row r="48" spans="1:7" s="1" customFormat="1" ht="18" customHeight="1" x14ac:dyDescent="0.2">
      <c r="A48" s="45"/>
      <c r="B48" s="7"/>
      <c r="C48" s="59"/>
      <c r="D48" s="12" t="s">
        <v>144</v>
      </c>
      <c r="E48" s="66"/>
      <c r="F48" s="16"/>
      <c r="G48" s="66"/>
    </row>
    <row r="49" spans="1:7" s="1" customFormat="1" ht="18" customHeight="1" x14ac:dyDescent="0.2">
      <c r="A49" s="45"/>
      <c r="B49" s="7"/>
      <c r="C49" s="56"/>
      <c r="D49" s="60" t="s">
        <v>125</v>
      </c>
      <c r="E49" s="70"/>
      <c r="F49" s="16"/>
      <c r="G49" s="70"/>
    </row>
    <row r="50" spans="1:7" s="1" customFormat="1" ht="18" customHeight="1" x14ac:dyDescent="0.2">
      <c r="A50" s="45"/>
      <c r="B50" s="7"/>
      <c r="C50" s="17">
        <v>30</v>
      </c>
      <c r="D50" s="4" t="s">
        <v>206</v>
      </c>
      <c r="E50" s="66" t="s">
        <v>194</v>
      </c>
      <c r="F50" s="16"/>
      <c r="G50" s="66" t="s">
        <v>3</v>
      </c>
    </row>
    <row r="51" spans="1:7" s="1" customFormat="1" ht="18" customHeight="1" x14ac:dyDescent="0.2">
      <c r="A51" s="45"/>
      <c r="B51" s="7"/>
      <c r="C51" s="17">
        <v>31</v>
      </c>
      <c r="D51" s="4" t="s">
        <v>42</v>
      </c>
      <c r="E51" s="68" t="s">
        <v>194</v>
      </c>
      <c r="F51" s="16"/>
      <c r="G51" s="68" t="s">
        <v>2</v>
      </c>
    </row>
    <row r="52" spans="1:7" s="1" customFormat="1" ht="18" customHeight="1" x14ac:dyDescent="0.2">
      <c r="A52" s="45"/>
      <c r="B52" s="7"/>
      <c r="C52" s="17">
        <v>32</v>
      </c>
      <c r="D52" s="4" t="s">
        <v>34</v>
      </c>
      <c r="E52" s="68"/>
      <c r="F52" s="16"/>
      <c r="G52" s="68"/>
    </row>
    <row r="53" spans="1:7" s="1" customFormat="1" ht="18" customHeight="1" x14ac:dyDescent="0.2">
      <c r="A53" s="45"/>
      <c r="B53" s="7"/>
      <c r="C53" s="24">
        <v>33</v>
      </c>
      <c r="D53" s="12" t="s">
        <v>45</v>
      </c>
      <c r="E53" s="68"/>
      <c r="F53" s="16"/>
      <c r="G53" s="68"/>
    </row>
    <row r="54" spans="1:7" s="1" customFormat="1" ht="18" customHeight="1" x14ac:dyDescent="0.2">
      <c r="A54" s="45"/>
      <c r="B54" s="6"/>
      <c r="C54" s="31"/>
      <c r="D54" s="51" t="s">
        <v>124</v>
      </c>
      <c r="E54" s="66"/>
      <c r="F54" s="16"/>
      <c r="G54" s="66"/>
    </row>
    <row r="55" spans="1:7" s="1" customFormat="1" ht="18" customHeight="1" thickBot="1" x14ac:dyDescent="0.25">
      <c r="A55" s="45"/>
      <c r="B55" s="22"/>
      <c r="C55" s="31"/>
      <c r="D55" s="10" t="s">
        <v>125</v>
      </c>
      <c r="E55" s="66"/>
      <c r="F55" s="16"/>
      <c r="G55" s="66"/>
    </row>
    <row r="56" spans="1:7" s="1" customFormat="1" ht="18" customHeight="1" thickBot="1" x14ac:dyDescent="0.25">
      <c r="A56" s="45"/>
      <c r="B56" s="7" t="s">
        <v>101</v>
      </c>
      <c r="C56" s="36" t="s">
        <v>207</v>
      </c>
      <c r="D56" s="53" t="s">
        <v>74</v>
      </c>
      <c r="E56" s="65"/>
      <c r="F56" s="16"/>
      <c r="G56" s="66"/>
    </row>
    <row r="57" spans="1:7" s="1" customFormat="1" ht="18" customHeight="1" thickBot="1" x14ac:dyDescent="0.25">
      <c r="A57" s="45"/>
      <c r="B57" s="7"/>
      <c r="C57" s="20" t="s">
        <v>208</v>
      </c>
      <c r="D57" s="5" t="s">
        <v>74</v>
      </c>
      <c r="E57" s="73"/>
      <c r="F57" s="16"/>
      <c r="G57" s="72"/>
    </row>
    <row r="58" spans="1:7" s="1" customFormat="1" ht="18" customHeight="1" x14ac:dyDescent="0.2">
      <c r="A58" s="28"/>
      <c r="B58" s="33"/>
      <c r="C58" s="29">
        <v>35</v>
      </c>
      <c r="D58" s="11" t="s">
        <v>10</v>
      </c>
      <c r="E58" s="66" t="s">
        <v>194</v>
      </c>
      <c r="F58" s="16"/>
      <c r="G58" s="66" t="s">
        <v>2</v>
      </c>
    </row>
    <row r="59" spans="1:7" s="1" customFormat="1" ht="18" customHeight="1" x14ac:dyDescent="0.2">
      <c r="A59" s="45"/>
      <c r="B59" s="7"/>
      <c r="C59" s="17">
        <v>36</v>
      </c>
      <c r="D59" s="4" t="s">
        <v>11</v>
      </c>
      <c r="E59" s="68"/>
      <c r="F59" s="16"/>
      <c r="G59" s="68"/>
    </row>
    <row r="60" spans="1:7" s="1" customFormat="1" ht="18" customHeight="1" thickBot="1" x14ac:dyDescent="0.25">
      <c r="A60" s="45"/>
      <c r="B60" s="46"/>
      <c r="C60" s="37">
        <v>37</v>
      </c>
      <c r="D60" s="18" t="s">
        <v>22</v>
      </c>
      <c r="E60" s="67"/>
      <c r="F60" s="15"/>
      <c r="G60" s="67"/>
    </row>
    <row r="61" spans="1:7" s="1" customFormat="1" ht="18" customHeight="1" x14ac:dyDescent="0.2">
      <c r="A61" s="45"/>
      <c r="B61" s="7" t="s">
        <v>168</v>
      </c>
      <c r="C61" s="31">
        <v>38</v>
      </c>
      <c r="D61" s="10" t="s">
        <v>209</v>
      </c>
      <c r="E61" s="66"/>
      <c r="F61" s="65" t="s">
        <v>157</v>
      </c>
      <c r="G61" s="66"/>
    </row>
    <row r="62" spans="1:7" s="1" customFormat="1" ht="18" customHeight="1" thickBot="1" x14ac:dyDescent="0.25">
      <c r="A62" s="45"/>
      <c r="B62" s="46"/>
      <c r="C62" s="20">
        <v>39</v>
      </c>
      <c r="D62" s="5" t="s">
        <v>75</v>
      </c>
      <c r="E62" s="73"/>
      <c r="F62" s="66" t="s">
        <v>186</v>
      </c>
      <c r="G62" s="73"/>
    </row>
    <row r="63" spans="1:7" s="1" customFormat="1" ht="18" customHeight="1" x14ac:dyDescent="0.2">
      <c r="A63" s="45"/>
      <c r="B63" s="7" t="s">
        <v>169</v>
      </c>
      <c r="C63" s="31">
        <v>40</v>
      </c>
      <c r="D63" s="10" t="s">
        <v>76</v>
      </c>
      <c r="E63" s="66"/>
      <c r="F63" s="16"/>
      <c r="G63" s="66"/>
    </row>
    <row r="64" spans="1:7" s="1" customFormat="1" ht="18" customHeight="1" x14ac:dyDescent="0.2">
      <c r="A64" s="45"/>
      <c r="B64" s="7"/>
      <c r="C64" s="31"/>
      <c r="D64" s="51" t="s">
        <v>145</v>
      </c>
      <c r="E64" s="66"/>
      <c r="F64" s="16"/>
      <c r="G64" s="66"/>
    </row>
    <row r="65" spans="1:7" s="1" customFormat="1" ht="18" customHeight="1" x14ac:dyDescent="0.2">
      <c r="A65" s="45"/>
      <c r="B65" s="7"/>
      <c r="C65" s="31"/>
      <c r="D65" s="61" t="s">
        <v>146</v>
      </c>
      <c r="E65" s="66"/>
      <c r="F65" s="16"/>
      <c r="G65" s="66"/>
    </row>
    <row r="66" spans="1:7" s="1" customFormat="1" ht="18" customHeight="1" x14ac:dyDescent="0.2">
      <c r="A66" s="45"/>
      <c r="B66" s="7"/>
      <c r="C66" s="31"/>
      <c r="D66" s="50" t="s">
        <v>126</v>
      </c>
      <c r="E66" s="66"/>
      <c r="F66" s="16"/>
      <c r="G66" s="66"/>
    </row>
    <row r="67" spans="1:7" s="1" customFormat="1" ht="18" customHeight="1" thickBot="1" x14ac:dyDescent="0.25">
      <c r="A67" s="23"/>
      <c r="B67" s="22"/>
      <c r="C67" s="37"/>
      <c r="D67" s="18" t="s">
        <v>127</v>
      </c>
      <c r="E67" s="66"/>
      <c r="F67" s="16"/>
      <c r="G67" s="66"/>
    </row>
    <row r="68" spans="1:7" s="1" customFormat="1" ht="18" customHeight="1" x14ac:dyDescent="0.2">
      <c r="A68" s="28"/>
      <c r="B68" s="19"/>
      <c r="C68" s="36">
        <v>41</v>
      </c>
      <c r="D68" s="53" t="s">
        <v>32</v>
      </c>
      <c r="E68" s="65"/>
      <c r="F68" s="16"/>
      <c r="G68" s="65"/>
    </row>
    <row r="69" spans="1:7" s="1" customFormat="1" ht="18" customHeight="1" x14ac:dyDescent="0.2">
      <c r="A69" s="45"/>
      <c r="B69" s="6"/>
      <c r="C69" s="31"/>
      <c r="D69" s="51" t="s">
        <v>128</v>
      </c>
      <c r="E69" s="66"/>
      <c r="F69" s="16"/>
      <c r="G69" s="66"/>
    </row>
    <row r="70" spans="1:7" s="1" customFormat="1" ht="18" customHeight="1" x14ac:dyDescent="0.2">
      <c r="A70" s="45"/>
      <c r="B70" s="7"/>
      <c r="C70" s="31"/>
      <c r="D70" s="50" t="s">
        <v>129</v>
      </c>
      <c r="E70" s="66"/>
      <c r="F70" s="16"/>
      <c r="G70" s="66"/>
    </row>
    <row r="71" spans="1:7" s="1" customFormat="1" ht="18" customHeight="1" thickBot="1" x14ac:dyDescent="0.25">
      <c r="A71" s="23"/>
      <c r="B71" s="22"/>
      <c r="C71" s="37"/>
      <c r="D71" s="18" t="s">
        <v>130</v>
      </c>
      <c r="E71" s="67"/>
      <c r="F71" s="15"/>
      <c r="G71" s="67"/>
    </row>
    <row r="72" spans="1:7" s="1" customFormat="1" ht="18" customHeight="1" x14ac:dyDescent="0.2">
      <c r="A72" s="45"/>
      <c r="B72" s="7" t="s">
        <v>170</v>
      </c>
      <c r="C72" s="31">
        <v>42</v>
      </c>
      <c r="D72" s="10" t="s">
        <v>77</v>
      </c>
      <c r="E72" s="39"/>
      <c r="F72" s="65" t="s">
        <v>158</v>
      </c>
      <c r="G72" s="66"/>
    </row>
    <row r="73" spans="1:7" s="1" customFormat="1" ht="18" customHeight="1" x14ac:dyDescent="0.2">
      <c r="A73" s="45"/>
      <c r="B73" s="7"/>
      <c r="C73" s="17">
        <v>43</v>
      </c>
      <c r="D73" s="4" t="s">
        <v>78</v>
      </c>
      <c r="E73" s="68"/>
      <c r="F73" s="66" t="s">
        <v>187</v>
      </c>
      <c r="G73" s="68"/>
    </row>
    <row r="74" spans="1:7" s="1" customFormat="1" ht="18" customHeight="1" x14ac:dyDescent="0.2">
      <c r="A74" s="45"/>
      <c r="B74" s="7"/>
      <c r="C74" s="17">
        <v>44</v>
      </c>
      <c r="D74" s="4" t="s">
        <v>79</v>
      </c>
      <c r="E74" s="68"/>
      <c r="F74" s="16"/>
      <c r="G74" s="68"/>
    </row>
    <row r="75" spans="1:7" s="1" customFormat="1" ht="18" customHeight="1" x14ac:dyDescent="0.2">
      <c r="A75" s="45"/>
      <c r="B75" s="7"/>
      <c r="C75" s="17">
        <v>45</v>
      </c>
      <c r="D75" s="4" t="s">
        <v>80</v>
      </c>
      <c r="E75" s="68"/>
      <c r="F75" s="16"/>
      <c r="G75" s="68"/>
    </row>
    <row r="76" spans="1:7" s="1" customFormat="1" ht="28" customHeight="1" x14ac:dyDescent="0.2">
      <c r="A76" s="45"/>
      <c r="B76" s="7"/>
      <c r="C76" s="17">
        <v>46</v>
      </c>
      <c r="D76" s="21" t="s">
        <v>81</v>
      </c>
      <c r="E76" s="68"/>
      <c r="F76" s="16"/>
      <c r="G76" s="68"/>
    </row>
    <row r="77" spans="1:7" s="1" customFormat="1" ht="18" customHeight="1" x14ac:dyDescent="0.2">
      <c r="A77" s="45"/>
      <c r="B77" s="7"/>
      <c r="C77" s="17">
        <v>47</v>
      </c>
      <c r="D77" s="4" t="s">
        <v>82</v>
      </c>
      <c r="E77" s="68"/>
      <c r="F77" s="16"/>
      <c r="G77" s="68"/>
    </row>
    <row r="78" spans="1:7" s="1" customFormat="1" ht="18" customHeight="1" x14ac:dyDescent="0.2">
      <c r="A78" s="45"/>
      <c r="B78" s="7"/>
      <c r="C78" s="17">
        <v>48</v>
      </c>
      <c r="D78" s="4" t="s">
        <v>83</v>
      </c>
      <c r="E78" s="68"/>
      <c r="F78" s="16"/>
      <c r="G78" s="68"/>
    </row>
    <row r="79" spans="1:7" s="1" customFormat="1" ht="18" customHeight="1" x14ac:dyDescent="0.2">
      <c r="A79" s="45"/>
      <c r="B79" s="7"/>
      <c r="C79" s="24">
        <v>49</v>
      </c>
      <c r="D79" s="12" t="s">
        <v>84</v>
      </c>
      <c r="E79" s="68"/>
      <c r="F79" s="16"/>
      <c r="G79" s="68"/>
    </row>
    <row r="80" spans="1:7" s="1" customFormat="1" ht="18" customHeight="1" x14ac:dyDescent="0.2">
      <c r="A80" s="45"/>
      <c r="B80" s="7"/>
      <c r="C80" s="17">
        <v>50</v>
      </c>
      <c r="D80" s="4" t="s">
        <v>12</v>
      </c>
      <c r="E80" s="68"/>
      <c r="F80" s="16"/>
      <c r="G80" s="68"/>
    </row>
    <row r="81" spans="1:7" s="1" customFormat="1" ht="18" customHeight="1" x14ac:dyDescent="0.2">
      <c r="A81" s="45"/>
      <c r="B81" s="7"/>
      <c r="C81" s="17">
        <v>51</v>
      </c>
      <c r="D81" s="4" t="s">
        <v>13</v>
      </c>
      <c r="E81" s="68"/>
      <c r="F81" s="16"/>
      <c r="G81" s="68"/>
    </row>
    <row r="82" spans="1:7" s="1" customFormat="1" ht="18" customHeight="1" x14ac:dyDescent="0.2">
      <c r="A82" s="45"/>
      <c r="B82" s="7"/>
      <c r="C82" s="17">
        <v>52</v>
      </c>
      <c r="D82" s="4" t="s">
        <v>14</v>
      </c>
      <c r="E82" s="68"/>
      <c r="F82" s="16"/>
      <c r="G82" s="68"/>
    </row>
    <row r="83" spans="1:7" s="1" customFormat="1" ht="18" customHeight="1" x14ac:dyDescent="0.2">
      <c r="A83" s="45"/>
      <c r="B83" s="7"/>
      <c r="C83" s="17">
        <v>53</v>
      </c>
      <c r="D83" s="4" t="s">
        <v>15</v>
      </c>
      <c r="E83" s="68"/>
      <c r="F83" s="16"/>
      <c r="G83" s="68"/>
    </row>
    <row r="84" spans="1:7" s="1" customFormat="1" ht="18" customHeight="1" x14ac:dyDescent="0.2">
      <c r="A84" s="45"/>
      <c r="B84" s="7"/>
      <c r="C84" s="17">
        <v>54</v>
      </c>
      <c r="D84" s="4" t="s">
        <v>16</v>
      </c>
      <c r="E84" s="68"/>
      <c r="F84" s="16"/>
      <c r="G84" s="68"/>
    </row>
    <row r="85" spans="1:7" s="1" customFormat="1" ht="18" customHeight="1" x14ac:dyDescent="0.2">
      <c r="A85" s="45"/>
      <c r="B85" s="7"/>
      <c r="C85" s="24" t="s">
        <v>150</v>
      </c>
      <c r="D85" s="12" t="s">
        <v>147</v>
      </c>
      <c r="E85" s="39"/>
      <c r="F85" s="16"/>
      <c r="G85" s="66"/>
    </row>
    <row r="86" spans="1:7" s="1" customFormat="1" ht="18" customHeight="1" thickBot="1" x14ac:dyDescent="0.25">
      <c r="A86" s="45"/>
      <c r="B86" s="7"/>
      <c r="C86" s="37"/>
      <c r="D86" s="62" t="s">
        <v>125</v>
      </c>
      <c r="E86" s="39"/>
      <c r="F86" s="15"/>
      <c r="G86" s="66"/>
    </row>
    <row r="87" spans="1:7" s="1" customFormat="1" ht="18" customHeight="1" x14ac:dyDescent="0.2">
      <c r="A87" s="45"/>
      <c r="B87" s="33" t="s">
        <v>171</v>
      </c>
      <c r="C87" s="29">
        <v>55</v>
      </c>
      <c r="D87" s="11" t="s">
        <v>17</v>
      </c>
      <c r="E87" s="40"/>
      <c r="F87" s="65" t="s">
        <v>159</v>
      </c>
      <c r="G87" s="65"/>
    </row>
    <row r="88" spans="1:7" s="1" customFormat="1" ht="18" customHeight="1" x14ac:dyDescent="0.2">
      <c r="A88" s="45"/>
      <c r="B88" s="7"/>
      <c r="C88" s="17" t="s">
        <v>152</v>
      </c>
      <c r="D88" s="4" t="s">
        <v>18</v>
      </c>
      <c r="E88" s="68"/>
      <c r="F88" s="66" t="s">
        <v>160</v>
      </c>
      <c r="G88" s="68"/>
    </row>
    <row r="89" spans="1:7" s="1" customFormat="1" ht="18" customHeight="1" thickBot="1" x14ac:dyDescent="0.25">
      <c r="A89" s="45"/>
      <c r="B89" s="46"/>
      <c r="C89" s="20" t="s">
        <v>85</v>
      </c>
      <c r="D89" s="42" t="s">
        <v>86</v>
      </c>
      <c r="E89" s="38"/>
      <c r="F89" s="16"/>
      <c r="G89" s="67"/>
    </row>
    <row r="90" spans="1:7" s="1" customFormat="1" ht="18" customHeight="1" x14ac:dyDescent="0.2">
      <c r="A90" s="45"/>
      <c r="B90" s="7" t="s">
        <v>172</v>
      </c>
      <c r="C90" s="76" t="s">
        <v>188</v>
      </c>
      <c r="D90" s="11" t="s">
        <v>191</v>
      </c>
      <c r="E90" s="39" t="s">
        <v>177</v>
      </c>
      <c r="F90" s="16"/>
      <c r="G90" s="66" t="s">
        <v>2</v>
      </c>
    </row>
    <row r="91" spans="1:7" s="1" customFormat="1" ht="18" customHeight="1" x14ac:dyDescent="0.2">
      <c r="A91" s="45"/>
      <c r="B91" s="7"/>
      <c r="C91" s="27" t="s">
        <v>189</v>
      </c>
      <c r="D91" s="8" t="s">
        <v>192</v>
      </c>
      <c r="E91" s="68" t="s">
        <v>194</v>
      </c>
      <c r="F91" s="16"/>
      <c r="G91" s="68" t="s">
        <v>2</v>
      </c>
    </row>
    <row r="92" spans="1:7" s="1" customFormat="1" ht="18" customHeight="1" x14ac:dyDescent="0.2">
      <c r="A92" s="45"/>
      <c r="B92" s="7"/>
      <c r="C92" s="27" t="s">
        <v>190</v>
      </c>
      <c r="D92" s="8" t="s">
        <v>193</v>
      </c>
      <c r="E92" s="68" t="s">
        <v>194</v>
      </c>
      <c r="F92" s="16"/>
      <c r="G92" s="68" t="s">
        <v>2</v>
      </c>
    </row>
    <row r="93" spans="1:7" s="1" customFormat="1" ht="18" customHeight="1" x14ac:dyDescent="0.2">
      <c r="A93" s="45"/>
      <c r="B93" s="7"/>
      <c r="C93" s="17">
        <v>58</v>
      </c>
      <c r="D93" s="4" t="s">
        <v>29</v>
      </c>
      <c r="E93" s="75" t="s">
        <v>194</v>
      </c>
      <c r="F93" s="16"/>
      <c r="G93" s="68" t="s">
        <v>2</v>
      </c>
    </row>
    <row r="94" spans="1:7" s="1" customFormat="1" ht="18" customHeight="1" x14ac:dyDescent="0.2">
      <c r="A94" s="45"/>
      <c r="B94" s="7"/>
      <c r="C94" s="17">
        <v>59</v>
      </c>
      <c r="D94" s="4" t="s">
        <v>30</v>
      </c>
      <c r="E94" s="68"/>
      <c r="F94" s="16"/>
      <c r="G94" s="68"/>
    </row>
    <row r="95" spans="1:7" s="1" customFormat="1" ht="18" customHeight="1" x14ac:dyDescent="0.2">
      <c r="A95" s="45"/>
      <c r="B95" s="7"/>
      <c r="C95" s="24">
        <v>60</v>
      </c>
      <c r="D95" s="4" t="s">
        <v>31</v>
      </c>
      <c r="E95" s="69" t="s">
        <v>177</v>
      </c>
      <c r="F95" s="16"/>
      <c r="G95" s="69" t="s">
        <v>3</v>
      </c>
    </row>
    <row r="96" spans="1:7" s="1" customFormat="1" ht="18" customHeight="1" x14ac:dyDescent="0.2">
      <c r="A96" s="45"/>
      <c r="B96" s="7"/>
      <c r="C96" s="31"/>
      <c r="D96" s="12" t="s">
        <v>131</v>
      </c>
      <c r="E96" s="78"/>
      <c r="F96" s="16"/>
      <c r="G96" s="78"/>
    </row>
    <row r="97" spans="1:7" s="1" customFormat="1" ht="18" customHeight="1" x14ac:dyDescent="0.2">
      <c r="A97" s="45"/>
      <c r="B97" s="7"/>
      <c r="C97" s="31"/>
      <c r="D97" s="52" t="s">
        <v>132</v>
      </c>
      <c r="E97" s="79"/>
      <c r="F97" s="16"/>
      <c r="G97" s="79"/>
    </row>
    <row r="98" spans="1:7" s="1" customFormat="1" ht="18" customHeight="1" x14ac:dyDescent="0.2">
      <c r="A98" s="45"/>
      <c r="B98" s="7"/>
      <c r="C98" s="17" t="s">
        <v>195</v>
      </c>
      <c r="D98" s="4" t="s">
        <v>197</v>
      </c>
      <c r="E98" s="66" t="s">
        <v>199</v>
      </c>
      <c r="F98" s="16"/>
      <c r="G98" s="66" t="s">
        <v>2</v>
      </c>
    </row>
    <row r="99" spans="1:7" s="1" customFormat="1" ht="18" customHeight="1" thickBot="1" x14ac:dyDescent="0.25">
      <c r="A99" s="45"/>
      <c r="B99" s="46"/>
      <c r="C99" s="20" t="s">
        <v>196</v>
      </c>
      <c r="D99" s="5" t="s">
        <v>198</v>
      </c>
      <c r="E99" s="73" t="s">
        <v>177</v>
      </c>
      <c r="F99" s="16"/>
      <c r="G99" s="73" t="s">
        <v>2</v>
      </c>
    </row>
    <row r="100" spans="1:7" s="1" customFormat="1" ht="18" customHeight="1" x14ac:dyDescent="0.2">
      <c r="A100" s="45"/>
      <c r="B100" s="7" t="s">
        <v>173</v>
      </c>
      <c r="C100" s="17">
        <v>62</v>
      </c>
      <c r="D100" s="4" t="s">
        <v>27</v>
      </c>
      <c r="E100" s="70"/>
      <c r="F100" s="16"/>
      <c r="G100" s="70"/>
    </row>
    <row r="101" spans="1:7" s="1" customFormat="1" ht="18" customHeight="1" thickBot="1" x14ac:dyDescent="0.25">
      <c r="A101" s="23"/>
      <c r="B101" s="47"/>
      <c r="C101" s="20">
        <v>63</v>
      </c>
      <c r="D101" s="5" t="s">
        <v>28</v>
      </c>
      <c r="E101" s="38"/>
      <c r="F101" s="15"/>
      <c r="G101" s="67"/>
    </row>
    <row r="102" spans="1:7" s="1" customFormat="1" ht="18" customHeight="1" x14ac:dyDescent="0.2">
      <c r="A102" s="45" t="s">
        <v>103</v>
      </c>
      <c r="B102" s="7" t="s">
        <v>102</v>
      </c>
      <c r="C102" s="31">
        <v>64</v>
      </c>
      <c r="D102" s="10" t="s">
        <v>38</v>
      </c>
      <c r="E102" s="65"/>
      <c r="F102" s="65" t="s">
        <v>161</v>
      </c>
      <c r="G102" s="65"/>
    </row>
    <row r="103" spans="1:7" s="1" customFormat="1" ht="18" customHeight="1" x14ac:dyDescent="0.2">
      <c r="A103" s="45" t="s">
        <v>104</v>
      </c>
      <c r="B103" s="7"/>
      <c r="C103" s="31"/>
      <c r="D103" s="12" t="s">
        <v>133</v>
      </c>
      <c r="E103" s="66"/>
      <c r="F103" s="66" t="s">
        <v>162</v>
      </c>
      <c r="G103" s="66"/>
    </row>
    <row r="104" spans="1:7" s="1" customFormat="1" ht="18" customHeight="1" x14ac:dyDescent="0.2">
      <c r="A104" s="45" t="s">
        <v>105</v>
      </c>
      <c r="B104" s="7"/>
      <c r="C104" s="31"/>
      <c r="D104" s="50" t="s">
        <v>134</v>
      </c>
      <c r="E104" s="66"/>
      <c r="F104" s="16"/>
      <c r="G104" s="66"/>
    </row>
    <row r="105" spans="1:7" s="1" customFormat="1" ht="18" customHeight="1" x14ac:dyDescent="0.2">
      <c r="A105" s="45" t="s">
        <v>142</v>
      </c>
      <c r="B105" s="7"/>
      <c r="C105" s="31"/>
      <c r="D105" s="10" t="s">
        <v>125</v>
      </c>
      <c r="E105" s="66"/>
      <c r="F105" s="16"/>
      <c r="G105" s="66"/>
    </row>
    <row r="106" spans="1:7" s="1" customFormat="1" ht="18" customHeight="1" x14ac:dyDescent="0.2">
      <c r="A106" s="45" t="s">
        <v>106</v>
      </c>
      <c r="B106" s="7"/>
      <c r="C106" s="24">
        <v>65</v>
      </c>
      <c r="D106" s="12" t="s">
        <v>138</v>
      </c>
      <c r="E106" s="68"/>
      <c r="F106" s="16"/>
      <c r="G106" s="68"/>
    </row>
    <row r="107" spans="1:7" s="1" customFormat="1" ht="18" customHeight="1" x14ac:dyDescent="0.2">
      <c r="A107" s="45" t="s">
        <v>107</v>
      </c>
      <c r="B107" s="7"/>
      <c r="C107" s="17">
        <v>66</v>
      </c>
      <c r="D107" s="4" t="s">
        <v>19</v>
      </c>
      <c r="E107" s="68"/>
      <c r="F107" s="16"/>
      <c r="G107" s="68"/>
    </row>
    <row r="108" spans="1:7" s="1" customFormat="1" ht="18" customHeight="1" x14ac:dyDescent="0.2">
      <c r="A108" s="45"/>
      <c r="B108" s="7"/>
      <c r="C108" s="24">
        <v>67</v>
      </c>
      <c r="D108" s="12" t="s">
        <v>87</v>
      </c>
      <c r="E108" s="68"/>
      <c r="F108" s="16"/>
      <c r="G108" s="68"/>
    </row>
    <row r="109" spans="1:7" s="1" customFormat="1" ht="18" customHeight="1" x14ac:dyDescent="0.2">
      <c r="A109" s="45"/>
      <c r="B109" s="7"/>
      <c r="C109" s="31"/>
      <c r="D109" s="51" t="s">
        <v>141</v>
      </c>
      <c r="E109" s="66"/>
      <c r="F109" s="16"/>
      <c r="G109" s="66"/>
    </row>
    <row r="110" spans="1:7" s="1" customFormat="1" ht="18" customHeight="1" thickBot="1" x14ac:dyDescent="0.25">
      <c r="A110" s="45"/>
      <c r="B110" s="7"/>
      <c r="C110" s="31"/>
      <c r="D110" s="10" t="s">
        <v>125</v>
      </c>
      <c r="E110" s="67"/>
      <c r="F110" s="16"/>
      <c r="G110" s="67"/>
    </row>
    <row r="111" spans="1:7" s="1" customFormat="1" ht="18" customHeight="1" thickBot="1" x14ac:dyDescent="0.25">
      <c r="A111" s="45"/>
      <c r="B111" s="19" t="s">
        <v>106</v>
      </c>
      <c r="C111" s="36">
        <v>68</v>
      </c>
      <c r="D111" s="53" t="s">
        <v>26</v>
      </c>
      <c r="E111" s="35"/>
      <c r="F111" s="16"/>
      <c r="G111" s="65"/>
    </row>
    <row r="112" spans="1:7" s="1" customFormat="1" ht="18" customHeight="1" thickBot="1" x14ac:dyDescent="0.25">
      <c r="A112" s="28"/>
      <c r="B112" s="9" t="s">
        <v>107</v>
      </c>
      <c r="C112" s="30">
        <v>69</v>
      </c>
      <c r="D112" s="13" t="s">
        <v>43</v>
      </c>
      <c r="E112" s="43"/>
      <c r="F112" s="16"/>
      <c r="G112" s="72"/>
    </row>
    <row r="113" spans="1:7" s="1" customFormat="1" ht="18" customHeight="1" thickBot="1" x14ac:dyDescent="0.25">
      <c r="A113" s="23"/>
      <c r="B113" s="9" t="s">
        <v>108</v>
      </c>
      <c r="C113" s="30">
        <v>70</v>
      </c>
      <c r="D113" s="13" t="s">
        <v>44</v>
      </c>
      <c r="E113" s="43"/>
      <c r="F113" s="15"/>
      <c r="G113" s="72"/>
    </row>
    <row r="114" spans="1:7" s="1" customFormat="1" ht="18" customHeight="1" thickBot="1" x14ac:dyDescent="0.25">
      <c r="A114" s="45" t="s">
        <v>109</v>
      </c>
      <c r="B114" s="6" t="s">
        <v>139</v>
      </c>
      <c r="C114" s="31">
        <v>71</v>
      </c>
      <c r="D114" s="10" t="s">
        <v>35</v>
      </c>
      <c r="E114" s="39"/>
      <c r="F114" s="65" t="s">
        <v>163</v>
      </c>
      <c r="G114" s="66"/>
    </row>
    <row r="115" spans="1:7" s="1" customFormat="1" ht="18" customHeight="1" x14ac:dyDescent="0.2">
      <c r="A115" s="45" t="s">
        <v>110</v>
      </c>
      <c r="B115" s="19" t="s">
        <v>174</v>
      </c>
      <c r="C115" s="36">
        <v>72</v>
      </c>
      <c r="D115" s="53" t="s">
        <v>23</v>
      </c>
      <c r="E115" s="35"/>
      <c r="F115" s="66" t="s">
        <v>200</v>
      </c>
      <c r="G115" s="65"/>
    </row>
    <row r="116" spans="1:7" s="1" customFormat="1" ht="18" customHeight="1" x14ac:dyDescent="0.2">
      <c r="A116" s="45" t="s">
        <v>111</v>
      </c>
      <c r="B116" s="6"/>
      <c r="C116" s="31"/>
      <c r="D116" s="12" t="s">
        <v>135</v>
      </c>
      <c r="E116" s="39"/>
      <c r="F116" s="16"/>
      <c r="G116" s="66"/>
    </row>
    <row r="117" spans="1:7" s="1" customFormat="1" ht="18" customHeight="1" x14ac:dyDescent="0.2">
      <c r="A117" s="45" t="s">
        <v>112</v>
      </c>
      <c r="B117" s="6"/>
      <c r="C117" s="31"/>
      <c r="D117" s="50" t="s">
        <v>136</v>
      </c>
      <c r="E117" s="39"/>
      <c r="F117" s="16"/>
      <c r="G117" s="66"/>
    </row>
    <row r="118" spans="1:7" s="1" customFormat="1" ht="18" customHeight="1" x14ac:dyDescent="0.2">
      <c r="A118" s="45" t="s">
        <v>113</v>
      </c>
      <c r="B118" s="6"/>
      <c r="C118" s="27"/>
      <c r="D118" s="10" t="s">
        <v>125</v>
      </c>
      <c r="E118" s="39"/>
      <c r="F118" s="16"/>
      <c r="G118" s="66"/>
    </row>
    <row r="119" spans="1:7" s="1" customFormat="1" ht="18" customHeight="1" x14ac:dyDescent="0.2">
      <c r="A119" s="45"/>
      <c r="B119" s="6"/>
      <c r="C119" s="31">
        <v>73</v>
      </c>
      <c r="D119" s="12" t="s">
        <v>88</v>
      </c>
      <c r="E119" s="69"/>
      <c r="F119" s="16"/>
      <c r="G119" s="69"/>
    </row>
    <row r="120" spans="1:7" s="1" customFormat="1" ht="18" customHeight="1" x14ac:dyDescent="0.2">
      <c r="A120" s="45"/>
      <c r="B120" s="6"/>
      <c r="C120" s="31"/>
      <c r="D120" s="12" t="s">
        <v>135</v>
      </c>
      <c r="E120" s="39"/>
      <c r="F120" s="16"/>
      <c r="G120" s="66"/>
    </row>
    <row r="121" spans="1:7" s="1" customFormat="1" ht="18" customHeight="1" x14ac:dyDescent="0.2">
      <c r="A121" s="45"/>
      <c r="B121" s="6"/>
      <c r="C121" s="31"/>
      <c r="D121" s="50" t="s">
        <v>136</v>
      </c>
      <c r="E121" s="39"/>
      <c r="F121" s="16"/>
      <c r="G121" s="66"/>
    </row>
    <row r="122" spans="1:7" s="1" customFormat="1" ht="18" customHeight="1" thickBot="1" x14ac:dyDescent="0.25">
      <c r="A122" s="45"/>
      <c r="B122" s="6"/>
      <c r="C122" s="31"/>
      <c r="D122" s="10" t="s">
        <v>125</v>
      </c>
      <c r="E122" s="39"/>
      <c r="F122" s="16"/>
      <c r="G122" s="66"/>
    </row>
    <row r="123" spans="1:7" s="1" customFormat="1" ht="18" customHeight="1" x14ac:dyDescent="0.2">
      <c r="A123" s="45"/>
      <c r="B123" s="19" t="s">
        <v>175</v>
      </c>
      <c r="C123" s="29">
        <v>74</v>
      </c>
      <c r="D123" s="11" t="s">
        <v>24</v>
      </c>
      <c r="E123" s="35"/>
      <c r="F123" s="16"/>
      <c r="G123" s="65"/>
    </row>
    <row r="124" spans="1:7" s="1" customFormat="1" ht="18" customHeight="1" thickBot="1" x14ac:dyDescent="0.25">
      <c r="A124" s="45"/>
      <c r="B124" s="6"/>
      <c r="C124" s="31">
        <v>75</v>
      </c>
      <c r="D124" s="10" t="s">
        <v>36</v>
      </c>
      <c r="E124" s="69"/>
      <c r="F124" s="16"/>
      <c r="G124" s="73"/>
    </row>
    <row r="125" spans="1:7" s="1" customFormat="1" ht="18" customHeight="1" thickBot="1" x14ac:dyDescent="0.25">
      <c r="A125" s="45"/>
      <c r="B125" s="22"/>
      <c r="C125" s="20">
        <v>76</v>
      </c>
      <c r="D125" s="5" t="s">
        <v>25</v>
      </c>
      <c r="E125" s="77"/>
      <c r="F125" s="16"/>
      <c r="G125" s="72"/>
    </row>
    <row r="126" spans="1:7" s="1" customFormat="1" ht="18" customHeight="1" thickBot="1" x14ac:dyDescent="0.25">
      <c r="A126" s="23"/>
      <c r="B126" s="22" t="s">
        <v>140</v>
      </c>
      <c r="C126" s="37">
        <v>77</v>
      </c>
      <c r="D126" s="18" t="s">
        <v>37</v>
      </c>
      <c r="E126" s="38"/>
      <c r="F126" s="16"/>
      <c r="G126" s="67"/>
    </row>
    <row r="127" spans="1:7" s="1" customFormat="1" ht="18" customHeight="1" thickBot="1" x14ac:dyDescent="0.25">
      <c r="A127" s="28" t="s">
        <v>114</v>
      </c>
      <c r="B127" s="9" t="s">
        <v>89</v>
      </c>
      <c r="C127" s="30">
        <v>78</v>
      </c>
      <c r="D127" s="13" t="s">
        <v>89</v>
      </c>
      <c r="E127" s="43"/>
      <c r="F127" s="16"/>
      <c r="G127" s="72"/>
    </row>
    <row r="128" spans="1:7" s="1" customFormat="1" ht="18" customHeight="1" x14ac:dyDescent="0.2">
      <c r="A128" s="49" t="s">
        <v>115</v>
      </c>
      <c r="B128" s="6" t="s">
        <v>176</v>
      </c>
      <c r="C128" s="27">
        <v>79</v>
      </c>
      <c r="D128" s="8" t="s">
        <v>20</v>
      </c>
      <c r="E128" s="39"/>
      <c r="F128" s="16"/>
      <c r="G128" s="66"/>
    </row>
    <row r="129" spans="1:7" s="1" customFormat="1" ht="18" customHeight="1" thickBot="1" x14ac:dyDescent="0.25">
      <c r="A129" s="48" t="s">
        <v>116</v>
      </c>
      <c r="B129" s="46"/>
      <c r="C129" s="20">
        <v>80</v>
      </c>
      <c r="D129" s="18" t="s">
        <v>21</v>
      </c>
      <c r="E129" s="73"/>
      <c r="F129" s="15"/>
      <c r="G129" s="73"/>
    </row>
  </sheetData>
  <customSheetViews>
    <customSheetView guid="{25DB3235-00DD-4DBB-A5FE-705B80034702}"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DE772C8A-D712-4FF1-AB28-F88868F0084B}"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I43"/>
  <sheetViews>
    <sheetView showGridLines="0" view="pageBreakPreview" zoomScaleNormal="100" workbookViewId="0">
      <pane xSplit="1" ySplit="8" topLeftCell="B9"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1" x14ac:dyDescent="0.2"/>
  <cols>
    <col min="1" max="1" width="13.26953125" style="312" customWidth="1"/>
    <col min="2" max="4" width="9.08984375" style="311" customWidth="1"/>
    <col min="5" max="5" width="12" style="311" customWidth="1"/>
    <col min="6" max="6" width="11.08984375" style="311" customWidth="1"/>
    <col min="7" max="7" width="9.08984375" style="311" customWidth="1"/>
    <col min="8" max="16384" width="9" style="311"/>
  </cols>
  <sheetData>
    <row r="1" spans="1:9" s="84" customFormat="1" ht="18" customHeight="1" x14ac:dyDescent="0.2">
      <c r="A1" s="302" t="s">
        <v>437</v>
      </c>
      <c r="B1" s="234"/>
      <c r="C1" s="234"/>
      <c r="D1" s="234"/>
      <c r="E1" s="234"/>
      <c r="F1" s="602" t="s">
        <v>472</v>
      </c>
      <c r="G1" s="602"/>
      <c r="H1" s="99"/>
      <c r="I1" s="99"/>
    </row>
    <row r="2" spans="1:9" s="84" customFormat="1" ht="24.75" customHeight="1" x14ac:dyDescent="0.2">
      <c r="A2" s="303"/>
      <c r="B2" s="514" t="s">
        <v>264</v>
      </c>
      <c r="C2" s="627"/>
      <c r="D2" s="628"/>
      <c r="E2" s="628"/>
      <c r="F2" s="628"/>
      <c r="G2" s="629"/>
      <c r="H2" s="99"/>
      <c r="I2" s="99"/>
    </row>
    <row r="3" spans="1:9" s="306" customFormat="1" ht="13" x14ac:dyDescent="0.2">
      <c r="A3" s="304"/>
      <c r="B3" s="617" t="s">
        <v>237</v>
      </c>
      <c r="C3" s="617" t="s">
        <v>265</v>
      </c>
      <c r="D3" s="617" t="s">
        <v>238</v>
      </c>
      <c r="E3" s="567" t="s">
        <v>343</v>
      </c>
      <c r="F3" s="617" t="s">
        <v>266</v>
      </c>
      <c r="G3" s="617" t="s">
        <v>0</v>
      </c>
      <c r="H3" s="305"/>
      <c r="I3" s="305"/>
    </row>
    <row r="4" spans="1:9" s="306" customFormat="1" ht="30.75" customHeight="1" x14ac:dyDescent="0.2">
      <c r="A4" s="307"/>
      <c r="B4" s="626"/>
      <c r="C4" s="618"/>
      <c r="D4" s="618"/>
      <c r="E4" s="568"/>
      <c r="F4" s="618"/>
      <c r="G4" s="618"/>
      <c r="H4" s="305"/>
      <c r="I4" s="305"/>
    </row>
    <row r="5" spans="1:9" s="84" customFormat="1" ht="13" x14ac:dyDescent="0.2">
      <c r="A5" s="145" t="s">
        <v>178</v>
      </c>
      <c r="B5" s="308"/>
      <c r="C5" s="111">
        <v>14802</v>
      </c>
      <c r="D5" s="111">
        <v>74</v>
      </c>
      <c r="E5" s="111">
        <v>1661</v>
      </c>
      <c r="F5" s="111">
        <v>73</v>
      </c>
      <c r="G5" s="111">
        <v>52</v>
      </c>
      <c r="H5" s="99"/>
      <c r="I5" s="99"/>
    </row>
    <row r="6" spans="1:9" s="84" customFormat="1" ht="13" x14ac:dyDescent="0.2">
      <c r="A6" s="432" t="s">
        <v>469</v>
      </c>
      <c r="B6" s="308">
        <f>SUM(B7:B8)</f>
        <v>0</v>
      </c>
      <c r="C6" s="308">
        <f t="shared" ref="C6:G6" si="0">SUM(C7:C8)</f>
        <v>674</v>
      </c>
      <c r="D6" s="308">
        <f t="shared" si="0"/>
        <v>55</v>
      </c>
      <c r="E6" s="308">
        <f t="shared" si="0"/>
        <v>91</v>
      </c>
      <c r="F6" s="308">
        <f t="shared" si="0"/>
        <v>0</v>
      </c>
      <c r="G6" s="308">
        <f t="shared" si="0"/>
        <v>0</v>
      </c>
      <c r="H6" s="99"/>
      <c r="I6" s="99"/>
    </row>
    <row r="7" spans="1:9" s="84" customFormat="1" ht="13" x14ac:dyDescent="0.2">
      <c r="A7" s="433" t="s">
        <v>461</v>
      </c>
      <c r="B7" s="406">
        <v>0</v>
      </c>
      <c r="C7" s="406">
        <v>200</v>
      </c>
      <c r="D7" s="406">
        <v>0</v>
      </c>
      <c r="E7" s="406">
        <v>0</v>
      </c>
      <c r="F7" s="406">
        <v>0</v>
      </c>
      <c r="G7" s="406">
        <v>0</v>
      </c>
      <c r="H7" s="99"/>
      <c r="I7" s="99"/>
    </row>
    <row r="8" spans="1:9" s="83" customFormat="1" ht="13" x14ac:dyDescent="0.2">
      <c r="A8" s="433" t="s">
        <v>442</v>
      </c>
      <c r="B8" s="406" t="str">
        <f>IF(SUM(B9:B16)=0,"-",SUM(B9:B16))</f>
        <v>-</v>
      </c>
      <c r="C8" s="406">
        <f t="shared" ref="C8:G8" si="1">IF(SUM(C9:C16)=0,"-",SUM(C9:C16))</f>
        <v>474</v>
      </c>
      <c r="D8" s="406">
        <f t="shared" si="1"/>
        <v>55</v>
      </c>
      <c r="E8" s="406">
        <f t="shared" si="1"/>
        <v>91</v>
      </c>
      <c r="F8" s="406" t="str">
        <f t="shared" si="1"/>
        <v>-</v>
      </c>
      <c r="G8" s="406" t="str">
        <f t="shared" si="1"/>
        <v>-</v>
      </c>
      <c r="H8" s="81"/>
      <c r="I8" s="81"/>
    </row>
    <row r="9" spans="1:9" s="84" customFormat="1" ht="13" x14ac:dyDescent="0.2">
      <c r="A9" s="136" t="s">
        <v>443</v>
      </c>
      <c r="B9" s="114" t="s">
        <v>416</v>
      </c>
      <c r="C9" s="114">
        <v>13</v>
      </c>
      <c r="D9" s="114">
        <v>55</v>
      </c>
      <c r="E9" s="114">
        <v>1</v>
      </c>
      <c r="F9" s="114" t="s">
        <v>416</v>
      </c>
      <c r="G9" s="114" t="s">
        <v>416</v>
      </c>
      <c r="H9" s="99"/>
      <c r="I9" s="99"/>
    </row>
    <row r="10" spans="1:9" s="84" customFormat="1" ht="13" x14ac:dyDescent="0.2">
      <c r="A10" s="136" t="s">
        <v>444</v>
      </c>
      <c r="B10" s="114" t="s">
        <v>416</v>
      </c>
      <c r="C10" s="114">
        <v>41</v>
      </c>
      <c r="D10" s="114" t="s">
        <v>416</v>
      </c>
      <c r="E10" s="114" t="s">
        <v>416</v>
      </c>
      <c r="F10" s="114" t="s">
        <v>416</v>
      </c>
      <c r="G10" s="114" t="s">
        <v>416</v>
      </c>
      <c r="H10" s="99"/>
      <c r="I10" s="99"/>
    </row>
    <row r="11" spans="1:9" s="84" customFormat="1" ht="13" x14ac:dyDescent="0.2">
      <c r="A11" s="136" t="s">
        <v>445</v>
      </c>
      <c r="B11" s="114" t="s">
        <v>416</v>
      </c>
      <c r="C11" s="114">
        <v>147</v>
      </c>
      <c r="D11" s="114" t="s">
        <v>416</v>
      </c>
      <c r="E11" s="114">
        <v>8</v>
      </c>
      <c r="F11" s="114" t="s">
        <v>416</v>
      </c>
      <c r="G11" s="114" t="s">
        <v>416</v>
      </c>
      <c r="H11" s="99"/>
      <c r="I11" s="99"/>
    </row>
    <row r="12" spans="1:9" s="84" customFormat="1" ht="13" x14ac:dyDescent="0.2">
      <c r="A12" s="136" t="s">
        <v>447</v>
      </c>
      <c r="B12" s="114" t="s">
        <v>416</v>
      </c>
      <c r="C12" s="114">
        <v>163</v>
      </c>
      <c r="D12" s="114" t="s">
        <v>416</v>
      </c>
      <c r="E12" s="114">
        <v>80</v>
      </c>
      <c r="F12" s="114" t="s">
        <v>416</v>
      </c>
      <c r="G12" s="114" t="s">
        <v>416</v>
      </c>
      <c r="H12" s="99"/>
      <c r="I12" s="99"/>
    </row>
    <row r="13" spans="1:9" s="84" customFormat="1" ht="13" x14ac:dyDescent="0.2">
      <c r="A13" s="136" t="s">
        <v>446</v>
      </c>
      <c r="B13" s="114" t="s">
        <v>416</v>
      </c>
      <c r="C13" s="114">
        <v>6</v>
      </c>
      <c r="D13" s="114" t="s">
        <v>416</v>
      </c>
      <c r="E13" s="114" t="s">
        <v>416</v>
      </c>
      <c r="F13" s="114" t="s">
        <v>416</v>
      </c>
      <c r="G13" s="114" t="s">
        <v>416</v>
      </c>
      <c r="H13" s="99"/>
      <c r="I13" s="99"/>
    </row>
    <row r="14" spans="1:9" s="84" customFormat="1" ht="13" x14ac:dyDescent="0.2">
      <c r="A14" s="136" t="s">
        <v>448</v>
      </c>
      <c r="B14" s="114" t="s">
        <v>416</v>
      </c>
      <c r="C14" s="114">
        <v>30</v>
      </c>
      <c r="D14" s="114" t="s">
        <v>416</v>
      </c>
      <c r="E14" s="114" t="s">
        <v>416</v>
      </c>
      <c r="F14" s="114" t="s">
        <v>416</v>
      </c>
      <c r="G14" s="114" t="s">
        <v>416</v>
      </c>
      <c r="H14" s="99"/>
      <c r="I14" s="99"/>
    </row>
    <row r="15" spans="1:9" s="84" customFormat="1" ht="13" x14ac:dyDescent="0.2">
      <c r="A15" s="136" t="s">
        <v>449</v>
      </c>
      <c r="B15" s="114" t="s">
        <v>416</v>
      </c>
      <c r="C15" s="114">
        <v>34</v>
      </c>
      <c r="D15" s="114" t="s">
        <v>416</v>
      </c>
      <c r="E15" s="114">
        <v>2</v>
      </c>
      <c r="F15" s="114" t="s">
        <v>416</v>
      </c>
      <c r="G15" s="114" t="s">
        <v>416</v>
      </c>
      <c r="H15" s="99"/>
      <c r="I15" s="99"/>
    </row>
    <row r="16" spans="1:9" s="84" customFormat="1" ht="13" x14ac:dyDescent="0.2">
      <c r="A16" s="136" t="s">
        <v>450</v>
      </c>
      <c r="B16" s="114" t="s">
        <v>416</v>
      </c>
      <c r="C16" s="114">
        <v>40</v>
      </c>
      <c r="D16" s="114" t="s">
        <v>416</v>
      </c>
      <c r="E16" s="114" t="s">
        <v>416</v>
      </c>
      <c r="F16" s="114" t="s">
        <v>416</v>
      </c>
      <c r="G16" s="114" t="s">
        <v>416</v>
      </c>
      <c r="H16" s="99"/>
      <c r="I16" s="99"/>
    </row>
    <row r="17" spans="1:9" s="443" customFormat="1" ht="46.5" customHeight="1" x14ac:dyDescent="0.2">
      <c r="A17" s="90" t="s">
        <v>487</v>
      </c>
      <c r="B17" s="295" t="str">
        <f t="shared" ref="B17:G17" si="2">B18</f>
        <v>-</v>
      </c>
      <c r="C17" s="295">
        <f t="shared" si="2"/>
        <v>527</v>
      </c>
      <c r="D17" s="295" t="str">
        <f t="shared" si="2"/>
        <v>-</v>
      </c>
      <c r="E17" s="295">
        <f t="shared" si="2"/>
        <v>13</v>
      </c>
      <c r="F17" s="295" t="str">
        <f t="shared" si="2"/>
        <v>-</v>
      </c>
      <c r="G17" s="295">
        <f t="shared" si="2"/>
        <v>3</v>
      </c>
      <c r="H17" s="442"/>
      <c r="I17" s="442"/>
    </row>
    <row r="18" spans="1:9" s="437" customFormat="1" ht="13" x14ac:dyDescent="0.2">
      <c r="A18" s="448" t="s">
        <v>475</v>
      </c>
      <c r="B18" s="406" t="s">
        <v>416</v>
      </c>
      <c r="C18" s="406">
        <v>527</v>
      </c>
      <c r="D18" s="406" t="s">
        <v>416</v>
      </c>
      <c r="E18" s="406">
        <v>13</v>
      </c>
      <c r="F18" s="406" t="s">
        <v>416</v>
      </c>
      <c r="G18" s="406">
        <v>3</v>
      </c>
      <c r="H18" s="441"/>
      <c r="I18" s="441"/>
    </row>
    <row r="19" spans="1:9" s="84" customFormat="1" ht="13" x14ac:dyDescent="0.2">
      <c r="A19" s="136" t="s">
        <v>476</v>
      </c>
      <c r="B19" s="114">
        <v>0</v>
      </c>
      <c r="C19" s="114">
        <v>154</v>
      </c>
      <c r="D19" s="114">
        <v>0</v>
      </c>
      <c r="E19" s="114">
        <v>1</v>
      </c>
      <c r="F19" s="114">
        <v>0</v>
      </c>
      <c r="G19" s="114">
        <v>3</v>
      </c>
      <c r="H19" s="99"/>
      <c r="I19" s="99"/>
    </row>
    <row r="20" spans="1:9" s="84" customFormat="1" ht="13" x14ac:dyDescent="0.2">
      <c r="A20" s="136" t="s">
        <v>477</v>
      </c>
      <c r="B20" s="114">
        <v>0</v>
      </c>
      <c r="C20" s="114">
        <v>201</v>
      </c>
      <c r="D20" s="114">
        <v>0</v>
      </c>
      <c r="E20" s="114">
        <v>0</v>
      </c>
      <c r="F20" s="114">
        <v>0</v>
      </c>
      <c r="G20" s="114">
        <v>0</v>
      </c>
      <c r="H20" s="99"/>
      <c r="I20" s="99"/>
    </row>
    <row r="21" spans="1:9" s="84" customFormat="1" ht="13" x14ac:dyDescent="0.2">
      <c r="A21" s="136" t="s">
        <v>478</v>
      </c>
      <c r="B21" s="114">
        <v>0</v>
      </c>
      <c r="C21" s="114">
        <v>63</v>
      </c>
      <c r="D21" s="114">
        <v>0</v>
      </c>
      <c r="E21" s="114">
        <v>0</v>
      </c>
      <c r="F21" s="114">
        <v>0</v>
      </c>
      <c r="G21" s="114">
        <v>0</v>
      </c>
      <c r="H21" s="99"/>
      <c r="I21" s="99"/>
    </row>
    <row r="22" spans="1:9" s="84" customFormat="1" ht="13" x14ac:dyDescent="0.2">
      <c r="A22" s="136" t="s">
        <v>479</v>
      </c>
      <c r="B22" s="114">
        <v>0</v>
      </c>
      <c r="C22" s="114">
        <v>109</v>
      </c>
      <c r="D22" s="114">
        <v>0</v>
      </c>
      <c r="E22" s="114">
        <v>12</v>
      </c>
      <c r="F22" s="114">
        <v>0</v>
      </c>
      <c r="G22" s="114">
        <v>0</v>
      </c>
      <c r="H22" s="99"/>
      <c r="I22" s="99"/>
    </row>
    <row r="23" spans="1:9" s="443" customFormat="1" ht="46.5" customHeight="1" x14ac:dyDescent="0.2">
      <c r="A23" s="90" t="s">
        <v>489</v>
      </c>
      <c r="B23" s="295" t="str">
        <f t="shared" ref="B23:G23" si="3">B24</f>
        <v>-</v>
      </c>
      <c r="C23" s="295">
        <f t="shared" si="3"/>
        <v>594</v>
      </c>
      <c r="D23" s="295">
        <f t="shared" si="3"/>
        <v>8</v>
      </c>
      <c r="E23" s="295">
        <f t="shared" si="3"/>
        <v>68</v>
      </c>
      <c r="F23" s="295" t="str">
        <f t="shared" si="3"/>
        <v>-</v>
      </c>
      <c r="G23" s="295">
        <f t="shared" si="3"/>
        <v>10</v>
      </c>
      <c r="H23" s="442"/>
      <c r="I23" s="442"/>
    </row>
    <row r="24" spans="1:9" s="437" customFormat="1" ht="13" x14ac:dyDescent="0.2">
      <c r="A24" s="448" t="s">
        <v>481</v>
      </c>
      <c r="B24" s="406" t="s">
        <v>416</v>
      </c>
      <c r="C24" s="406">
        <v>594</v>
      </c>
      <c r="D24" s="406">
        <v>8</v>
      </c>
      <c r="E24" s="406">
        <v>68</v>
      </c>
      <c r="F24" s="406" t="s">
        <v>416</v>
      </c>
      <c r="G24" s="406">
        <v>10</v>
      </c>
      <c r="H24" s="441"/>
      <c r="I24" s="441"/>
    </row>
    <row r="25" spans="1:9" s="84" customFormat="1" ht="13" x14ac:dyDescent="0.2">
      <c r="A25" s="136" t="s">
        <v>482</v>
      </c>
      <c r="B25" s="114" t="s">
        <v>416</v>
      </c>
      <c r="C25" s="114">
        <v>50</v>
      </c>
      <c r="D25" s="114" t="s">
        <v>416</v>
      </c>
      <c r="E25" s="114">
        <v>5</v>
      </c>
      <c r="F25" s="114" t="s">
        <v>416</v>
      </c>
      <c r="G25" s="114" t="s">
        <v>416</v>
      </c>
      <c r="H25" s="99"/>
      <c r="I25" s="99"/>
    </row>
    <row r="26" spans="1:9" s="84" customFormat="1" ht="13" x14ac:dyDescent="0.2">
      <c r="A26" s="136" t="s">
        <v>483</v>
      </c>
      <c r="B26" s="114" t="s">
        <v>416</v>
      </c>
      <c r="C26" s="114">
        <v>201</v>
      </c>
      <c r="D26" s="114" t="s">
        <v>416</v>
      </c>
      <c r="E26" s="114">
        <v>60</v>
      </c>
      <c r="F26" s="114" t="s">
        <v>416</v>
      </c>
      <c r="G26" s="114" t="s">
        <v>416</v>
      </c>
      <c r="H26" s="99"/>
      <c r="I26" s="99"/>
    </row>
    <row r="27" spans="1:9" s="84" customFormat="1" ht="13" x14ac:dyDescent="0.2">
      <c r="A27" s="136" t="s">
        <v>484</v>
      </c>
      <c r="B27" s="114" t="s">
        <v>416</v>
      </c>
      <c r="C27" s="114">
        <v>141</v>
      </c>
      <c r="D27" s="114" t="s">
        <v>416</v>
      </c>
      <c r="E27" s="114" t="s">
        <v>416</v>
      </c>
      <c r="F27" s="114" t="s">
        <v>416</v>
      </c>
      <c r="G27" s="114">
        <v>10</v>
      </c>
      <c r="H27" s="99"/>
      <c r="I27" s="99"/>
    </row>
    <row r="28" spans="1:9" s="84" customFormat="1" ht="13" x14ac:dyDescent="0.2">
      <c r="A28" s="136" t="s">
        <v>485</v>
      </c>
      <c r="B28" s="114" t="s">
        <v>416</v>
      </c>
      <c r="C28" s="114">
        <v>90</v>
      </c>
      <c r="D28" s="114">
        <v>8</v>
      </c>
      <c r="E28" s="114">
        <v>3</v>
      </c>
      <c r="F28" s="114" t="s">
        <v>416</v>
      </c>
      <c r="G28" s="114" t="s">
        <v>416</v>
      </c>
      <c r="H28" s="99"/>
      <c r="I28" s="99"/>
    </row>
    <row r="29" spans="1:9" s="84" customFormat="1" ht="13" x14ac:dyDescent="0.2">
      <c r="A29" s="136" t="s">
        <v>486</v>
      </c>
      <c r="B29" s="114" t="s">
        <v>416</v>
      </c>
      <c r="C29" s="114">
        <v>112</v>
      </c>
      <c r="D29" s="114" t="s">
        <v>416</v>
      </c>
      <c r="E29" s="114" t="s">
        <v>416</v>
      </c>
      <c r="F29" s="114" t="s">
        <v>416</v>
      </c>
      <c r="G29" s="114" t="s">
        <v>416</v>
      </c>
      <c r="H29" s="99"/>
      <c r="I29" s="99"/>
    </row>
    <row r="30" spans="1:9" s="84" customFormat="1" ht="13" x14ac:dyDescent="0.2">
      <c r="A30" s="92"/>
      <c r="B30" s="93"/>
      <c r="C30" s="93"/>
      <c r="D30" s="93"/>
      <c r="E30" s="93"/>
      <c r="F30" s="93"/>
      <c r="G30" s="93"/>
      <c r="H30" s="99"/>
      <c r="I30" s="99"/>
    </row>
    <row r="31" spans="1:9" s="84" customFormat="1" ht="13" x14ac:dyDescent="0.2">
      <c r="A31" s="95" t="s">
        <v>248</v>
      </c>
      <c r="B31" s="96"/>
      <c r="C31" s="96"/>
      <c r="D31" s="96"/>
      <c r="E31" s="96"/>
      <c r="F31" s="96"/>
      <c r="G31" s="96"/>
      <c r="H31" s="99"/>
      <c r="I31" s="99"/>
    </row>
    <row r="32" spans="1:9" s="84" customFormat="1" ht="13" x14ac:dyDescent="0.2">
      <c r="A32" s="97"/>
      <c r="B32" s="99"/>
      <c r="C32" s="99"/>
      <c r="D32" s="99"/>
      <c r="E32" s="99"/>
      <c r="F32" s="99"/>
      <c r="G32" s="99"/>
    </row>
    <row r="33" spans="1:9" s="84" customFormat="1" ht="13" x14ac:dyDescent="0.2">
      <c r="A33" s="98"/>
      <c r="B33" s="99"/>
      <c r="C33" s="99"/>
      <c r="D33" s="99"/>
      <c r="E33" s="99"/>
      <c r="F33" s="99"/>
      <c r="G33" s="99"/>
      <c r="H33" s="99"/>
      <c r="I33" s="99"/>
    </row>
    <row r="34" spans="1:9" s="84" customFormat="1" ht="13" x14ac:dyDescent="0.2">
      <c r="A34" s="98"/>
      <c r="B34" s="99"/>
      <c r="C34" s="99"/>
      <c r="D34" s="99"/>
      <c r="E34" s="99"/>
      <c r="F34" s="99"/>
      <c r="G34" s="99"/>
      <c r="H34" s="99"/>
      <c r="I34" s="99"/>
    </row>
    <row r="35" spans="1:9" s="84" customFormat="1" ht="13" x14ac:dyDescent="0.2">
      <c r="A35" s="98"/>
      <c r="B35" s="99"/>
      <c r="C35" s="99"/>
      <c r="D35" s="99"/>
      <c r="E35" s="99"/>
      <c r="F35" s="99"/>
      <c r="G35" s="99"/>
      <c r="H35" s="99"/>
      <c r="I35" s="99"/>
    </row>
    <row r="36" spans="1:9" x14ac:dyDescent="0.2">
      <c r="A36" s="309"/>
      <c r="B36" s="310"/>
      <c r="C36" s="310"/>
      <c r="D36" s="310"/>
      <c r="E36" s="310"/>
      <c r="F36" s="310"/>
      <c r="G36" s="310"/>
      <c r="H36" s="310"/>
      <c r="I36" s="310"/>
    </row>
    <row r="37" spans="1:9" x14ac:dyDescent="0.2">
      <c r="A37" s="309"/>
      <c r="B37" s="310"/>
      <c r="C37" s="310"/>
      <c r="D37" s="310"/>
      <c r="E37" s="310"/>
      <c r="F37" s="310"/>
      <c r="G37" s="310"/>
      <c r="H37" s="310"/>
      <c r="I37" s="310"/>
    </row>
    <row r="38" spans="1:9" x14ac:dyDescent="0.2">
      <c r="A38" s="309"/>
      <c r="B38" s="310"/>
      <c r="C38" s="310"/>
      <c r="D38" s="310"/>
      <c r="E38" s="310"/>
      <c r="F38" s="310"/>
      <c r="G38" s="310"/>
      <c r="H38" s="310"/>
      <c r="I38" s="310"/>
    </row>
    <row r="39" spans="1:9" x14ac:dyDescent="0.2">
      <c r="A39" s="309"/>
      <c r="B39" s="310"/>
      <c r="C39" s="310"/>
      <c r="D39" s="310"/>
      <c r="E39" s="310"/>
      <c r="F39" s="310"/>
      <c r="G39" s="310"/>
      <c r="H39" s="310"/>
      <c r="I39" s="310"/>
    </row>
    <row r="40" spans="1:9" x14ac:dyDescent="0.2">
      <c r="A40" s="309"/>
      <c r="B40" s="310"/>
      <c r="C40" s="310"/>
      <c r="D40" s="310"/>
      <c r="E40" s="310"/>
      <c r="F40" s="310"/>
      <c r="G40" s="310"/>
      <c r="H40" s="310"/>
      <c r="I40" s="310"/>
    </row>
    <row r="41" spans="1:9" x14ac:dyDescent="0.2">
      <c r="A41" s="309"/>
      <c r="B41" s="310"/>
      <c r="C41" s="310"/>
      <c r="D41" s="310"/>
      <c r="E41" s="310"/>
      <c r="F41" s="310"/>
      <c r="G41" s="310"/>
      <c r="H41" s="310"/>
      <c r="I41" s="310"/>
    </row>
    <row r="42" spans="1:9" x14ac:dyDescent="0.2">
      <c r="A42" s="309"/>
      <c r="B42" s="310"/>
      <c r="C42" s="310"/>
      <c r="D42" s="310"/>
      <c r="E42" s="310"/>
      <c r="F42" s="310"/>
      <c r="G42" s="310"/>
      <c r="H42" s="310"/>
      <c r="I42" s="310"/>
    </row>
    <row r="43" spans="1:9" x14ac:dyDescent="0.2">
      <c r="A43" s="309"/>
      <c r="B43" s="310"/>
      <c r="C43" s="310"/>
      <c r="D43" s="310"/>
      <c r="E43" s="310"/>
      <c r="F43" s="310"/>
      <c r="G43" s="310"/>
      <c r="H43" s="310"/>
      <c r="I43" s="310"/>
    </row>
  </sheetData>
  <customSheetViews>
    <customSheetView guid="{25DB3235-00DD-4DBB-A5FE-705B80034702}" showPageBreaks="1" showGridLines="0" printArea="1" view="pageBreakPreview">
      <pane xSplit="1" ySplit="6" topLeftCell="B7" activePane="bottomRight" state="frozen"/>
      <selection pane="bottomRight" activeCell="H5" sqref="H5"/>
      <pageMargins left="0.23622047244094491" right="0.19685039370078741" top="0.78740157480314965" bottom="0.78740157480314965" header="0" footer="0"/>
      <pageSetup paperSize="9" scale="95" orientation="landscape"/>
      <headerFooter alignWithMargins="0"/>
    </customSheetView>
    <customSheetView guid="{DE772C8A-D712-4FF1-AB28-F88868F0084B}" showPageBreaks="1" showGridLines="0" printArea="1" view="pageBreakPreview">
      <pane xSplit="1" ySplit="6" topLeftCell="B7" activePane="bottomRight" state="frozen"/>
      <selection pane="bottomRight" activeCell="H5" sqref="H5"/>
      <pageMargins left="0.23622047244094491" right="0.19685039370078741" top="0.78740157480314965" bottom="0.78740157480314965" header="0" footer="0"/>
      <pageSetup paperSize="9" scale="95" orientation="landscape"/>
      <headerFooter alignWithMargins="0"/>
    </customSheetView>
  </customSheetViews>
  <mergeCells count="8">
    <mergeCell ref="F1:G1"/>
    <mergeCell ref="B2:G2"/>
    <mergeCell ref="B3:B4"/>
    <mergeCell ref="C3:C4"/>
    <mergeCell ref="D3:D4"/>
    <mergeCell ref="E3:E4"/>
    <mergeCell ref="F3:F4"/>
    <mergeCell ref="G3:G4"/>
  </mergeCells>
  <phoneticPr fontId="2"/>
  <pageMargins left="0.23622047244094491" right="0.19685039370078741" top="0.78740157480314965" bottom="0.78740157480314965" header="0" footer="0"/>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7">
    <tabColor rgb="FFFFC000"/>
    <pageSetUpPr fitToPage="1"/>
  </sheetPr>
  <dimension ref="A1:W88"/>
  <sheetViews>
    <sheetView showGridLines="0" view="pageBreakPreview" zoomScaleNormal="25" workbookViewId="0">
      <pane xSplit="2" ySplit="7" topLeftCell="J69"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2.453125" style="102" customWidth="1"/>
    <col min="2" max="2" width="7.36328125" style="102" customWidth="1"/>
    <col min="3" max="3" width="12.6328125" style="102" customWidth="1"/>
    <col min="4" max="5" width="10.26953125" style="102" bestFit="1" customWidth="1"/>
    <col min="6" max="6" width="9.453125" style="102" customWidth="1"/>
    <col min="7" max="8" width="10.26953125" style="102" bestFit="1" customWidth="1"/>
    <col min="9" max="9" width="9.36328125" style="102" customWidth="1"/>
    <col min="10" max="10" width="10.26953125" style="84" bestFit="1" customWidth="1"/>
    <col min="11" max="11" width="10.26953125" style="124" bestFit="1" customWidth="1"/>
    <col min="12" max="12" width="10.90625" style="124" customWidth="1"/>
    <col min="13" max="14" width="10.26953125" style="124" bestFit="1" customWidth="1"/>
    <col min="15" max="15" width="10.6328125" style="124" customWidth="1"/>
    <col min="16" max="18" width="10.6328125" style="84" customWidth="1"/>
    <col min="19" max="20" width="8.7265625" style="84" customWidth="1"/>
    <col min="21" max="21" width="10.36328125" style="84" customWidth="1"/>
    <col min="22" max="16384" width="9" style="84"/>
  </cols>
  <sheetData>
    <row r="1" spans="1:23" ht="18" customHeight="1" x14ac:dyDescent="0.2">
      <c r="A1" s="651" t="s">
        <v>424</v>
      </c>
      <c r="B1" s="651"/>
      <c r="C1" s="651"/>
      <c r="D1" s="651"/>
      <c r="E1" s="651"/>
      <c r="F1" s="651"/>
      <c r="G1" s="651"/>
      <c r="H1" s="651"/>
      <c r="I1" s="651"/>
      <c r="J1" s="651"/>
      <c r="K1" s="651"/>
      <c r="L1" s="284"/>
      <c r="M1" s="284"/>
      <c r="N1" s="284"/>
      <c r="O1" s="284"/>
      <c r="P1" s="284"/>
      <c r="Q1" s="99"/>
      <c r="R1" s="105" t="s">
        <v>421</v>
      </c>
      <c r="S1" s="285" t="s">
        <v>423</v>
      </c>
    </row>
    <row r="2" spans="1:23" ht="13" customHeight="1" x14ac:dyDescent="0.2">
      <c r="A2" s="636"/>
      <c r="B2" s="637"/>
      <c r="C2" s="523" t="s">
        <v>281</v>
      </c>
      <c r="D2" s="522" t="s">
        <v>403</v>
      </c>
      <c r="E2" s="522"/>
      <c r="F2" s="522"/>
      <c r="G2" s="522" t="s">
        <v>405</v>
      </c>
      <c r="H2" s="522"/>
      <c r="I2" s="522"/>
      <c r="J2" s="630" t="s">
        <v>179</v>
      </c>
      <c r="K2" s="630"/>
      <c r="L2" s="630"/>
      <c r="M2" s="633" t="s">
        <v>408</v>
      </c>
      <c r="N2" s="633"/>
      <c r="O2" s="633"/>
      <c r="P2" s="640" t="s">
        <v>385</v>
      </c>
      <c r="Q2" s="641"/>
      <c r="R2" s="642"/>
      <c r="S2" s="630">
        <v>29</v>
      </c>
      <c r="T2" s="630"/>
      <c r="U2" s="630"/>
      <c r="V2" s="84">
        <v>28</v>
      </c>
      <c r="W2" s="286" t="s">
        <v>422</v>
      </c>
    </row>
    <row r="3" spans="1:23" s="109" customFormat="1" ht="13" customHeight="1" x14ac:dyDescent="0.2">
      <c r="A3" s="638"/>
      <c r="B3" s="639"/>
      <c r="C3" s="594"/>
      <c r="D3" s="522" t="s">
        <v>406</v>
      </c>
      <c r="E3" s="522"/>
      <c r="F3" s="522"/>
      <c r="G3" s="522" t="s">
        <v>407</v>
      </c>
      <c r="H3" s="522"/>
      <c r="I3" s="522"/>
      <c r="J3" s="522" t="s">
        <v>407</v>
      </c>
      <c r="K3" s="522"/>
      <c r="L3" s="522"/>
      <c r="M3" s="522" t="s">
        <v>267</v>
      </c>
      <c r="N3" s="522" t="s">
        <v>404</v>
      </c>
      <c r="O3" s="523" t="s">
        <v>179</v>
      </c>
      <c r="P3" s="165" t="s">
        <v>281</v>
      </c>
      <c r="Q3" s="250" t="s">
        <v>365</v>
      </c>
      <c r="R3" s="251" t="s">
        <v>386</v>
      </c>
      <c r="S3" s="522" t="s">
        <v>407</v>
      </c>
      <c r="T3" s="522"/>
      <c r="U3" s="522"/>
      <c r="V3" s="250" t="s">
        <v>419</v>
      </c>
      <c r="W3" s="144" t="s">
        <v>407</v>
      </c>
    </row>
    <row r="4" spans="1:23" s="109" customFormat="1" ht="13" customHeight="1" x14ac:dyDescent="0.2">
      <c r="A4" s="287"/>
      <c r="B4" s="288"/>
      <c r="C4" s="168"/>
      <c r="D4" s="289" t="s">
        <v>267</v>
      </c>
      <c r="E4" s="289" t="s">
        <v>404</v>
      </c>
      <c r="F4" s="289" t="s">
        <v>179</v>
      </c>
      <c r="G4" s="289" t="s">
        <v>267</v>
      </c>
      <c r="H4" s="290" t="s">
        <v>268</v>
      </c>
      <c r="I4" s="290" t="s">
        <v>179</v>
      </c>
      <c r="J4" s="289" t="s">
        <v>267</v>
      </c>
      <c r="K4" s="290" t="s">
        <v>268</v>
      </c>
      <c r="L4" s="290" t="s">
        <v>179</v>
      </c>
      <c r="M4" s="522"/>
      <c r="N4" s="522"/>
      <c r="O4" s="607"/>
      <c r="P4" s="256" t="s">
        <v>374</v>
      </c>
      <c r="Q4" s="257" t="s">
        <v>375</v>
      </c>
      <c r="R4" s="258" t="s">
        <v>376</v>
      </c>
      <c r="S4" s="289" t="s">
        <v>417</v>
      </c>
      <c r="T4" s="290" t="s">
        <v>418</v>
      </c>
      <c r="U4" s="290" t="s">
        <v>179</v>
      </c>
      <c r="V4" s="257" t="s">
        <v>420</v>
      </c>
      <c r="W4" s="289"/>
    </row>
    <row r="5" spans="1:23" ht="13" customHeight="1" x14ac:dyDescent="0.2">
      <c r="A5" s="634" t="s">
        <v>178</v>
      </c>
      <c r="B5" s="291" t="s">
        <v>1</v>
      </c>
      <c r="C5" s="292">
        <v>3429277</v>
      </c>
      <c r="D5" s="292">
        <v>107899</v>
      </c>
      <c r="E5" s="292">
        <v>36666</v>
      </c>
      <c r="F5" s="292">
        <f>IF(SUM(D5:E5)=0,"-",SUM(D5:E5))</f>
        <v>144565</v>
      </c>
      <c r="G5" s="292">
        <v>525</v>
      </c>
      <c r="H5" s="292">
        <v>2757</v>
      </c>
      <c r="I5" s="292">
        <f>IF(SUM(G5:H5)=0,"-",SUM(G5:H5))</f>
        <v>3282</v>
      </c>
      <c r="J5" s="292">
        <f>D5+G5</f>
        <v>108424</v>
      </c>
      <c r="K5" s="292">
        <f t="shared" ref="J5:K7" si="0">E5+H5</f>
        <v>39423</v>
      </c>
      <c r="L5" s="292">
        <f>IF(SUM(J5:K5)=0,"-",SUM(J5:K5))</f>
        <v>147847</v>
      </c>
      <c r="M5" s="292">
        <v>52518</v>
      </c>
      <c r="N5" s="292">
        <v>14046</v>
      </c>
      <c r="O5" s="292">
        <f>IF(SUM(M5:N5)=0,"-",SUM(M5:N5))</f>
        <v>66564</v>
      </c>
      <c r="P5" s="292">
        <v>2285323</v>
      </c>
      <c r="Q5" s="292">
        <f>U5+V5-W5</f>
        <v>149118</v>
      </c>
      <c r="R5" s="293">
        <f>IFERROR(Q5/P5*100,"")</f>
        <v>6.5250295034881276</v>
      </c>
      <c r="S5" s="292">
        <v>88696</v>
      </c>
      <c r="T5" s="292">
        <v>1679</v>
      </c>
      <c r="U5" s="292">
        <f>S5+T5</f>
        <v>90375</v>
      </c>
      <c r="V5" s="294">
        <v>97662</v>
      </c>
      <c r="W5" s="292">
        <v>38919</v>
      </c>
    </row>
    <row r="6" spans="1:23" ht="13" customHeight="1" x14ac:dyDescent="0.2">
      <c r="A6" s="635"/>
      <c r="B6" s="291" t="s">
        <v>235</v>
      </c>
      <c r="C6" s="292">
        <v>1557174</v>
      </c>
      <c r="D6" s="292">
        <v>47654</v>
      </c>
      <c r="E6" s="292">
        <v>14138</v>
      </c>
      <c r="F6" s="292">
        <f t="shared" ref="F6:F40" si="1">IF(SUM(D6:E6)=0,"-",SUM(D6:E6))</f>
        <v>61792</v>
      </c>
      <c r="G6" s="292">
        <v>216</v>
      </c>
      <c r="H6" s="292">
        <v>1188</v>
      </c>
      <c r="I6" s="292">
        <f t="shared" ref="I6:I40" si="2">IF(SUM(G6:H6)=0,"-",SUM(G6:H6))</f>
        <v>1404</v>
      </c>
      <c r="J6" s="292">
        <f t="shared" si="0"/>
        <v>47870</v>
      </c>
      <c r="K6" s="292">
        <f t="shared" si="0"/>
        <v>15326</v>
      </c>
      <c r="L6" s="292">
        <f t="shared" ref="L6:L40" si="3">IF(SUM(J6:K6)=0,"-",SUM(J6:K6))</f>
        <v>63196</v>
      </c>
      <c r="M6" s="292">
        <v>24099</v>
      </c>
      <c r="N6" s="292">
        <v>6714</v>
      </c>
      <c r="O6" s="292">
        <f t="shared" ref="O6:O40" si="4">IF(SUM(M6:N6)=0,"-",SUM(M6:N6))</f>
        <v>30813</v>
      </c>
      <c r="P6" s="292">
        <v>1100717</v>
      </c>
      <c r="Q6" s="292">
        <f>U6+V6-W6</f>
        <v>56941</v>
      </c>
      <c r="R6" s="295">
        <f>IFERROR(Q6/P6*100,"")</f>
        <v>5.1730826361362645</v>
      </c>
      <c r="S6" s="292">
        <v>35097</v>
      </c>
      <c r="T6" s="292">
        <v>652</v>
      </c>
      <c r="U6" s="292">
        <f t="shared" ref="U6:U7" si="5">S6+T6</f>
        <v>35749</v>
      </c>
      <c r="V6" s="294">
        <v>38165</v>
      </c>
      <c r="W6" s="292">
        <v>16973</v>
      </c>
    </row>
    <row r="7" spans="1:23" ht="13" customHeight="1" x14ac:dyDescent="0.2">
      <c r="A7" s="635"/>
      <c r="B7" s="291" t="s">
        <v>236</v>
      </c>
      <c r="C7" s="292">
        <v>1872103</v>
      </c>
      <c r="D7" s="292">
        <v>60245</v>
      </c>
      <c r="E7" s="292">
        <v>22528</v>
      </c>
      <c r="F7" s="292">
        <f t="shared" si="1"/>
        <v>82773</v>
      </c>
      <c r="G7" s="292">
        <v>309</v>
      </c>
      <c r="H7" s="292">
        <v>1569</v>
      </c>
      <c r="I7" s="292">
        <f t="shared" si="2"/>
        <v>1878</v>
      </c>
      <c r="J7" s="292">
        <f t="shared" si="0"/>
        <v>60554</v>
      </c>
      <c r="K7" s="292">
        <f t="shared" si="0"/>
        <v>24097</v>
      </c>
      <c r="L7" s="292">
        <f t="shared" si="3"/>
        <v>84651</v>
      </c>
      <c r="M7" s="292">
        <v>28419</v>
      </c>
      <c r="N7" s="292">
        <v>7332</v>
      </c>
      <c r="O7" s="292">
        <f t="shared" si="4"/>
        <v>35751</v>
      </c>
      <c r="P7" s="292">
        <v>1184606</v>
      </c>
      <c r="Q7" s="292">
        <f>U7+V7-W7</f>
        <v>92177</v>
      </c>
      <c r="R7" s="295">
        <f>IFERROR(Q7/P7*100,"")</f>
        <v>7.7812369682409175</v>
      </c>
      <c r="S7" s="292">
        <v>53599</v>
      </c>
      <c r="T7" s="292">
        <v>1027</v>
      </c>
      <c r="U7" s="292">
        <f t="shared" si="5"/>
        <v>54626</v>
      </c>
      <c r="V7" s="294">
        <v>59497</v>
      </c>
      <c r="W7" s="292">
        <v>21946</v>
      </c>
    </row>
    <row r="8" spans="1:23" ht="13" customHeight="1" x14ac:dyDescent="0.2">
      <c r="A8" s="635" t="s">
        <v>464</v>
      </c>
      <c r="B8" s="401" t="s">
        <v>465</v>
      </c>
      <c r="C8" s="292">
        <f>SUM(C11+C14)</f>
        <v>256163</v>
      </c>
      <c r="D8" s="292">
        <f t="shared" ref="D8:R8" si="6">SUM(D11+D14)</f>
        <v>4515</v>
      </c>
      <c r="E8" s="292">
        <f t="shared" si="6"/>
        <v>1137</v>
      </c>
      <c r="F8" s="292">
        <f t="shared" si="6"/>
        <v>5652</v>
      </c>
      <c r="G8" s="292">
        <f t="shared" si="6"/>
        <v>0</v>
      </c>
      <c r="H8" s="292">
        <f t="shared" si="6"/>
        <v>4044</v>
      </c>
      <c r="I8" s="292">
        <f t="shared" si="6"/>
        <v>4044</v>
      </c>
      <c r="J8" s="292">
        <f t="shared" si="6"/>
        <v>4515</v>
      </c>
      <c r="K8" s="292">
        <f t="shared" si="6"/>
        <v>1976</v>
      </c>
      <c r="L8" s="292">
        <f t="shared" si="6"/>
        <v>6491</v>
      </c>
      <c r="M8" s="292">
        <f t="shared" si="6"/>
        <v>2741</v>
      </c>
      <c r="N8" s="292">
        <f t="shared" si="6"/>
        <v>939</v>
      </c>
      <c r="O8" s="292">
        <f t="shared" si="6"/>
        <v>3680</v>
      </c>
      <c r="P8" s="292">
        <f t="shared" si="6"/>
        <v>166538</v>
      </c>
      <c r="Q8" s="292">
        <f t="shared" si="6"/>
        <v>1925</v>
      </c>
      <c r="R8" s="292">
        <f t="shared" si="6"/>
        <v>1.6685880711121897</v>
      </c>
      <c r="S8" s="416"/>
      <c r="T8" s="416"/>
      <c r="U8" s="416"/>
      <c r="V8" s="417"/>
      <c r="W8" s="416"/>
    </row>
    <row r="9" spans="1:23" ht="13" customHeight="1" x14ac:dyDescent="0.2">
      <c r="A9" s="635"/>
      <c r="B9" s="401" t="s">
        <v>466</v>
      </c>
      <c r="C9" s="292">
        <f t="shared" ref="C9:R9" si="7">SUM(C12+C15)</f>
        <v>112225</v>
      </c>
      <c r="D9" s="292">
        <f t="shared" si="7"/>
        <v>2165</v>
      </c>
      <c r="E9" s="292">
        <f t="shared" si="7"/>
        <v>430</v>
      </c>
      <c r="F9" s="292">
        <f t="shared" si="7"/>
        <v>2595</v>
      </c>
      <c r="G9" s="292">
        <f t="shared" si="7"/>
        <v>0</v>
      </c>
      <c r="H9" s="292">
        <f t="shared" si="7"/>
        <v>2366</v>
      </c>
      <c r="I9" s="292">
        <f t="shared" si="7"/>
        <v>2366</v>
      </c>
      <c r="J9" s="292">
        <f t="shared" si="7"/>
        <v>2165</v>
      </c>
      <c r="K9" s="292">
        <f t="shared" si="7"/>
        <v>774</v>
      </c>
      <c r="L9" s="292">
        <f t="shared" si="7"/>
        <v>2939</v>
      </c>
      <c r="M9" s="292">
        <f t="shared" si="7"/>
        <v>1368</v>
      </c>
      <c r="N9" s="292">
        <f t="shared" si="7"/>
        <v>380</v>
      </c>
      <c r="O9" s="292">
        <f t="shared" si="7"/>
        <v>1748</v>
      </c>
      <c r="P9" s="292">
        <f t="shared" si="7"/>
        <v>78433</v>
      </c>
      <c r="Q9" s="292">
        <f t="shared" si="7"/>
        <v>782</v>
      </c>
      <c r="R9" s="292">
        <f t="shared" si="7"/>
        <v>1.458955223880597</v>
      </c>
      <c r="S9" s="416"/>
      <c r="T9" s="416"/>
      <c r="U9" s="416"/>
      <c r="V9" s="417"/>
      <c r="W9" s="416"/>
    </row>
    <row r="10" spans="1:23" ht="13" customHeight="1" x14ac:dyDescent="0.2">
      <c r="A10" s="652"/>
      <c r="B10" s="401" t="s">
        <v>467</v>
      </c>
      <c r="C10" s="292">
        <f t="shared" ref="C10:Q10" si="8">SUM(C13+C16)</f>
        <v>143938</v>
      </c>
      <c r="D10" s="292">
        <f t="shared" si="8"/>
        <v>2350</v>
      </c>
      <c r="E10" s="292">
        <f t="shared" si="8"/>
        <v>707</v>
      </c>
      <c r="F10" s="292">
        <f t="shared" si="8"/>
        <v>3057</v>
      </c>
      <c r="G10" s="292">
        <f t="shared" si="8"/>
        <v>0</v>
      </c>
      <c r="H10" s="292">
        <f t="shared" si="8"/>
        <v>1678</v>
      </c>
      <c r="I10" s="292">
        <f t="shared" si="8"/>
        <v>1678</v>
      </c>
      <c r="J10" s="292">
        <f t="shared" si="8"/>
        <v>2350</v>
      </c>
      <c r="K10" s="292">
        <f t="shared" si="8"/>
        <v>1202</v>
      </c>
      <c r="L10" s="292">
        <f t="shared" si="8"/>
        <v>3552</v>
      </c>
      <c r="M10" s="292">
        <f t="shared" si="8"/>
        <v>1373</v>
      </c>
      <c r="N10" s="292">
        <f t="shared" si="8"/>
        <v>559</v>
      </c>
      <c r="O10" s="292">
        <f t="shared" si="8"/>
        <v>1932</v>
      </c>
      <c r="P10" s="292">
        <f t="shared" si="8"/>
        <v>88105</v>
      </c>
      <c r="Q10" s="292">
        <f t="shared" si="8"/>
        <v>1143</v>
      </c>
      <c r="R10" s="292">
        <f>SUM(R13+R16)</f>
        <v>1.8505026956141628</v>
      </c>
      <c r="S10" s="416"/>
      <c r="T10" s="416"/>
      <c r="U10" s="416"/>
      <c r="V10" s="417"/>
      <c r="W10" s="416"/>
    </row>
    <row r="11" spans="1:23" s="83" customFormat="1" x14ac:dyDescent="0.2">
      <c r="A11" s="528" t="s">
        <v>461</v>
      </c>
      <c r="B11" s="407" t="s">
        <v>1</v>
      </c>
      <c r="C11" s="408">
        <f>IF(SUM(C12:C13)=0,"-",SUM(C12:C13))</f>
        <v>177777</v>
      </c>
      <c r="D11" s="408">
        <f t="shared" ref="D11:O13" si="9">IF(SUM(D12:D13)=0,"-",SUM(D12:D13))</f>
        <v>1790</v>
      </c>
      <c r="E11" s="408">
        <f t="shared" si="9"/>
        <v>961</v>
      </c>
      <c r="F11" s="408">
        <f>IF(SUM(F12:F13)=0,"-",SUM(F12:F13))</f>
        <v>2751</v>
      </c>
      <c r="G11" s="408" t="str">
        <f t="shared" si="9"/>
        <v>-</v>
      </c>
      <c r="H11" s="408">
        <f t="shared" si="9"/>
        <v>3205</v>
      </c>
      <c r="I11" s="408">
        <f t="shared" si="9"/>
        <v>3205</v>
      </c>
      <c r="J11" s="408">
        <f t="shared" si="9"/>
        <v>1790</v>
      </c>
      <c r="K11" s="408">
        <f t="shared" si="9"/>
        <v>961</v>
      </c>
      <c r="L11" s="408">
        <f t="shared" si="9"/>
        <v>2751</v>
      </c>
      <c r="M11" s="408">
        <f t="shared" si="9"/>
        <v>1106</v>
      </c>
      <c r="N11" s="408">
        <f t="shared" si="9"/>
        <v>523</v>
      </c>
      <c r="O11" s="408">
        <f t="shared" si="9"/>
        <v>1629</v>
      </c>
      <c r="P11" s="408">
        <f>SUM(P12:P13)</f>
        <v>115367</v>
      </c>
      <c r="Q11" s="414">
        <f>SUM(Q12:Q13)</f>
        <v>1925</v>
      </c>
      <c r="R11" s="406">
        <f t="shared" ref="R11:R13" si="10">IFERROR(Q11/P11*100,"")</f>
        <v>1.6685880711121897</v>
      </c>
    </row>
    <row r="12" spans="1:23" s="83" customFormat="1" x14ac:dyDescent="0.2">
      <c r="A12" s="645"/>
      <c r="B12" s="407" t="s">
        <v>235</v>
      </c>
      <c r="C12" s="408">
        <v>76807</v>
      </c>
      <c r="D12" s="408">
        <v>834</v>
      </c>
      <c r="E12" s="408">
        <v>357</v>
      </c>
      <c r="F12" s="408">
        <f t="shared" ref="F12:F13" si="11">IF(SUM(D12:E12)=0,"-",SUM(D12:E12))</f>
        <v>1191</v>
      </c>
      <c r="G12" s="408" t="str">
        <f t="shared" si="9"/>
        <v>-</v>
      </c>
      <c r="H12" s="408">
        <f t="shared" si="9"/>
        <v>2022</v>
      </c>
      <c r="I12" s="408">
        <f t="shared" ref="I12:I13" si="12">IF(SUM(G12:H12)=0,"-",SUM(G12:H12))</f>
        <v>2022</v>
      </c>
      <c r="J12" s="408">
        <v>834</v>
      </c>
      <c r="K12" s="408">
        <v>357</v>
      </c>
      <c r="L12" s="408">
        <f t="shared" ref="L12:L13" si="13">IF(SUM(J12:K12)=0,"-",SUM(J12:K12))</f>
        <v>1191</v>
      </c>
      <c r="M12" s="408">
        <v>534</v>
      </c>
      <c r="N12" s="408">
        <v>200</v>
      </c>
      <c r="O12" s="408">
        <f t="shared" ref="O12:O13" si="14">IF(SUM(M12:N12)=0,"-",SUM(M12:N12))</f>
        <v>734</v>
      </c>
      <c r="P12" s="408">
        <v>53600</v>
      </c>
      <c r="Q12" s="414">
        <v>782</v>
      </c>
      <c r="R12" s="406">
        <f t="shared" si="10"/>
        <v>1.458955223880597</v>
      </c>
    </row>
    <row r="13" spans="1:23" s="83" customFormat="1" x14ac:dyDescent="0.2">
      <c r="A13" s="529"/>
      <c r="B13" s="407" t="s">
        <v>236</v>
      </c>
      <c r="C13" s="408">
        <v>100970</v>
      </c>
      <c r="D13" s="408">
        <v>956</v>
      </c>
      <c r="E13" s="408">
        <v>604</v>
      </c>
      <c r="F13" s="408">
        <f t="shared" si="11"/>
        <v>1560</v>
      </c>
      <c r="G13" s="408" t="str">
        <f t="shared" si="9"/>
        <v>-</v>
      </c>
      <c r="H13" s="408">
        <f t="shared" si="9"/>
        <v>1183</v>
      </c>
      <c r="I13" s="408">
        <f t="shared" si="12"/>
        <v>1183</v>
      </c>
      <c r="J13" s="408">
        <v>956</v>
      </c>
      <c r="K13" s="408">
        <v>604</v>
      </c>
      <c r="L13" s="408">
        <f t="shared" si="13"/>
        <v>1560</v>
      </c>
      <c r="M13" s="408">
        <v>572</v>
      </c>
      <c r="N13" s="408">
        <v>323</v>
      </c>
      <c r="O13" s="408">
        <f t="shared" si="14"/>
        <v>895</v>
      </c>
      <c r="P13" s="408">
        <v>61767</v>
      </c>
      <c r="Q13" s="414">
        <v>1143</v>
      </c>
      <c r="R13" s="406">
        <f t="shared" si="10"/>
        <v>1.8505026956141628</v>
      </c>
    </row>
    <row r="14" spans="1:23" s="83" customFormat="1" ht="12" customHeight="1" x14ac:dyDescent="0.2">
      <c r="A14" s="631" t="s">
        <v>454</v>
      </c>
      <c r="B14" s="415" t="s">
        <v>1</v>
      </c>
      <c r="C14" s="414">
        <f>IF(SUM(C17,C20,C23,C26,C29,C32,C35,C38)=0,"-",SUM(C17,C20,C23,C26,C29,C32,C35,C38))</f>
        <v>78386</v>
      </c>
      <c r="D14" s="414">
        <f t="shared" ref="D14:R14" si="15">IF(SUM(D17,D20,D23,D26,D29,D32,D35,D38)=0,"-",SUM(D17,D20,D23,D26,D29,D32,D35,D38))</f>
        <v>2725</v>
      </c>
      <c r="E14" s="414">
        <f t="shared" si="15"/>
        <v>176</v>
      </c>
      <c r="F14" s="414">
        <f t="shared" si="15"/>
        <v>2901</v>
      </c>
      <c r="G14" s="414" t="str">
        <f t="shared" si="15"/>
        <v>-</v>
      </c>
      <c r="H14" s="414">
        <f t="shared" si="15"/>
        <v>839</v>
      </c>
      <c r="I14" s="414">
        <f t="shared" si="15"/>
        <v>839</v>
      </c>
      <c r="J14" s="414">
        <f t="shared" si="15"/>
        <v>2725</v>
      </c>
      <c r="K14" s="414">
        <f t="shared" si="15"/>
        <v>1015</v>
      </c>
      <c r="L14" s="414">
        <f t="shared" si="15"/>
        <v>3740</v>
      </c>
      <c r="M14" s="414">
        <f t="shared" si="15"/>
        <v>1635</v>
      </c>
      <c r="N14" s="414">
        <f t="shared" si="15"/>
        <v>416</v>
      </c>
      <c r="O14" s="414">
        <f t="shared" si="15"/>
        <v>2051</v>
      </c>
      <c r="P14" s="414">
        <f t="shared" si="15"/>
        <v>51171</v>
      </c>
      <c r="Q14" s="414" t="str">
        <f t="shared" si="15"/>
        <v>-</v>
      </c>
      <c r="R14" s="414" t="str">
        <f t="shared" si="15"/>
        <v>-</v>
      </c>
    </row>
    <row r="15" spans="1:23" s="83" customFormat="1" ht="12" customHeight="1" x14ac:dyDescent="0.2">
      <c r="A15" s="632"/>
      <c r="B15" s="415" t="s">
        <v>235</v>
      </c>
      <c r="C15" s="414">
        <f t="shared" ref="C15:R16" si="16">IF(SUM(C18,C21,C24,C27,C30,C33,C36,C39)=0,"-",SUM(C18,C21,C24,C27,C30,C33,C36,C39))</f>
        <v>35418</v>
      </c>
      <c r="D15" s="414">
        <f t="shared" si="16"/>
        <v>1331</v>
      </c>
      <c r="E15" s="414">
        <f t="shared" si="16"/>
        <v>73</v>
      </c>
      <c r="F15" s="414">
        <f t="shared" si="16"/>
        <v>1404</v>
      </c>
      <c r="G15" s="414" t="str">
        <f t="shared" si="16"/>
        <v>-</v>
      </c>
      <c r="H15" s="414">
        <f t="shared" si="16"/>
        <v>344</v>
      </c>
      <c r="I15" s="414">
        <f t="shared" si="16"/>
        <v>344</v>
      </c>
      <c r="J15" s="414">
        <f t="shared" si="16"/>
        <v>1331</v>
      </c>
      <c r="K15" s="414">
        <f t="shared" si="16"/>
        <v>417</v>
      </c>
      <c r="L15" s="414">
        <f t="shared" si="16"/>
        <v>1748</v>
      </c>
      <c r="M15" s="414">
        <f t="shared" si="16"/>
        <v>834</v>
      </c>
      <c r="N15" s="414">
        <f t="shared" si="16"/>
        <v>180</v>
      </c>
      <c r="O15" s="414">
        <f t="shared" si="16"/>
        <v>1014</v>
      </c>
      <c r="P15" s="414">
        <f t="shared" si="16"/>
        <v>24833</v>
      </c>
      <c r="Q15" s="414" t="str">
        <f t="shared" si="16"/>
        <v>-</v>
      </c>
      <c r="R15" s="414" t="str">
        <f t="shared" si="16"/>
        <v>-</v>
      </c>
    </row>
    <row r="16" spans="1:23" s="83" customFormat="1" x14ac:dyDescent="0.2">
      <c r="A16" s="632"/>
      <c r="B16" s="415" t="s">
        <v>236</v>
      </c>
      <c r="C16" s="414">
        <f t="shared" si="16"/>
        <v>42968</v>
      </c>
      <c r="D16" s="414">
        <f t="shared" si="16"/>
        <v>1394</v>
      </c>
      <c r="E16" s="414">
        <f t="shared" si="16"/>
        <v>103</v>
      </c>
      <c r="F16" s="414">
        <f t="shared" si="16"/>
        <v>1497</v>
      </c>
      <c r="G16" s="414" t="str">
        <f t="shared" si="16"/>
        <v>-</v>
      </c>
      <c r="H16" s="414">
        <f t="shared" si="16"/>
        <v>495</v>
      </c>
      <c r="I16" s="414">
        <f t="shared" si="16"/>
        <v>495</v>
      </c>
      <c r="J16" s="414">
        <f t="shared" si="16"/>
        <v>1394</v>
      </c>
      <c r="K16" s="414">
        <f t="shared" si="16"/>
        <v>598</v>
      </c>
      <c r="L16" s="414">
        <f t="shared" si="16"/>
        <v>1992</v>
      </c>
      <c r="M16" s="414">
        <f t="shared" si="16"/>
        <v>801</v>
      </c>
      <c r="N16" s="414">
        <f t="shared" si="16"/>
        <v>236</v>
      </c>
      <c r="O16" s="414">
        <f t="shared" si="16"/>
        <v>1037</v>
      </c>
      <c r="P16" s="414">
        <f t="shared" si="16"/>
        <v>26338</v>
      </c>
      <c r="Q16" s="414" t="str">
        <f t="shared" si="16"/>
        <v>-</v>
      </c>
      <c r="R16" s="414" t="str">
        <f t="shared" si="16"/>
        <v>-</v>
      </c>
    </row>
    <row r="17" spans="1:18" s="83" customFormat="1" x14ac:dyDescent="0.2">
      <c r="A17" s="531" t="s">
        <v>443</v>
      </c>
      <c r="B17" s="174" t="s">
        <v>1</v>
      </c>
      <c r="C17" s="297">
        <f>IF(SUM(C18:C19)=0,"-",SUM(C18:C19))</f>
        <v>29701</v>
      </c>
      <c r="D17" s="297">
        <f t="shared" ref="D17:P17" si="17">IF(SUM(D18:D19)=0,"-",SUM(D18:D19))</f>
        <v>972</v>
      </c>
      <c r="E17" s="297" t="str">
        <f t="shared" si="17"/>
        <v>-</v>
      </c>
      <c r="F17" s="297">
        <f>IF(SUM(F18:F19)=0,"-",SUM(F18:F19))</f>
        <v>972</v>
      </c>
      <c r="G17" s="297" t="str">
        <f t="shared" si="17"/>
        <v>-</v>
      </c>
      <c r="H17" s="297">
        <f t="shared" si="17"/>
        <v>91</v>
      </c>
      <c r="I17" s="297">
        <f t="shared" si="17"/>
        <v>91</v>
      </c>
      <c r="J17" s="297">
        <f>IF(SUM(J18:J19)=0,"-",SUM(J18:J19))</f>
        <v>972</v>
      </c>
      <c r="K17" s="297">
        <f t="shared" si="17"/>
        <v>91</v>
      </c>
      <c r="L17" s="297">
        <f t="shared" si="17"/>
        <v>1063</v>
      </c>
      <c r="M17" s="297">
        <f t="shared" si="17"/>
        <v>679</v>
      </c>
      <c r="N17" s="297">
        <f t="shared" si="17"/>
        <v>33</v>
      </c>
      <c r="O17" s="297">
        <f t="shared" si="17"/>
        <v>712</v>
      </c>
      <c r="P17" s="297">
        <f t="shared" si="17"/>
        <v>20790</v>
      </c>
      <c r="Q17" s="298"/>
      <c r="R17" s="112">
        <f t="shared" ref="R17:R40" si="18">IFERROR(Q17/P17*100,"")</f>
        <v>0</v>
      </c>
    </row>
    <row r="18" spans="1:18" s="83" customFormat="1" x14ac:dyDescent="0.2">
      <c r="A18" s="644"/>
      <c r="B18" s="174" t="s">
        <v>235</v>
      </c>
      <c r="C18" s="297">
        <v>13452</v>
      </c>
      <c r="D18" s="297">
        <v>533</v>
      </c>
      <c r="E18" s="297" t="s">
        <v>453</v>
      </c>
      <c r="F18" s="297">
        <f t="shared" si="1"/>
        <v>533</v>
      </c>
      <c r="G18" s="297" t="s">
        <v>453</v>
      </c>
      <c r="H18" s="297">
        <v>41</v>
      </c>
      <c r="I18" s="297">
        <f t="shared" si="2"/>
        <v>41</v>
      </c>
      <c r="J18" s="297">
        <f>IF(SUM(D18,G18)=0,"-",SUM(D18,G18))</f>
        <v>533</v>
      </c>
      <c r="K18" s="297">
        <f>IF(SUM(E18,H18)=0,"-",SUM(E18,H18))</f>
        <v>41</v>
      </c>
      <c r="L18" s="297">
        <f t="shared" si="3"/>
        <v>574</v>
      </c>
      <c r="M18" s="297">
        <v>401</v>
      </c>
      <c r="N18" s="297">
        <v>16</v>
      </c>
      <c r="O18" s="297">
        <f t="shared" si="4"/>
        <v>417</v>
      </c>
      <c r="P18" s="297">
        <v>10008</v>
      </c>
      <c r="Q18" s="298"/>
      <c r="R18" s="112">
        <f t="shared" si="18"/>
        <v>0</v>
      </c>
    </row>
    <row r="19" spans="1:18" s="83" customFormat="1" x14ac:dyDescent="0.2">
      <c r="A19" s="532"/>
      <c r="B19" s="174" t="s">
        <v>236</v>
      </c>
      <c r="C19" s="297">
        <v>16249</v>
      </c>
      <c r="D19" s="297">
        <v>439</v>
      </c>
      <c r="E19" s="297" t="s">
        <v>453</v>
      </c>
      <c r="F19" s="297">
        <f t="shared" si="1"/>
        <v>439</v>
      </c>
      <c r="G19" s="297" t="s">
        <v>453</v>
      </c>
      <c r="H19" s="297">
        <v>50</v>
      </c>
      <c r="I19" s="297">
        <f t="shared" si="2"/>
        <v>50</v>
      </c>
      <c r="J19" s="297">
        <f>IF(SUM(D19,G19)=0,"-",SUM(D19,G19))</f>
        <v>439</v>
      </c>
      <c r="K19" s="297">
        <f>IF(SUM(E19,H19)=0,"-",SUM(E19,H19))</f>
        <v>50</v>
      </c>
      <c r="L19" s="297">
        <f t="shared" si="3"/>
        <v>489</v>
      </c>
      <c r="M19" s="297">
        <v>278</v>
      </c>
      <c r="N19" s="297">
        <v>17</v>
      </c>
      <c r="O19" s="297">
        <f t="shared" si="4"/>
        <v>295</v>
      </c>
      <c r="P19" s="297">
        <v>10782</v>
      </c>
      <c r="Q19" s="298"/>
      <c r="R19" s="112">
        <f t="shared" si="18"/>
        <v>0</v>
      </c>
    </row>
    <row r="20" spans="1:18" s="83" customFormat="1" x14ac:dyDescent="0.2">
      <c r="A20" s="531" t="s">
        <v>444</v>
      </c>
      <c r="B20" s="174" t="s">
        <v>1</v>
      </c>
      <c r="C20" s="297">
        <f t="shared" ref="C20:P20" si="19">IF(SUM(C21:C22)=0,"-",SUM(C21:C22))</f>
        <v>6090</v>
      </c>
      <c r="D20" s="297">
        <f t="shared" si="19"/>
        <v>184</v>
      </c>
      <c r="E20" s="297" t="str">
        <f t="shared" si="19"/>
        <v>-</v>
      </c>
      <c r="F20" s="297">
        <f t="shared" si="19"/>
        <v>184</v>
      </c>
      <c r="G20" s="297" t="str">
        <f t="shared" si="19"/>
        <v>-</v>
      </c>
      <c r="H20" s="297" t="str">
        <f t="shared" si="19"/>
        <v>-</v>
      </c>
      <c r="I20" s="297" t="str">
        <f t="shared" si="19"/>
        <v>-</v>
      </c>
      <c r="J20" s="297">
        <f t="shared" si="19"/>
        <v>184</v>
      </c>
      <c r="K20" s="297" t="str">
        <f t="shared" si="19"/>
        <v>-</v>
      </c>
      <c r="L20" s="297">
        <f t="shared" si="19"/>
        <v>184</v>
      </c>
      <c r="M20" s="297">
        <f t="shared" si="19"/>
        <v>104</v>
      </c>
      <c r="N20" s="297" t="str">
        <f t="shared" si="19"/>
        <v>-</v>
      </c>
      <c r="O20" s="297">
        <f t="shared" si="19"/>
        <v>104</v>
      </c>
      <c r="P20" s="297">
        <f t="shared" si="19"/>
        <v>3447</v>
      </c>
      <c r="Q20" s="298"/>
      <c r="R20" s="112">
        <f t="shared" si="18"/>
        <v>0</v>
      </c>
    </row>
    <row r="21" spans="1:18" s="83" customFormat="1" x14ac:dyDescent="0.2">
      <c r="A21" s="644"/>
      <c r="B21" s="174" t="s">
        <v>235</v>
      </c>
      <c r="C21" s="297">
        <v>2805</v>
      </c>
      <c r="D21" s="297">
        <v>65</v>
      </c>
      <c r="E21" s="297" t="s">
        <v>453</v>
      </c>
      <c r="F21" s="297">
        <f t="shared" si="1"/>
        <v>65</v>
      </c>
      <c r="G21" s="297" t="s">
        <v>453</v>
      </c>
      <c r="H21" s="297" t="s">
        <v>453</v>
      </c>
      <c r="I21" s="297" t="str">
        <f t="shared" si="2"/>
        <v>-</v>
      </c>
      <c r="J21" s="297">
        <f>IF(SUM(D21,G21)=0,"-",SUM(D21,G21))</f>
        <v>65</v>
      </c>
      <c r="K21" s="297" t="str">
        <f>IF(SUM(E21,H21)=0,"-",SUM(E21,H21))</f>
        <v>-</v>
      </c>
      <c r="L21" s="297">
        <f t="shared" si="3"/>
        <v>65</v>
      </c>
      <c r="M21" s="297">
        <v>40</v>
      </c>
      <c r="N21" s="297" t="s">
        <v>453</v>
      </c>
      <c r="O21" s="297">
        <f t="shared" si="4"/>
        <v>40</v>
      </c>
      <c r="P21" s="297">
        <v>1798</v>
      </c>
      <c r="Q21" s="298"/>
      <c r="R21" s="112">
        <f t="shared" si="18"/>
        <v>0</v>
      </c>
    </row>
    <row r="22" spans="1:18" s="83" customFormat="1" x14ac:dyDescent="0.2">
      <c r="A22" s="532"/>
      <c r="B22" s="174" t="s">
        <v>236</v>
      </c>
      <c r="C22" s="297">
        <v>3285</v>
      </c>
      <c r="D22" s="297">
        <v>119</v>
      </c>
      <c r="E22" s="297" t="s">
        <v>453</v>
      </c>
      <c r="F22" s="297">
        <f t="shared" si="1"/>
        <v>119</v>
      </c>
      <c r="G22" s="297" t="s">
        <v>453</v>
      </c>
      <c r="H22" s="297" t="s">
        <v>453</v>
      </c>
      <c r="I22" s="297" t="str">
        <f t="shared" si="2"/>
        <v>-</v>
      </c>
      <c r="J22" s="297">
        <f>IF(SUM(D22,G22)=0,"-",SUM(D22,G22))</f>
        <v>119</v>
      </c>
      <c r="K22" s="297" t="str">
        <f>IF(SUM(E22,H22)=0,"-",SUM(E22,H22))</f>
        <v>-</v>
      </c>
      <c r="L22" s="297">
        <f t="shared" si="3"/>
        <v>119</v>
      </c>
      <c r="M22" s="297">
        <v>64</v>
      </c>
      <c r="N22" s="297" t="s">
        <v>453</v>
      </c>
      <c r="O22" s="297">
        <f t="shared" si="4"/>
        <v>64</v>
      </c>
      <c r="P22" s="297">
        <v>1649</v>
      </c>
      <c r="Q22" s="298"/>
      <c r="R22" s="112">
        <f t="shared" si="18"/>
        <v>0</v>
      </c>
    </row>
    <row r="23" spans="1:18" s="83" customFormat="1" x14ac:dyDescent="0.2">
      <c r="A23" s="531" t="s">
        <v>445</v>
      </c>
      <c r="B23" s="174" t="s">
        <v>1</v>
      </c>
      <c r="C23" s="297">
        <f t="shared" ref="C23:P23" si="20">IF(SUM(C24:C25)=0,"-",SUM(C24:C25))</f>
        <v>3254</v>
      </c>
      <c r="D23" s="297">
        <f t="shared" si="20"/>
        <v>80</v>
      </c>
      <c r="E23" s="297" t="str">
        <f t="shared" si="20"/>
        <v>-</v>
      </c>
      <c r="F23" s="297">
        <f t="shared" si="20"/>
        <v>80</v>
      </c>
      <c r="G23" s="297" t="str">
        <f t="shared" si="20"/>
        <v>-</v>
      </c>
      <c r="H23" s="297">
        <f t="shared" si="20"/>
        <v>99</v>
      </c>
      <c r="I23" s="297">
        <f t="shared" si="20"/>
        <v>99</v>
      </c>
      <c r="J23" s="297">
        <f t="shared" si="20"/>
        <v>80</v>
      </c>
      <c r="K23" s="297">
        <f t="shared" si="20"/>
        <v>99</v>
      </c>
      <c r="L23" s="297">
        <f t="shared" si="20"/>
        <v>179</v>
      </c>
      <c r="M23" s="297" t="str">
        <f t="shared" si="20"/>
        <v>-</v>
      </c>
      <c r="N23" s="297" t="str">
        <f t="shared" si="20"/>
        <v>-</v>
      </c>
      <c r="O23" s="297" t="str">
        <f t="shared" si="20"/>
        <v>-</v>
      </c>
      <c r="P23" s="297">
        <f t="shared" si="20"/>
        <v>1842</v>
      </c>
      <c r="Q23" s="298"/>
      <c r="R23" s="112">
        <f t="shared" si="18"/>
        <v>0</v>
      </c>
    </row>
    <row r="24" spans="1:18" s="83" customFormat="1" x14ac:dyDescent="0.2">
      <c r="A24" s="644"/>
      <c r="B24" s="174" t="s">
        <v>235</v>
      </c>
      <c r="C24" s="297">
        <v>1480</v>
      </c>
      <c r="D24" s="297">
        <v>40</v>
      </c>
      <c r="E24" s="297" t="s">
        <v>453</v>
      </c>
      <c r="F24" s="297">
        <f t="shared" si="1"/>
        <v>40</v>
      </c>
      <c r="G24" s="297" t="s">
        <v>453</v>
      </c>
      <c r="H24" s="297">
        <v>37</v>
      </c>
      <c r="I24" s="297">
        <f t="shared" si="2"/>
        <v>37</v>
      </c>
      <c r="J24" s="297">
        <f>IF(SUM(D24,G24)=0,"-",SUM(D24,G24))</f>
        <v>40</v>
      </c>
      <c r="K24" s="297">
        <f>IF(SUM(E24,H24)=0,"-",SUM(E24,H24))</f>
        <v>37</v>
      </c>
      <c r="L24" s="297">
        <f t="shared" si="3"/>
        <v>77</v>
      </c>
      <c r="M24" s="297" t="s">
        <v>453</v>
      </c>
      <c r="N24" s="297" t="s">
        <v>453</v>
      </c>
      <c r="O24" s="297" t="str">
        <f t="shared" si="4"/>
        <v>-</v>
      </c>
      <c r="P24" s="297">
        <v>923</v>
      </c>
      <c r="Q24" s="298"/>
      <c r="R24" s="112">
        <f t="shared" si="18"/>
        <v>0</v>
      </c>
    </row>
    <row r="25" spans="1:18" s="83" customFormat="1" x14ac:dyDescent="0.2">
      <c r="A25" s="532"/>
      <c r="B25" s="174" t="s">
        <v>236</v>
      </c>
      <c r="C25" s="297">
        <v>1774</v>
      </c>
      <c r="D25" s="297">
        <v>40</v>
      </c>
      <c r="E25" s="297" t="s">
        <v>453</v>
      </c>
      <c r="F25" s="297">
        <f t="shared" si="1"/>
        <v>40</v>
      </c>
      <c r="G25" s="297" t="s">
        <v>453</v>
      </c>
      <c r="H25" s="297">
        <v>62</v>
      </c>
      <c r="I25" s="297">
        <f t="shared" si="2"/>
        <v>62</v>
      </c>
      <c r="J25" s="297">
        <f>IF(SUM(D25,G25)=0,"-",SUM(D25,G25))</f>
        <v>40</v>
      </c>
      <c r="K25" s="297">
        <f>IF(SUM(E25,H25)=0,"-",SUM(E25,H25))</f>
        <v>62</v>
      </c>
      <c r="L25" s="297">
        <f t="shared" si="3"/>
        <v>102</v>
      </c>
      <c r="M25" s="297" t="s">
        <v>453</v>
      </c>
      <c r="N25" s="297" t="s">
        <v>453</v>
      </c>
      <c r="O25" s="297" t="str">
        <f t="shared" si="4"/>
        <v>-</v>
      </c>
      <c r="P25" s="297">
        <v>919</v>
      </c>
      <c r="Q25" s="298"/>
      <c r="R25" s="112">
        <f t="shared" si="18"/>
        <v>0</v>
      </c>
    </row>
    <row r="26" spans="1:18" s="83" customFormat="1" x14ac:dyDescent="0.2">
      <c r="A26" s="531" t="s">
        <v>447</v>
      </c>
      <c r="B26" s="174" t="s">
        <v>1</v>
      </c>
      <c r="C26" s="297">
        <f t="shared" ref="C26:N26" si="21">IF(SUM(C27:C28)=0,"-",SUM(C27:C28))</f>
        <v>3108</v>
      </c>
      <c r="D26" s="297">
        <f t="shared" si="21"/>
        <v>233</v>
      </c>
      <c r="E26" s="297">
        <f t="shared" si="21"/>
        <v>6</v>
      </c>
      <c r="F26" s="297">
        <f t="shared" si="21"/>
        <v>239</v>
      </c>
      <c r="G26" s="297" t="str">
        <f t="shared" si="21"/>
        <v>-</v>
      </c>
      <c r="H26" s="297">
        <f t="shared" si="21"/>
        <v>218</v>
      </c>
      <c r="I26" s="297">
        <f t="shared" si="21"/>
        <v>218</v>
      </c>
      <c r="J26" s="297">
        <f t="shared" si="21"/>
        <v>233</v>
      </c>
      <c r="K26" s="297">
        <f t="shared" si="21"/>
        <v>224</v>
      </c>
      <c r="L26" s="297">
        <f t="shared" si="21"/>
        <v>457</v>
      </c>
      <c r="M26" s="297">
        <f t="shared" si="21"/>
        <v>163</v>
      </c>
      <c r="N26" s="297">
        <f t="shared" si="21"/>
        <v>61</v>
      </c>
      <c r="O26" s="297">
        <f>IF(SUM(O27:O28)=0,"-",SUM(O27:O28))</f>
        <v>224</v>
      </c>
      <c r="P26" s="297">
        <f>IF(SUM(P27:P28)=0,"-",SUM(P27:P28))</f>
        <v>1886</v>
      </c>
      <c r="Q26" s="298"/>
      <c r="R26" s="112">
        <f t="shared" si="18"/>
        <v>0</v>
      </c>
    </row>
    <row r="27" spans="1:18" s="83" customFormat="1" x14ac:dyDescent="0.2">
      <c r="A27" s="644"/>
      <c r="B27" s="174" t="s">
        <v>235</v>
      </c>
      <c r="C27" s="297">
        <v>1434</v>
      </c>
      <c r="D27" s="297">
        <v>111</v>
      </c>
      <c r="E27" s="297">
        <v>1</v>
      </c>
      <c r="F27" s="297">
        <f t="shared" si="1"/>
        <v>112</v>
      </c>
      <c r="G27" s="297" t="s">
        <v>453</v>
      </c>
      <c r="H27" s="297">
        <v>90</v>
      </c>
      <c r="I27" s="297">
        <f t="shared" si="2"/>
        <v>90</v>
      </c>
      <c r="J27" s="297">
        <f>IF(SUM(D27,G27)=0,"-",SUM(D27,G27))</f>
        <v>111</v>
      </c>
      <c r="K27" s="297">
        <f>IF(SUM(E27,H27)=0,"-",SUM(E27,H27))</f>
        <v>91</v>
      </c>
      <c r="L27" s="297">
        <f t="shared" si="3"/>
        <v>202</v>
      </c>
      <c r="M27" s="297">
        <v>74</v>
      </c>
      <c r="N27" s="297">
        <v>23</v>
      </c>
      <c r="O27" s="297">
        <f t="shared" si="4"/>
        <v>97</v>
      </c>
      <c r="P27" s="297">
        <v>951</v>
      </c>
      <c r="Q27" s="298"/>
      <c r="R27" s="112">
        <f t="shared" si="18"/>
        <v>0</v>
      </c>
    </row>
    <row r="28" spans="1:18" s="83" customFormat="1" x14ac:dyDescent="0.2">
      <c r="A28" s="532"/>
      <c r="B28" s="174" t="s">
        <v>236</v>
      </c>
      <c r="C28" s="297">
        <v>1674</v>
      </c>
      <c r="D28" s="297">
        <v>122</v>
      </c>
      <c r="E28" s="297">
        <v>5</v>
      </c>
      <c r="F28" s="297">
        <f t="shared" si="1"/>
        <v>127</v>
      </c>
      <c r="G28" s="297" t="s">
        <v>453</v>
      </c>
      <c r="H28" s="297">
        <v>128</v>
      </c>
      <c r="I28" s="297">
        <f t="shared" si="2"/>
        <v>128</v>
      </c>
      <c r="J28" s="297">
        <f>IF(SUM(D28,G28)=0,"-",SUM(D28,G28))</f>
        <v>122</v>
      </c>
      <c r="K28" s="297">
        <f>IF(SUM(E28,H28)=0,"-",SUM(E28,H28))</f>
        <v>133</v>
      </c>
      <c r="L28" s="297">
        <f t="shared" si="3"/>
        <v>255</v>
      </c>
      <c r="M28" s="297">
        <v>89</v>
      </c>
      <c r="N28" s="297">
        <v>38</v>
      </c>
      <c r="O28" s="297">
        <f t="shared" si="4"/>
        <v>127</v>
      </c>
      <c r="P28" s="297">
        <v>935</v>
      </c>
      <c r="Q28" s="298"/>
      <c r="R28" s="112">
        <f t="shared" si="18"/>
        <v>0</v>
      </c>
    </row>
    <row r="29" spans="1:18" s="83" customFormat="1" x14ac:dyDescent="0.2">
      <c r="A29" s="531" t="s">
        <v>446</v>
      </c>
      <c r="B29" s="174" t="s">
        <v>1</v>
      </c>
      <c r="C29" s="297">
        <f t="shared" ref="C29:P29" si="22">IF(SUM(C30:C31)=0,"-",SUM(C30:C31))</f>
        <v>3413</v>
      </c>
      <c r="D29" s="297" t="str">
        <f t="shared" si="22"/>
        <v>-</v>
      </c>
      <c r="E29" s="297">
        <f t="shared" si="22"/>
        <v>6</v>
      </c>
      <c r="F29" s="297">
        <f t="shared" si="22"/>
        <v>6</v>
      </c>
      <c r="G29" s="297" t="str">
        <f t="shared" si="22"/>
        <v>-</v>
      </c>
      <c r="H29" s="297">
        <f t="shared" si="22"/>
        <v>431</v>
      </c>
      <c r="I29" s="297">
        <f t="shared" si="22"/>
        <v>431</v>
      </c>
      <c r="J29" s="297" t="str">
        <f t="shared" si="22"/>
        <v>-</v>
      </c>
      <c r="K29" s="297">
        <f t="shared" si="22"/>
        <v>437</v>
      </c>
      <c r="L29" s="297">
        <f t="shared" si="22"/>
        <v>437</v>
      </c>
      <c r="M29" s="297" t="str">
        <f t="shared" si="22"/>
        <v>-</v>
      </c>
      <c r="N29" s="297">
        <f t="shared" si="22"/>
        <v>267</v>
      </c>
      <c r="O29" s="297">
        <f t="shared" si="22"/>
        <v>267</v>
      </c>
      <c r="P29" s="297">
        <f t="shared" si="22"/>
        <v>1880</v>
      </c>
      <c r="Q29" s="298"/>
      <c r="R29" s="112">
        <f t="shared" si="18"/>
        <v>0</v>
      </c>
    </row>
    <row r="30" spans="1:18" s="83" customFormat="1" x14ac:dyDescent="0.2">
      <c r="A30" s="644"/>
      <c r="B30" s="174" t="s">
        <v>235</v>
      </c>
      <c r="C30" s="297">
        <v>1526</v>
      </c>
      <c r="D30" s="297" t="s">
        <v>453</v>
      </c>
      <c r="E30" s="297">
        <v>2</v>
      </c>
      <c r="F30" s="297">
        <f t="shared" si="1"/>
        <v>2</v>
      </c>
      <c r="G30" s="297" t="s">
        <v>453</v>
      </c>
      <c r="H30" s="297">
        <v>176</v>
      </c>
      <c r="I30" s="297">
        <f t="shared" si="2"/>
        <v>176</v>
      </c>
      <c r="J30" s="297" t="str">
        <f>IF(SUM(D30,G30)=0,"-",SUM(D30,G30))</f>
        <v>-</v>
      </c>
      <c r="K30" s="297">
        <f>IF(SUM(E30,H30)=0,"-",SUM(E30,H30))</f>
        <v>178</v>
      </c>
      <c r="L30" s="297">
        <f t="shared" si="3"/>
        <v>178</v>
      </c>
      <c r="M30" s="297" t="s">
        <v>453</v>
      </c>
      <c r="N30" s="297">
        <v>116</v>
      </c>
      <c r="O30" s="297">
        <f t="shared" si="4"/>
        <v>116</v>
      </c>
      <c r="P30" s="297">
        <v>920</v>
      </c>
      <c r="Q30" s="298"/>
      <c r="R30" s="112">
        <f t="shared" si="18"/>
        <v>0</v>
      </c>
    </row>
    <row r="31" spans="1:18" s="83" customFormat="1" x14ac:dyDescent="0.2">
      <c r="A31" s="532"/>
      <c r="B31" s="174" t="s">
        <v>236</v>
      </c>
      <c r="C31" s="297">
        <v>1887</v>
      </c>
      <c r="D31" s="297" t="s">
        <v>453</v>
      </c>
      <c r="E31" s="297">
        <v>4</v>
      </c>
      <c r="F31" s="297">
        <f t="shared" si="1"/>
        <v>4</v>
      </c>
      <c r="G31" s="297" t="s">
        <v>453</v>
      </c>
      <c r="H31" s="297">
        <v>255</v>
      </c>
      <c r="I31" s="297">
        <f t="shared" si="2"/>
        <v>255</v>
      </c>
      <c r="J31" s="297" t="str">
        <f>IF(SUM(D31,G31)=0,"-",SUM(D31,G31))</f>
        <v>-</v>
      </c>
      <c r="K31" s="297">
        <f>IF(SUM(E31,H31)=0,"-",SUM(E31,H31))</f>
        <v>259</v>
      </c>
      <c r="L31" s="297">
        <f t="shared" si="3"/>
        <v>259</v>
      </c>
      <c r="M31" s="297" t="s">
        <v>453</v>
      </c>
      <c r="N31" s="297">
        <v>151</v>
      </c>
      <c r="O31" s="297">
        <f t="shared" si="4"/>
        <v>151</v>
      </c>
      <c r="P31" s="297">
        <v>960</v>
      </c>
      <c r="Q31" s="298"/>
      <c r="R31" s="112">
        <f t="shared" si="18"/>
        <v>0</v>
      </c>
    </row>
    <row r="32" spans="1:18" s="83" customFormat="1" x14ac:dyDescent="0.2">
      <c r="A32" s="531" t="s">
        <v>448</v>
      </c>
      <c r="B32" s="174" t="s">
        <v>1</v>
      </c>
      <c r="C32" s="297">
        <f t="shared" ref="C32:P32" si="23">IF(SUM(C33:C34)=0,"-",SUM(C33:C34))</f>
        <v>18981</v>
      </c>
      <c r="D32" s="297">
        <f t="shared" si="23"/>
        <v>731</v>
      </c>
      <c r="E32" s="297">
        <f t="shared" si="23"/>
        <v>132</v>
      </c>
      <c r="F32" s="297">
        <f t="shared" si="23"/>
        <v>863</v>
      </c>
      <c r="G32" s="297" t="str">
        <f t="shared" si="23"/>
        <v>-</v>
      </c>
      <c r="H32" s="297" t="str">
        <f t="shared" si="23"/>
        <v>-</v>
      </c>
      <c r="I32" s="297" t="str">
        <f t="shared" si="23"/>
        <v>-</v>
      </c>
      <c r="J32" s="297">
        <f t="shared" si="23"/>
        <v>731</v>
      </c>
      <c r="K32" s="297">
        <f t="shared" si="23"/>
        <v>132</v>
      </c>
      <c r="L32" s="297">
        <f t="shared" si="23"/>
        <v>863</v>
      </c>
      <c r="M32" s="297">
        <f t="shared" si="23"/>
        <v>400</v>
      </c>
      <c r="N32" s="297">
        <f t="shared" si="23"/>
        <v>29</v>
      </c>
      <c r="O32" s="297">
        <f t="shared" si="23"/>
        <v>429</v>
      </c>
      <c r="P32" s="297">
        <f t="shared" si="23"/>
        <v>12509</v>
      </c>
      <c r="Q32" s="298"/>
      <c r="R32" s="112">
        <f t="shared" si="18"/>
        <v>0</v>
      </c>
    </row>
    <row r="33" spans="1:18" s="83" customFormat="1" x14ac:dyDescent="0.2">
      <c r="A33" s="644"/>
      <c r="B33" s="174" t="s">
        <v>235</v>
      </c>
      <c r="C33" s="297">
        <v>8431</v>
      </c>
      <c r="D33" s="297">
        <v>329</v>
      </c>
      <c r="E33" s="297">
        <v>55</v>
      </c>
      <c r="F33" s="297">
        <f t="shared" si="1"/>
        <v>384</v>
      </c>
      <c r="G33" s="297" t="s">
        <v>453</v>
      </c>
      <c r="H33" s="297" t="s">
        <v>453</v>
      </c>
      <c r="I33" s="297" t="str">
        <f t="shared" si="2"/>
        <v>-</v>
      </c>
      <c r="J33" s="297">
        <f>IF(SUM(D33,G33)=0,"-",SUM(D33,G33))</f>
        <v>329</v>
      </c>
      <c r="K33" s="297">
        <f>IF(SUM(E33,H33)=0,"-",SUM(E33,H33))</f>
        <v>55</v>
      </c>
      <c r="L33" s="297">
        <f t="shared" si="3"/>
        <v>384</v>
      </c>
      <c r="M33" s="297">
        <v>172</v>
      </c>
      <c r="N33" s="297">
        <v>13</v>
      </c>
      <c r="O33" s="297">
        <f t="shared" si="4"/>
        <v>185</v>
      </c>
      <c r="P33" s="297">
        <v>5914</v>
      </c>
      <c r="Q33" s="298"/>
      <c r="R33" s="112">
        <f t="shared" si="18"/>
        <v>0</v>
      </c>
    </row>
    <row r="34" spans="1:18" s="83" customFormat="1" x14ac:dyDescent="0.2">
      <c r="A34" s="532"/>
      <c r="B34" s="174" t="s">
        <v>236</v>
      </c>
      <c r="C34" s="297">
        <v>10550</v>
      </c>
      <c r="D34" s="297">
        <v>402</v>
      </c>
      <c r="E34" s="297">
        <v>77</v>
      </c>
      <c r="F34" s="297">
        <f t="shared" si="1"/>
        <v>479</v>
      </c>
      <c r="G34" s="297" t="s">
        <v>453</v>
      </c>
      <c r="H34" s="297" t="s">
        <v>453</v>
      </c>
      <c r="I34" s="297" t="str">
        <f t="shared" si="2"/>
        <v>-</v>
      </c>
      <c r="J34" s="297">
        <f>IF(SUM(D34,G34)=0,"-",SUM(D34,G34))</f>
        <v>402</v>
      </c>
      <c r="K34" s="297">
        <f>IF(SUM(E34,H34)=0,"-",SUM(E34,H34))</f>
        <v>77</v>
      </c>
      <c r="L34" s="297">
        <f t="shared" si="3"/>
        <v>479</v>
      </c>
      <c r="M34" s="297">
        <v>228</v>
      </c>
      <c r="N34" s="297">
        <v>16</v>
      </c>
      <c r="O34" s="297">
        <f t="shared" si="4"/>
        <v>244</v>
      </c>
      <c r="P34" s="297">
        <v>6595</v>
      </c>
      <c r="Q34" s="298"/>
      <c r="R34" s="112">
        <f t="shared" si="18"/>
        <v>0</v>
      </c>
    </row>
    <row r="35" spans="1:18" s="83" customFormat="1" x14ac:dyDescent="0.2">
      <c r="A35" s="531" t="s">
        <v>449</v>
      </c>
      <c r="B35" s="174" t="s">
        <v>1</v>
      </c>
      <c r="C35" s="297">
        <f t="shared" ref="C35:P35" si="24">IF(SUM(C36:C37)=0,"-",SUM(C36:C37))</f>
        <v>2791</v>
      </c>
      <c r="D35" s="297">
        <f t="shared" si="24"/>
        <v>113</v>
      </c>
      <c r="E35" s="297">
        <f t="shared" si="24"/>
        <v>32</v>
      </c>
      <c r="F35" s="297">
        <f t="shared" si="24"/>
        <v>145</v>
      </c>
      <c r="G35" s="297" t="str">
        <f t="shared" si="24"/>
        <v>-</v>
      </c>
      <c r="H35" s="297" t="str">
        <f t="shared" si="24"/>
        <v>-</v>
      </c>
      <c r="I35" s="297" t="str">
        <f t="shared" si="24"/>
        <v>-</v>
      </c>
      <c r="J35" s="297">
        <f t="shared" si="24"/>
        <v>113</v>
      </c>
      <c r="K35" s="297">
        <f t="shared" si="24"/>
        <v>32</v>
      </c>
      <c r="L35" s="297">
        <f t="shared" si="24"/>
        <v>145</v>
      </c>
      <c r="M35" s="297">
        <f t="shared" si="24"/>
        <v>54</v>
      </c>
      <c r="N35" s="297">
        <f t="shared" si="24"/>
        <v>26</v>
      </c>
      <c r="O35" s="297">
        <f t="shared" si="24"/>
        <v>80</v>
      </c>
      <c r="P35" s="297">
        <f t="shared" si="24"/>
        <v>1770</v>
      </c>
      <c r="Q35" s="298"/>
      <c r="R35" s="112">
        <f t="shared" si="18"/>
        <v>0</v>
      </c>
    </row>
    <row r="36" spans="1:18" s="83" customFormat="1" x14ac:dyDescent="0.2">
      <c r="A36" s="644"/>
      <c r="B36" s="174" t="s">
        <v>235</v>
      </c>
      <c r="C36" s="297">
        <v>1300</v>
      </c>
      <c r="D36" s="297">
        <v>53</v>
      </c>
      <c r="E36" s="297">
        <v>15</v>
      </c>
      <c r="F36" s="297">
        <f t="shared" si="1"/>
        <v>68</v>
      </c>
      <c r="G36" s="297" t="s">
        <v>453</v>
      </c>
      <c r="H36" s="297" t="s">
        <v>453</v>
      </c>
      <c r="I36" s="297" t="str">
        <f t="shared" si="2"/>
        <v>-</v>
      </c>
      <c r="J36" s="297">
        <f>IF(SUM(D36,G36)=0,"-",SUM(D36,G36))</f>
        <v>53</v>
      </c>
      <c r="K36" s="297">
        <f>IF(SUM(E36,H36)=0,"-",SUM(E36,H36))</f>
        <v>15</v>
      </c>
      <c r="L36" s="297">
        <f t="shared" si="3"/>
        <v>68</v>
      </c>
      <c r="M36" s="297">
        <v>26</v>
      </c>
      <c r="N36" s="297">
        <v>12</v>
      </c>
      <c r="O36" s="297">
        <f t="shared" si="4"/>
        <v>38</v>
      </c>
      <c r="P36" s="297">
        <v>854</v>
      </c>
      <c r="Q36" s="298"/>
      <c r="R36" s="112">
        <f t="shared" si="18"/>
        <v>0</v>
      </c>
    </row>
    <row r="37" spans="1:18" s="83" customFormat="1" x14ac:dyDescent="0.2">
      <c r="A37" s="532"/>
      <c r="B37" s="174" t="s">
        <v>236</v>
      </c>
      <c r="C37" s="297">
        <v>1491</v>
      </c>
      <c r="D37" s="297">
        <v>60</v>
      </c>
      <c r="E37" s="297">
        <v>17</v>
      </c>
      <c r="F37" s="297">
        <f t="shared" si="1"/>
        <v>77</v>
      </c>
      <c r="G37" s="297" t="s">
        <v>453</v>
      </c>
      <c r="H37" s="297" t="s">
        <v>453</v>
      </c>
      <c r="I37" s="297" t="str">
        <f t="shared" si="2"/>
        <v>-</v>
      </c>
      <c r="J37" s="297">
        <f>IF(SUM(D37,G37)=0,"-",SUM(D37,G37))</f>
        <v>60</v>
      </c>
      <c r="K37" s="297">
        <f>IF(SUM(E37,H37)=0,"-",SUM(E37,H37))</f>
        <v>17</v>
      </c>
      <c r="L37" s="297">
        <f t="shared" si="3"/>
        <v>77</v>
      </c>
      <c r="M37" s="297">
        <v>28</v>
      </c>
      <c r="N37" s="297">
        <v>14</v>
      </c>
      <c r="O37" s="297">
        <f t="shared" si="4"/>
        <v>42</v>
      </c>
      <c r="P37" s="297">
        <v>916</v>
      </c>
      <c r="Q37" s="298"/>
      <c r="R37" s="112">
        <f t="shared" si="18"/>
        <v>0</v>
      </c>
    </row>
    <row r="38" spans="1:18" s="83" customFormat="1" x14ac:dyDescent="0.2">
      <c r="A38" s="531" t="s">
        <v>450</v>
      </c>
      <c r="B38" s="174" t="s">
        <v>1</v>
      </c>
      <c r="C38" s="297">
        <f t="shared" ref="C38:P38" si="25">IF(SUM(C39:C40)=0,"-",SUM(C39:C40))</f>
        <v>11048</v>
      </c>
      <c r="D38" s="297">
        <f t="shared" si="25"/>
        <v>412</v>
      </c>
      <c r="E38" s="297" t="str">
        <f t="shared" si="25"/>
        <v>-</v>
      </c>
      <c r="F38" s="297">
        <f t="shared" si="25"/>
        <v>412</v>
      </c>
      <c r="G38" s="297" t="str">
        <f t="shared" si="25"/>
        <v>-</v>
      </c>
      <c r="H38" s="297" t="str">
        <f t="shared" si="25"/>
        <v>-</v>
      </c>
      <c r="I38" s="297" t="str">
        <f t="shared" si="25"/>
        <v>-</v>
      </c>
      <c r="J38" s="297">
        <f t="shared" si="25"/>
        <v>412</v>
      </c>
      <c r="K38" s="297" t="str">
        <f t="shared" si="25"/>
        <v>-</v>
      </c>
      <c r="L38" s="297">
        <f t="shared" si="25"/>
        <v>412</v>
      </c>
      <c r="M38" s="297">
        <f t="shared" si="25"/>
        <v>235</v>
      </c>
      <c r="N38" s="297" t="str">
        <f t="shared" si="25"/>
        <v>-</v>
      </c>
      <c r="O38" s="297">
        <f t="shared" si="25"/>
        <v>235</v>
      </c>
      <c r="P38" s="297">
        <f t="shared" si="25"/>
        <v>7047</v>
      </c>
      <c r="Q38" s="298"/>
      <c r="R38" s="112">
        <f t="shared" si="18"/>
        <v>0</v>
      </c>
    </row>
    <row r="39" spans="1:18" s="83" customFormat="1" x14ac:dyDescent="0.2">
      <c r="A39" s="644"/>
      <c r="B39" s="174" t="s">
        <v>235</v>
      </c>
      <c r="C39" s="297">
        <v>4990</v>
      </c>
      <c r="D39" s="297">
        <v>200</v>
      </c>
      <c r="E39" s="297" t="s">
        <v>453</v>
      </c>
      <c r="F39" s="297">
        <f t="shared" si="1"/>
        <v>200</v>
      </c>
      <c r="G39" s="297" t="s">
        <v>453</v>
      </c>
      <c r="H39" s="297" t="s">
        <v>453</v>
      </c>
      <c r="I39" s="297" t="str">
        <f t="shared" si="2"/>
        <v>-</v>
      </c>
      <c r="J39" s="297">
        <f>IF(SUM(D39,G39)=0,"-",SUM(D39,G39))</f>
        <v>200</v>
      </c>
      <c r="K39" s="297" t="str">
        <f>IF(SUM(E39,H39)=0,"-",SUM(E39,H39))</f>
        <v>-</v>
      </c>
      <c r="L39" s="297">
        <f t="shared" si="3"/>
        <v>200</v>
      </c>
      <c r="M39" s="297">
        <v>121</v>
      </c>
      <c r="N39" s="297" t="s">
        <v>453</v>
      </c>
      <c r="O39" s="297">
        <f t="shared" si="4"/>
        <v>121</v>
      </c>
      <c r="P39" s="297">
        <v>3465</v>
      </c>
      <c r="Q39" s="298"/>
      <c r="R39" s="112">
        <f t="shared" si="18"/>
        <v>0</v>
      </c>
    </row>
    <row r="40" spans="1:18" s="83" customFormat="1" x14ac:dyDescent="0.2">
      <c r="A40" s="532"/>
      <c r="B40" s="174" t="s">
        <v>236</v>
      </c>
      <c r="C40" s="297">
        <v>6058</v>
      </c>
      <c r="D40" s="297">
        <v>212</v>
      </c>
      <c r="E40" s="297" t="s">
        <v>453</v>
      </c>
      <c r="F40" s="297">
        <f t="shared" si="1"/>
        <v>212</v>
      </c>
      <c r="G40" s="297" t="s">
        <v>453</v>
      </c>
      <c r="H40" s="297" t="s">
        <v>453</v>
      </c>
      <c r="I40" s="297" t="str">
        <f t="shared" si="2"/>
        <v>-</v>
      </c>
      <c r="J40" s="297">
        <f>IF(SUM(D40,G40)=0,"-",SUM(D40,G40))</f>
        <v>212</v>
      </c>
      <c r="K40" s="297" t="str">
        <f>IF(SUM(E40,H40)=0,"-",SUM(E40,H40))</f>
        <v>-</v>
      </c>
      <c r="L40" s="297">
        <f t="shared" si="3"/>
        <v>212</v>
      </c>
      <c r="M40" s="297">
        <v>114</v>
      </c>
      <c r="N40" s="297" t="s">
        <v>453</v>
      </c>
      <c r="O40" s="297">
        <f t="shared" si="4"/>
        <v>114</v>
      </c>
      <c r="P40" s="297">
        <v>3582</v>
      </c>
      <c r="Q40" s="298"/>
      <c r="R40" s="112">
        <f t="shared" si="18"/>
        <v>0</v>
      </c>
    </row>
    <row r="41" spans="1:18" s="443" customFormat="1" x14ac:dyDescent="0.2">
      <c r="A41" s="599" t="s">
        <v>487</v>
      </c>
      <c r="B41" s="346" t="s">
        <v>490</v>
      </c>
      <c r="C41" s="296">
        <v>25098</v>
      </c>
      <c r="D41" s="296">
        <v>1528</v>
      </c>
      <c r="E41" s="296">
        <v>75</v>
      </c>
      <c r="F41" s="296">
        <v>1603</v>
      </c>
      <c r="G41" s="296">
        <v>106</v>
      </c>
      <c r="H41" s="296">
        <v>10</v>
      </c>
      <c r="I41" s="296">
        <v>116</v>
      </c>
      <c r="J41" s="296">
        <v>1528</v>
      </c>
      <c r="K41" s="296">
        <v>85</v>
      </c>
      <c r="L41" s="296">
        <v>1613</v>
      </c>
      <c r="M41" s="296">
        <v>1319</v>
      </c>
      <c r="N41" s="296">
        <v>61</v>
      </c>
      <c r="O41" s="296">
        <v>1380</v>
      </c>
      <c r="P41" s="296">
        <v>14990</v>
      </c>
      <c r="Q41" s="292">
        <v>1009</v>
      </c>
      <c r="R41" s="295">
        <v>6.7311541027351565</v>
      </c>
    </row>
    <row r="42" spans="1:18" s="443" customFormat="1" x14ac:dyDescent="0.2">
      <c r="A42" s="583"/>
      <c r="B42" s="346" t="s">
        <v>491</v>
      </c>
      <c r="C42" s="296">
        <v>11388</v>
      </c>
      <c r="D42" s="296">
        <v>674</v>
      </c>
      <c r="E42" s="296">
        <v>43</v>
      </c>
      <c r="F42" s="296">
        <v>717</v>
      </c>
      <c r="G42" s="296">
        <v>48</v>
      </c>
      <c r="H42" s="296">
        <v>5</v>
      </c>
      <c r="I42" s="296">
        <v>53</v>
      </c>
      <c r="J42" s="296">
        <v>674</v>
      </c>
      <c r="K42" s="296">
        <v>48</v>
      </c>
      <c r="L42" s="296">
        <v>722</v>
      </c>
      <c r="M42" s="296">
        <v>571</v>
      </c>
      <c r="N42" s="296">
        <v>35</v>
      </c>
      <c r="O42" s="296">
        <v>606</v>
      </c>
      <c r="P42" s="296">
        <v>7591</v>
      </c>
      <c r="Q42" s="292">
        <v>440</v>
      </c>
      <c r="R42" s="295">
        <v>5.7963377684099591</v>
      </c>
    </row>
    <row r="43" spans="1:18" s="443" customFormat="1" x14ac:dyDescent="0.2">
      <c r="A43" s="518"/>
      <c r="B43" s="346" t="s">
        <v>492</v>
      </c>
      <c r="C43" s="296">
        <v>13710</v>
      </c>
      <c r="D43" s="296">
        <v>854</v>
      </c>
      <c r="E43" s="296">
        <v>32</v>
      </c>
      <c r="F43" s="296">
        <v>886</v>
      </c>
      <c r="G43" s="296">
        <v>58</v>
      </c>
      <c r="H43" s="296">
        <v>5</v>
      </c>
      <c r="I43" s="296">
        <v>63</v>
      </c>
      <c r="J43" s="296">
        <v>854</v>
      </c>
      <c r="K43" s="296">
        <v>37</v>
      </c>
      <c r="L43" s="296">
        <v>891</v>
      </c>
      <c r="M43" s="296">
        <v>748</v>
      </c>
      <c r="N43" s="296">
        <v>26</v>
      </c>
      <c r="O43" s="296">
        <v>774</v>
      </c>
      <c r="P43" s="296">
        <v>7399</v>
      </c>
      <c r="Q43" s="292">
        <v>569</v>
      </c>
      <c r="R43" s="295">
        <v>7.6902284092444928</v>
      </c>
    </row>
    <row r="44" spans="1:18" s="437" customFormat="1" x14ac:dyDescent="0.2">
      <c r="A44" s="528" t="s">
        <v>475</v>
      </c>
      <c r="B44" s="407" t="s">
        <v>490</v>
      </c>
      <c r="C44" s="408">
        <v>11178</v>
      </c>
      <c r="D44" s="408">
        <v>545</v>
      </c>
      <c r="E44" s="408" t="s">
        <v>416</v>
      </c>
      <c r="F44" s="408">
        <v>545</v>
      </c>
      <c r="G44" s="408" t="s">
        <v>416</v>
      </c>
      <c r="H44" s="408" t="s">
        <v>416</v>
      </c>
      <c r="I44" s="408" t="s">
        <v>416</v>
      </c>
      <c r="J44" s="408">
        <v>545</v>
      </c>
      <c r="K44" s="408" t="s">
        <v>416</v>
      </c>
      <c r="L44" s="408">
        <v>545</v>
      </c>
      <c r="M44" s="408">
        <v>344</v>
      </c>
      <c r="N44" s="408" t="s">
        <v>416</v>
      </c>
      <c r="O44" s="408">
        <v>344</v>
      </c>
      <c r="P44" s="408">
        <v>7305</v>
      </c>
      <c r="Q44" s="414">
        <v>380</v>
      </c>
      <c r="R44" s="406">
        <v>5.2019164955509929</v>
      </c>
    </row>
    <row r="45" spans="1:18" s="437" customFormat="1" x14ac:dyDescent="0.2">
      <c r="A45" s="645"/>
      <c r="B45" s="407" t="s">
        <v>491</v>
      </c>
      <c r="C45" s="408">
        <v>5176</v>
      </c>
      <c r="D45" s="408">
        <v>222</v>
      </c>
      <c r="E45" s="408">
        <v>0</v>
      </c>
      <c r="F45" s="408">
        <v>222</v>
      </c>
      <c r="G45" s="408">
        <v>0</v>
      </c>
      <c r="H45" s="408">
        <v>0</v>
      </c>
      <c r="I45" s="408" t="s">
        <v>416</v>
      </c>
      <c r="J45" s="408">
        <v>222</v>
      </c>
      <c r="K45" s="408">
        <v>0</v>
      </c>
      <c r="L45" s="408">
        <v>222</v>
      </c>
      <c r="M45" s="408">
        <v>131</v>
      </c>
      <c r="N45" s="408">
        <v>0</v>
      </c>
      <c r="O45" s="408">
        <v>131</v>
      </c>
      <c r="P45" s="408">
        <v>3663</v>
      </c>
      <c r="Q45" s="414">
        <v>153</v>
      </c>
      <c r="R45" s="406">
        <v>4.176904176904177</v>
      </c>
    </row>
    <row r="46" spans="1:18" s="437" customFormat="1" x14ac:dyDescent="0.2">
      <c r="A46" s="529"/>
      <c r="B46" s="407" t="s">
        <v>492</v>
      </c>
      <c r="C46" s="408">
        <v>6002</v>
      </c>
      <c r="D46" s="408">
        <v>323</v>
      </c>
      <c r="E46" s="408">
        <v>0</v>
      </c>
      <c r="F46" s="408">
        <v>323</v>
      </c>
      <c r="G46" s="408">
        <v>0</v>
      </c>
      <c r="H46" s="408">
        <v>0</v>
      </c>
      <c r="I46" s="408" t="s">
        <v>416</v>
      </c>
      <c r="J46" s="408">
        <v>323</v>
      </c>
      <c r="K46" s="408">
        <v>0</v>
      </c>
      <c r="L46" s="408">
        <v>323</v>
      </c>
      <c r="M46" s="408">
        <v>213</v>
      </c>
      <c r="N46" s="408">
        <v>0</v>
      </c>
      <c r="O46" s="408">
        <v>213</v>
      </c>
      <c r="P46" s="408">
        <v>3642</v>
      </c>
      <c r="Q46" s="414">
        <v>227</v>
      </c>
      <c r="R46" s="406">
        <v>6.2328390993959362</v>
      </c>
    </row>
    <row r="47" spans="1:18" s="83" customFormat="1" x14ac:dyDescent="0.2">
      <c r="A47" s="515" t="s">
        <v>476</v>
      </c>
      <c r="B47" s="174" t="s">
        <v>490</v>
      </c>
      <c r="C47" s="297">
        <v>3819</v>
      </c>
      <c r="D47" s="297">
        <v>106</v>
      </c>
      <c r="E47" s="297" t="s">
        <v>416</v>
      </c>
      <c r="F47" s="297">
        <v>106</v>
      </c>
      <c r="G47" s="297">
        <v>106</v>
      </c>
      <c r="H47" s="297" t="s">
        <v>416</v>
      </c>
      <c r="I47" s="297">
        <v>106</v>
      </c>
      <c r="J47" s="297">
        <v>106</v>
      </c>
      <c r="K47" s="297" t="s">
        <v>416</v>
      </c>
      <c r="L47" s="297">
        <v>106</v>
      </c>
      <c r="M47" s="297">
        <v>61</v>
      </c>
      <c r="N47" s="297" t="s">
        <v>416</v>
      </c>
      <c r="O47" s="297">
        <v>61</v>
      </c>
      <c r="P47" s="297">
        <v>1976</v>
      </c>
      <c r="Q47" s="298">
        <v>64</v>
      </c>
      <c r="R47" s="112">
        <v>3.2388663967611335</v>
      </c>
    </row>
    <row r="48" spans="1:18" s="83" customFormat="1" x14ac:dyDescent="0.2">
      <c r="A48" s="575"/>
      <c r="B48" s="174" t="s">
        <v>491</v>
      </c>
      <c r="C48" s="297">
        <v>1648</v>
      </c>
      <c r="D48" s="297">
        <v>48</v>
      </c>
      <c r="E48" s="297">
        <v>0</v>
      </c>
      <c r="F48" s="297">
        <v>48</v>
      </c>
      <c r="G48" s="297">
        <v>48</v>
      </c>
      <c r="H48" s="297">
        <v>0</v>
      </c>
      <c r="I48" s="297">
        <v>48</v>
      </c>
      <c r="J48" s="297">
        <v>48</v>
      </c>
      <c r="K48" s="297">
        <v>0</v>
      </c>
      <c r="L48" s="297">
        <v>48</v>
      </c>
      <c r="M48" s="297">
        <v>31</v>
      </c>
      <c r="N48" s="297">
        <v>0</v>
      </c>
      <c r="O48" s="297">
        <v>31</v>
      </c>
      <c r="P48" s="297">
        <v>1105</v>
      </c>
      <c r="Q48" s="298">
        <v>29</v>
      </c>
      <c r="R48" s="112">
        <v>2.6244343891402715</v>
      </c>
    </row>
    <row r="49" spans="1:18" s="83" customFormat="1" x14ac:dyDescent="0.2">
      <c r="A49" s="516"/>
      <c r="B49" s="174" t="s">
        <v>492</v>
      </c>
      <c r="C49" s="297">
        <v>2171</v>
      </c>
      <c r="D49" s="297">
        <v>58</v>
      </c>
      <c r="E49" s="297">
        <v>0</v>
      </c>
      <c r="F49" s="297">
        <v>58</v>
      </c>
      <c r="G49" s="297">
        <v>58</v>
      </c>
      <c r="H49" s="297">
        <v>0</v>
      </c>
      <c r="I49" s="297">
        <v>58</v>
      </c>
      <c r="J49" s="297">
        <v>58</v>
      </c>
      <c r="K49" s="297">
        <v>0</v>
      </c>
      <c r="L49" s="297">
        <v>58</v>
      </c>
      <c r="M49" s="297">
        <v>30</v>
      </c>
      <c r="N49" s="297">
        <v>0</v>
      </c>
      <c r="O49" s="297">
        <v>30</v>
      </c>
      <c r="P49" s="297">
        <v>871</v>
      </c>
      <c r="Q49" s="298">
        <v>35</v>
      </c>
      <c r="R49" s="112">
        <v>4.0183696900114816</v>
      </c>
    </row>
    <row r="50" spans="1:18" s="83" customFormat="1" x14ac:dyDescent="0.2">
      <c r="A50" s="531" t="s">
        <v>477</v>
      </c>
      <c r="B50" s="174" t="s">
        <v>490</v>
      </c>
      <c r="C50" s="297">
        <v>3852</v>
      </c>
      <c r="D50" s="297">
        <v>268</v>
      </c>
      <c r="E50" s="297">
        <v>70</v>
      </c>
      <c r="F50" s="297">
        <v>338</v>
      </c>
      <c r="G50" s="297" t="s">
        <v>416</v>
      </c>
      <c r="H50" s="297">
        <v>10</v>
      </c>
      <c r="I50" s="297">
        <v>10</v>
      </c>
      <c r="J50" s="297">
        <v>268</v>
      </c>
      <c r="K50" s="297">
        <v>80</v>
      </c>
      <c r="L50" s="297">
        <v>348</v>
      </c>
      <c r="M50" s="297">
        <v>147</v>
      </c>
      <c r="N50" s="297">
        <v>53</v>
      </c>
      <c r="O50" s="297">
        <v>200</v>
      </c>
      <c r="P50" s="297">
        <v>2205</v>
      </c>
      <c r="Q50" s="298">
        <v>205</v>
      </c>
      <c r="R50" s="112">
        <v>9.2970521541950113</v>
      </c>
    </row>
    <row r="51" spans="1:18" s="83" customFormat="1" x14ac:dyDescent="0.2">
      <c r="A51" s="644"/>
      <c r="B51" s="174" t="s">
        <v>491</v>
      </c>
      <c r="C51" s="297">
        <v>1765</v>
      </c>
      <c r="D51" s="297">
        <v>130</v>
      </c>
      <c r="E51" s="297">
        <v>38</v>
      </c>
      <c r="F51" s="297">
        <v>168</v>
      </c>
      <c r="G51" s="297">
        <v>0</v>
      </c>
      <c r="H51" s="297">
        <v>5</v>
      </c>
      <c r="I51" s="297">
        <v>5</v>
      </c>
      <c r="J51" s="297">
        <v>130</v>
      </c>
      <c r="K51" s="297">
        <v>43</v>
      </c>
      <c r="L51" s="297">
        <v>173</v>
      </c>
      <c r="M51" s="297">
        <v>74</v>
      </c>
      <c r="N51" s="297">
        <v>28</v>
      </c>
      <c r="O51" s="297">
        <v>102</v>
      </c>
      <c r="P51" s="297">
        <v>1087</v>
      </c>
      <c r="Q51" s="298">
        <v>99</v>
      </c>
      <c r="R51" s="112">
        <v>9.1076356945722168</v>
      </c>
    </row>
    <row r="52" spans="1:18" s="83" customFormat="1" x14ac:dyDescent="0.2">
      <c r="A52" s="532"/>
      <c r="B52" s="174" t="s">
        <v>492</v>
      </c>
      <c r="C52" s="297">
        <v>2087</v>
      </c>
      <c r="D52" s="297">
        <v>138</v>
      </c>
      <c r="E52" s="297">
        <v>32</v>
      </c>
      <c r="F52" s="297">
        <v>170</v>
      </c>
      <c r="G52" s="297">
        <v>0</v>
      </c>
      <c r="H52" s="297">
        <v>5</v>
      </c>
      <c r="I52" s="297">
        <v>5</v>
      </c>
      <c r="J52" s="297">
        <v>138</v>
      </c>
      <c r="K52" s="297">
        <v>37</v>
      </c>
      <c r="L52" s="297">
        <v>175</v>
      </c>
      <c r="M52" s="297">
        <v>73</v>
      </c>
      <c r="N52" s="297">
        <v>25</v>
      </c>
      <c r="O52" s="297">
        <v>98</v>
      </c>
      <c r="P52" s="297">
        <v>1118</v>
      </c>
      <c r="Q52" s="298">
        <v>106</v>
      </c>
      <c r="R52" s="112">
        <v>9.4812164579606435</v>
      </c>
    </row>
    <row r="53" spans="1:18" s="83" customFormat="1" x14ac:dyDescent="0.2">
      <c r="A53" s="531" t="s">
        <v>478</v>
      </c>
      <c r="B53" s="174" t="s">
        <v>490</v>
      </c>
      <c r="C53" s="297">
        <v>6249</v>
      </c>
      <c r="D53" s="297">
        <v>609</v>
      </c>
      <c r="E53" s="297">
        <v>5</v>
      </c>
      <c r="F53" s="297">
        <v>614</v>
      </c>
      <c r="G53" s="297" t="s">
        <v>416</v>
      </c>
      <c r="H53" s="297" t="s">
        <v>416</v>
      </c>
      <c r="I53" s="297" t="s">
        <v>416</v>
      </c>
      <c r="J53" s="297">
        <v>609</v>
      </c>
      <c r="K53" s="297">
        <v>5</v>
      </c>
      <c r="L53" s="297">
        <v>614</v>
      </c>
      <c r="M53" s="297">
        <v>767</v>
      </c>
      <c r="N53" s="297">
        <v>8</v>
      </c>
      <c r="O53" s="297">
        <v>775</v>
      </c>
      <c r="P53" s="297">
        <v>3504</v>
      </c>
      <c r="Q53" s="298">
        <v>360</v>
      </c>
      <c r="R53" s="112">
        <v>10.273972602739725</v>
      </c>
    </row>
    <row r="54" spans="1:18" s="83" customFormat="1" x14ac:dyDescent="0.2">
      <c r="A54" s="644"/>
      <c r="B54" s="174" t="s">
        <v>491</v>
      </c>
      <c r="C54" s="297">
        <v>2799</v>
      </c>
      <c r="D54" s="297">
        <v>274</v>
      </c>
      <c r="E54" s="297">
        <v>5</v>
      </c>
      <c r="F54" s="297">
        <v>279</v>
      </c>
      <c r="G54" s="297">
        <v>0</v>
      </c>
      <c r="H54" s="297">
        <v>0</v>
      </c>
      <c r="I54" s="297" t="s">
        <v>416</v>
      </c>
      <c r="J54" s="297">
        <v>274</v>
      </c>
      <c r="K54" s="297">
        <v>5</v>
      </c>
      <c r="L54" s="297">
        <v>279</v>
      </c>
      <c r="M54" s="297">
        <v>335</v>
      </c>
      <c r="N54" s="297">
        <v>7</v>
      </c>
      <c r="O54" s="297">
        <v>342</v>
      </c>
      <c r="P54" s="297">
        <v>1736</v>
      </c>
      <c r="Q54" s="298">
        <v>159</v>
      </c>
      <c r="R54" s="112">
        <v>9.1589861751152082</v>
      </c>
    </row>
    <row r="55" spans="1:18" s="83" customFormat="1" x14ac:dyDescent="0.2">
      <c r="A55" s="532"/>
      <c r="B55" s="174" t="s">
        <v>492</v>
      </c>
      <c r="C55" s="297">
        <v>3450</v>
      </c>
      <c r="D55" s="297">
        <v>335</v>
      </c>
      <c r="E55" s="297">
        <v>0</v>
      </c>
      <c r="F55" s="297">
        <v>335</v>
      </c>
      <c r="G55" s="297">
        <v>0</v>
      </c>
      <c r="H55" s="297">
        <v>0</v>
      </c>
      <c r="I55" s="297" t="s">
        <v>416</v>
      </c>
      <c r="J55" s="297">
        <v>335</v>
      </c>
      <c r="K55" s="297">
        <v>0</v>
      </c>
      <c r="L55" s="297">
        <v>335</v>
      </c>
      <c r="M55" s="297">
        <v>432</v>
      </c>
      <c r="N55" s="297">
        <v>1</v>
      </c>
      <c r="O55" s="297">
        <v>433</v>
      </c>
      <c r="P55" s="297">
        <v>1768</v>
      </c>
      <c r="Q55" s="298">
        <v>201</v>
      </c>
      <c r="R55" s="112">
        <v>11.368778280542987</v>
      </c>
    </row>
    <row r="56" spans="1:18" s="83" customFormat="1" x14ac:dyDescent="0.2">
      <c r="A56" s="531" t="s">
        <v>479</v>
      </c>
      <c r="B56" s="174" t="s">
        <v>490</v>
      </c>
      <c r="C56" s="297">
        <f>IF(SUM(C57:C58)=0,"-",SUM((C57:C58)))</f>
        <v>6357</v>
      </c>
      <c r="D56" s="297">
        <f>IF(SUM(D57:D58)=0,"-",SUM((D57:D58)))</f>
        <v>737</v>
      </c>
      <c r="E56" s="297">
        <f>IF(SUM(E57:E58)=0,"-",SUM((E57:E58)))</f>
        <v>4</v>
      </c>
      <c r="F56" s="297">
        <f>IF(SUM(F57:F58)=0,"-",SUM((F57:F58)))</f>
        <v>741</v>
      </c>
      <c r="G56" s="297" t="s">
        <v>416</v>
      </c>
      <c r="H56" s="297" t="s">
        <v>416</v>
      </c>
      <c r="I56" s="297" t="str">
        <f>IF(SUM(I57:I58)=0,"-",SUM((I57:I58)))</f>
        <v>-</v>
      </c>
      <c r="J56" s="297">
        <f t="shared" ref="J56:K58" si="26">IF(SUM(D56,G56)=0,"-",SUM(D56,G56))</f>
        <v>737</v>
      </c>
      <c r="K56" s="297">
        <f t="shared" si="26"/>
        <v>4</v>
      </c>
      <c r="L56" s="297">
        <f t="shared" ref="L56:Q56" si="27">IF(SUM(L57:L58)=0,"-",SUM((L57:L58)))</f>
        <v>741</v>
      </c>
      <c r="M56" s="297">
        <f t="shared" si="27"/>
        <v>401</v>
      </c>
      <c r="N56" s="297">
        <f t="shared" si="27"/>
        <v>3</v>
      </c>
      <c r="O56" s="297">
        <f t="shared" si="27"/>
        <v>188</v>
      </c>
      <c r="P56" s="297">
        <f t="shared" si="27"/>
        <v>3596</v>
      </c>
      <c r="Q56" s="298">
        <f t="shared" si="27"/>
        <v>452</v>
      </c>
      <c r="R56" s="112">
        <f t="shared" ref="R56:R58" si="28">IF(SUM(Q56)=0,"-",Q56/P56*100)</f>
        <v>12.569521690767518</v>
      </c>
    </row>
    <row r="57" spans="1:18" s="83" customFormat="1" x14ac:dyDescent="0.2">
      <c r="A57" s="644"/>
      <c r="B57" s="174" t="s">
        <v>491</v>
      </c>
      <c r="C57" s="297">
        <v>2842</v>
      </c>
      <c r="D57" s="297">
        <v>336</v>
      </c>
      <c r="E57" s="297">
        <v>4</v>
      </c>
      <c r="F57" s="297">
        <f>IF(SUM(D57:E57)=0,"-",SUM(D57:E57))</f>
        <v>340</v>
      </c>
      <c r="G57" s="297" t="s">
        <v>416</v>
      </c>
      <c r="H57" s="297" t="s">
        <v>416</v>
      </c>
      <c r="I57" s="297" t="str">
        <f>IF(SUM(G57:H57)=0,"-",SUM(G57:H57))</f>
        <v>-</v>
      </c>
      <c r="J57" s="297">
        <f t="shared" si="26"/>
        <v>336</v>
      </c>
      <c r="K57" s="297">
        <f t="shared" si="26"/>
        <v>4</v>
      </c>
      <c r="L57" s="297">
        <f>IF(SUM(J57:K57)=0,"-",SUM(J57:K57))</f>
        <v>340</v>
      </c>
      <c r="M57" s="297">
        <v>185</v>
      </c>
      <c r="N57" s="297">
        <v>3</v>
      </c>
      <c r="O57" s="297">
        <f>IF(SUM(M57:N57)=0,"-",SUM(M57:N57))</f>
        <v>188</v>
      </c>
      <c r="P57" s="297">
        <v>1766</v>
      </c>
      <c r="Q57" s="298">
        <v>203</v>
      </c>
      <c r="R57" s="112">
        <f t="shared" si="28"/>
        <v>11.494903737259342</v>
      </c>
    </row>
    <row r="58" spans="1:18" s="83" customFormat="1" x14ac:dyDescent="0.2">
      <c r="A58" s="532"/>
      <c r="B58" s="174" t="s">
        <v>492</v>
      </c>
      <c r="C58" s="297">
        <v>3515</v>
      </c>
      <c r="D58" s="297">
        <v>401</v>
      </c>
      <c r="E58" s="297" t="s">
        <v>416</v>
      </c>
      <c r="F58" s="297">
        <f>IF(SUM(D58:E58)=0,"-",SUM(D58:E58))</f>
        <v>401</v>
      </c>
      <c r="G58" s="297" t="s">
        <v>416</v>
      </c>
      <c r="H58" s="297" t="s">
        <v>416</v>
      </c>
      <c r="I58" s="297" t="str">
        <f>IF(SUM(G58:H58)=0,"-",SUM(G58:H58))</f>
        <v>-</v>
      </c>
      <c r="J58" s="297">
        <f t="shared" si="26"/>
        <v>401</v>
      </c>
      <c r="K58" s="297" t="str">
        <f t="shared" si="26"/>
        <v>-</v>
      </c>
      <c r="L58" s="297">
        <f>IF(SUM(J58:K58)=0,"-",SUM(J58:K58))</f>
        <v>401</v>
      </c>
      <c r="M58" s="297">
        <v>216</v>
      </c>
      <c r="N58" s="297" t="s">
        <v>416</v>
      </c>
      <c r="O58" s="297" t="s">
        <v>416</v>
      </c>
      <c r="P58" s="297">
        <v>1830</v>
      </c>
      <c r="Q58" s="298">
        <v>249</v>
      </c>
      <c r="R58" s="112">
        <f t="shared" si="28"/>
        <v>13.60655737704918</v>
      </c>
    </row>
    <row r="59" spans="1:18" s="443" customFormat="1" x14ac:dyDescent="0.2">
      <c r="A59" s="648" t="s">
        <v>489</v>
      </c>
      <c r="B59" s="346" t="s">
        <v>490</v>
      </c>
      <c r="C59" s="296">
        <f t="shared" ref="C59:Q61" si="29">C62</f>
        <v>16718</v>
      </c>
      <c r="D59" s="296">
        <f t="shared" si="29"/>
        <v>1741</v>
      </c>
      <c r="E59" s="296">
        <f t="shared" si="29"/>
        <v>89</v>
      </c>
      <c r="F59" s="296">
        <f t="shared" si="29"/>
        <v>1830</v>
      </c>
      <c r="G59" s="296" t="str">
        <f t="shared" si="29"/>
        <v>-</v>
      </c>
      <c r="H59" s="296" t="str">
        <f t="shared" si="29"/>
        <v>-</v>
      </c>
      <c r="I59" s="296" t="str">
        <f t="shared" si="29"/>
        <v>-</v>
      </c>
      <c r="J59" s="296">
        <f t="shared" si="29"/>
        <v>1741</v>
      </c>
      <c r="K59" s="296">
        <f t="shared" si="29"/>
        <v>89</v>
      </c>
      <c r="L59" s="296">
        <f t="shared" si="29"/>
        <v>1830</v>
      </c>
      <c r="M59" s="296">
        <f t="shared" si="29"/>
        <v>830</v>
      </c>
      <c r="N59" s="296" t="str">
        <f t="shared" si="29"/>
        <v>-</v>
      </c>
      <c r="O59" s="296">
        <f t="shared" si="29"/>
        <v>830</v>
      </c>
      <c r="P59" s="296">
        <f t="shared" si="29"/>
        <v>0</v>
      </c>
      <c r="Q59" s="292">
        <f t="shared" si="29"/>
        <v>0</v>
      </c>
      <c r="R59" s="295" t="e">
        <f>Q59/P59*100</f>
        <v>#DIV/0!</v>
      </c>
    </row>
    <row r="60" spans="1:18" s="443" customFormat="1" x14ac:dyDescent="0.2">
      <c r="A60" s="649"/>
      <c r="B60" s="346" t="s">
        <v>491</v>
      </c>
      <c r="C60" s="296">
        <f>C63</f>
        <v>7651</v>
      </c>
      <c r="D60" s="296">
        <f t="shared" si="29"/>
        <v>1196</v>
      </c>
      <c r="E60" s="296">
        <f t="shared" si="29"/>
        <v>32</v>
      </c>
      <c r="F60" s="296">
        <f t="shared" si="29"/>
        <v>1228</v>
      </c>
      <c r="G60" s="296" t="str">
        <f t="shared" si="29"/>
        <v>-</v>
      </c>
      <c r="H60" s="296" t="str">
        <f t="shared" si="29"/>
        <v>-</v>
      </c>
      <c r="I60" s="296" t="str">
        <f t="shared" si="29"/>
        <v>-</v>
      </c>
      <c r="J60" s="296">
        <f t="shared" si="29"/>
        <v>1196</v>
      </c>
      <c r="K60" s="296">
        <f t="shared" si="29"/>
        <v>32</v>
      </c>
      <c r="L60" s="296">
        <f t="shared" si="29"/>
        <v>1228</v>
      </c>
      <c r="M60" s="296">
        <f t="shared" si="29"/>
        <v>391</v>
      </c>
      <c r="N60" s="296" t="str">
        <f t="shared" si="29"/>
        <v>-</v>
      </c>
      <c r="O60" s="296">
        <f t="shared" si="29"/>
        <v>391</v>
      </c>
      <c r="P60" s="296">
        <f t="shared" si="29"/>
        <v>0</v>
      </c>
      <c r="Q60" s="292">
        <f t="shared" si="29"/>
        <v>0</v>
      </c>
      <c r="R60" s="295" t="e">
        <f>Q60/P60*100</f>
        <v>#DIV/0!</v>
      </c>
    </row>
    <row r="61" spans="1:18" s="443" customFormat="1" x14ac:dyDescent="0.2">
      <c r="A61" s="530"/>
      <c r="B61" s="346" t="s">
        <v>492</v>
      </c>
      <c r="C61" s="296">
        <f>C64</f>
        <v>9067</v>
      </c>
      <c r="D61" s="296">
        <f t="shared" si="29"/>
        <v>545</v>
      </c>
      <c r="E61" s="296">
        <f t="shared" si="29"/>
        <v>57</v>
      </c>
      <c r="F61" s="296">
        <f t="shared" si="29"/>
        <v>602</v>
      </c>
      <c r="G61" s="296" t="str">
        <f t="shared" si="29"/>
        <v>-</v>
      </c>
      <c r="H61" s="296" t="str">
        <f t="shared" si="29"/>
        <v>-</v>
      </c>
      <c r="I61" s="296" t="str">
        <f t="shared" si="29"/>
        <v>-</v>
      </c>
      <c r="J61" s="296">
        <f t="shared" si="29"/>
        <v>545</v>
      </c>
      <c r="K61" s="296">
        <f t="shared" si="29"/>
        <v>57</v>
      </c>
      <c r="L61" s="296">
        <f t="shared" si="29"/>
        <v>602</v>
      </c>
      <c r="M61" s="296">
        <f t="shared" si="29"/>
        <v>439</v>
      </c>
      <c r="N61" s="296" t="str">
        <f t="shared" si="29"/>
        <v>-</v>
      </c>
      <c r="O61" s="296">
        <f t="shared" si="29"/>
        <v>439</v>
      </c>
      <c r="P61" s="296">
        <f t="shared" si="29"/>
        <v>0</v>
      </c>
      <c r="Q61" s="292">
        <f t="shared" si="29"/>
        <v>0</v>
      </c>
      <c r="R61" s="295" t="e">
        <f>Q61/P61*100</f>
        <v>#DIV/0!</v>
      </c>
    </row>
    <row r="62" spans="1:18" s="437" customFormat="1" x14ac:dyDescent="0.2">
      <c r="A62" s="528" t="s">
        <v>481</v>
      </c>
      <c r="B62" s="407" t="s">
        <v>490</v>
      </c>
      <c r="C62" s="408">
        <v>16718</v>
      </c>
      <c r="D62" s="408">
        <v>1741</v>
      </c>
      <c r="E62" s="408">
        <v>89</v>
      </c>
      <c r="F62" s="408">
        <v>1830</v>
      </c>
      <c r="G62" s="408" t="s">
        <v>416</v>
      </c>
      <c r="H62" s="408" t="s">
        <v>416</v>
      </c>
      <c r="I62" s="408" t="s">
        <v>416</v>
      </c>
      <c r="J62" s="408">
        <v>1741</v>
      </c>
      <c r="K62" s="408">
        <v>89</v>
      </c>
      <c r="L62" s="408">
        <v>1830</v>
      </c>
      <c r="M62" s="408">
        <v>830</v>
      </c>
      <c r="N62" s="408" t="s">
        <v>416</v>
      </c>
      <c r="O62" s="408">
        <v>830</v>
      </c>
      <c r="P62" s="408"/>
      <c r="Q62" s="414"/>
      <c r="R62" s="406" t="s">
        <v>493</v>
      </c>
    </row>
    <row r="63" spans="1:18" s="437" customFormat="1" x14ac:dyDescent="0.2">
      <c r="A63" s="645"/>
      <c r="B63" s="407" t="s">
        <v>491</v>
      </c>
      <c r="C63" s="408">
        <v>7651</v>
      </c>
      <c r="D63" s="408">
        <v>1196</v>
      </c>
      <c r="E63" s="408">
        <v>32</v>
      </c>
      <c r="F63" s="408">
        <v>1228</v>
      </c>
      <c r="G63" s="408" t="s">
        <v>416</v>
      </c>
      <c r="H63" s="408" t="s">
        <v>416</v>
      </c>
      <c r="I63" s="408" t="s">
        <v>416</v>
      </c>
      <c r="J63" s="408">
        <v>1196</v>
      </c>
      <c r="K63" s="408">
        <v>32</v>
      </c>
      <c r="L63" s="408">
        <v>1228</v>
      </c>
      <c r="M63" s="408">
        <v>391</v>
      </c>
      <c r="N63" s="408" t="s">
        <v>416</v>
      </c>
      <c r="O63" s="408">
        <v>391</v>
      </c>
      <c r="P63" s="408"/>
      <c r="Q63" s="414"/>
      <c r="R63" s="406" t="s">
        <v>493</v>
      </c>
    </row>
    <row r="64" spans="1:18" s="437" customFormat="1" x14ac:dyDescent="0.2">
      <c r="A64" s="529"/>
      <c r="B64" s="407" t="s">
        <v>492</v>
      </c>
      <c r="C64" s="408">
        <v>9067</v>
      </c>
      <c r="D64" s="408">
        <v>545</v>
      </c>
      <c r="E64" s="408">
        <v>57</v>
      </c>
      <c r="F64" s="408">
        <v>602</v>
      </c>
      <c r="G64" s="408" t="s">
        <v>416</v>
      </c>
      <c r="H64" s="408" t="s">
        <v>416</v>
      </c>
      <c r="I64" s="408" t="s">
        <v>416</v>
      </c>
      <c r="J64" s="408">
        <v>545</v>
      </c>
      <c r="K64" s="408">
        <v>57</v>
      </c>
      <c r="L64" s="408">
        <v>602</v>
      </c>
      <c r="M64" s="408">
        <v>439</v>
      </c>
      <c r="N64" s="408" t="s">
        <v>416</v>
      </c>
      <c r="O64" s="408">
        <v>439</v>
      </c>
      <c r="P64" s="408"/>
      <c r="Q64" s="414"/>
      <c r="R64" s="406" t="s">
        <v>493</v>
      </c>
    </row>
    <row r="65" spans="1:18" s="83" customFormat="1" x14ac:dyDescent="0.2">
      <c r="A65" s="531" t="s">
        <v>482</v>
      </c>
      <c r="B65" s="174" t="s">
        <v>490</v>
      </c>
      <c r="C65" s="297">
        <v>5486</v>
      </c>
      <c r="D65" s="297">
        <v>398</v>
      </c>
      <c r="E65" s="297">
        <v>45</v>
      </c>
      <c r="F65" s="297">
        <v>443</v>
      </c>
      <c r="G65" s="297" t="s">
        <v>416</v>
      </c>
      <c r="H65" s="297" t="s">
        <v>416</v>
      </c>
      <c r="I65" s="297" t="s">
        <v>416</v>
      </c>
      <c r="J65" s="297">
        <v>398</v>
      </c>
      <c r="K65" s="297">
        <v>45</v>
      </c>
      <c r="L65" s="297">
        <v>443</v>
      </c>
      <c r="M65" s="297">
        <v>203</v>
      </c>
      <c r="N65" s="297" t="s">
        <v>416</v>
      </c>
      <c r="O65" s="297">
        <v>203</v>
      </c>
      <c r="P65" s="297">
        <v>3422</v>
      </c>
      <c r="Q65" s="298">
        <v>436</v>
      </c>
      <c r="R65" s="112">
        <v>12.741087083576854</v>
      </c>
    </row>
    <row r="66" spans="1:18" s="83" customFormat="1" x14ac:dyDescent="0.2">
      <c r="A66" s="644"/>
      <c r="B66" s="174" t="s">
        <v>491</v>
      </c>
      <c r="C66" s="297">
        <v>2494</v>
      </c>
      <c r="D66" s="297">
        <v>285</v>
      </c>
      <c r="E66" s="297">
        <v>32</v>
      </c>
      <c r="F66" s="297">
        <v>317</v>
      </c>
      <c r="G66" s="297" t="s">
        <v>416</v>
      </c>
      <c r="H66" s="297" t="s">
        <v>416</v>
      </c>
      <c r="I66" s="297" t="s">
        <v>416</v>
      </c>
      <c r="J66" s="297">
        <v>285</v>
      </c>
      <c r="K66" s="297">
        <v>32</v>
      </c>
      <c r="L66" s="297">
        <v>317</v>
      </c>
      <c r="M66" s="297">
        <v>84</v>
      </c>
      <c r="N66" s="297" t="s">
        <v>416</v>
      </c>
      <c r="O66" s="297">
        <v>84</v>
      </c>
      <c r="P66" s="297">
        <v>1728</v>
      </c>
      <c r="Q66" s="298">
        <v>176</v>
      </c>
      <c r="R66" s="112">
        <v>10.185185185185185</v>
      </c>
    </row>
    <row r="67" spans="1:18" s="83" customFormat="1" x14ac:dyDescent="0.2">
      <c r="A67" s="532"/>
      <c r="B67" s="174" t="s">
        <v>492</v>
      </c>
      <c r="C67" s="297">
        <v>2992</v>
      </c>
      <c r="D67" s="297">
        <v>113</v>
      </c>
      <c r="E67" s="297">
        <v>13</v>
      </c>
      <c r="F67" s="297">
        <v>126</v>
      </c>
      <c r="G67" s="297" t="s">
        <v>416</v>
      </c>
      <c r="H67" s="297" t="s">
        <v>416</v>
      </c>
      <c r="I67" s="297" t="s">
        <v>416</v>
      </c>
      <c r="J67" s="297">
        <v>113</v>
      </c>
      <c r="K67" s="297">
        <v>13</v>
      </c>
      <c r="L67" s="297">
        <v>126</v>
      </c>
      <c r="M67" s="297">
        <v>119</v>
      </c>
      <c r="N67" s="297" t="s">
        <v>416</v>
      </c>
      <c r="O67" s="297">
        <v>119</v>
      </c>
      <c r="P67" s="297">
        <v>1694</v>
      </c>
      <c r="Q67" s="298">
        <v>260</v>
      </c>
      <c r="R67" s="112">
        <v>15.348288075560804</v>
      </c>
    </row>
    <row r="68" spans="1:18" s="83" customFormat="1" x14ac:dyDescent="0.2">
      <c r="A68" s="531" t="s">
        <v>483</v>
      </c>
      <c r="B68" s="174" t="s">
        <v>490</v>
      </c>
      <c r="C68" s="297">
        <v>3632</v>
      </c>
      <c r="D68" s="297">
        <v>313</v>
      </c>
      <c r="E68" s="297">
        <v>6</v>
      </c>
      <c r="F68" s="297">
        <v>319</v>
      </c>
      <c r="G68" s="297" t="s">
        <v>416</v>
      </c>
      <c r="H68" s="297" t="s">
        <v>416</v>
      </c>
      <c r="I68" s="297" t="s">
        <v>416</v>
      </c>
      <c r="J68" s="297">
        <v>313</v>
      </c>
      <c r="K68" s="297">
        <v>6</v>
      </c>
      <c r="L68" s="297">
        <v>319</v>
      </c>
      <c r="M68" s="297">
        <v>148</v>
      </c>
      <c r="N68" s="297" t="s">
        <v>416</v>
      </c>
      <c r="O68" s="297">
        <v>148</v>
      </c>
      <c r="P68" s="297">
        <v>2141</v>
      </c>
      <c r="Q68" s="298">
        <v>320</v>
      </c>
      <c r="R68" s="112">
        <v>14.946286781877626</v>
      </c>
    </row>
    <row r="69" spans="1:18" s="83" customFormat="1" x14ac:dyDescent="0.2">
      <c r="A69" s="644"/>
      <c r="B69" s="174" t="s">
        <v>491</v>
      </c>
      <c r="C69" s="297">
        <v>1658</v>
      </c>
      <c r="D69" s="297">
        <v>222</v>
      </c>
      <c r="E69" s="297" t="s">
        <v>416</v>
      </c>
      <c r="F69" s="297">
        <v>222</v>
      </c>
      <c r="G69" s="297" t="s">
        <v>416</v>
      </c>
      <c r="H69" s="297" t="s">
        <v>416</v>
      </c>
      <c r="I69" s="297" t="s">
        <v>416</v>
      </c>
      <c r="J69" s="297">
        <v>222</v>
      </c>
      <c r="K69" s="297" t="s">
        <v>416</v>
      </c>
      <c r="L69" s="297">
        <v>222</v>
      </c>
      <c r="M69" s="297">
        <v>62</v>
      </c>
      <c r="N69" s="297" t="s">
        <v>416</v>
      </c>
      <c r="O69" s="297">
        <v>62</v>
      </c>
      <c r="P69" s="297">
        <v>1082</v>
      </c>
      <c r="Q69" s="298">
        <v>120</v>
      </c>
      <c r="R69" s="112">
        <v>11.090573012939002</v>
      </c>
    </row>
    <row r="70" spans="1:18" s="83" customFormat="1" x14ac:dyDescent="0.2">
      <c r="A70" s="532"/>
      <c r="B70" s="174" t="s">
        <v>492</v>
      </c>
      <c r="C70" s="297">
        <v>1974</v>
      </c>
      <c r="D70" s="297">
        <v>91</v>
      </c>
      <c r="E70" s="297">
        <v>6</v>
      </c>
      <c r="F70" s="297">
        <v>97</v>
      </c>
      <c r="G70" s="297" t="s">
        <v>416</v>
      </c>
      <c r="H70" s="297" t="s">
        <v>416</v>
      </c>
      <c r="I70" s="297" t="s">
        <v>416</v>
      </c>
      <c r="J70" s="297">
        <v>91</v>
      </c>
      <c r="K70" s="297">
        <v>6</v>
      </c>
      <c r="L70" s="297">
        <v>97</v>
      </c>
      <c r="M70" s="297">
        <v>86</v>
      </c>
      <c r="N70" s="297" t="s">
        <v>416</v>
      </c>
      <c r="O70" s="297">
        <v>86</v>
      </c>
      <c r="P70" s="297">
        <v>1059</v>
      </c>
      <c r="Q70" s="298">
        <v>200</v>
      </c>
      <c r="R70" s="112">
        <v>18.885741265344667</v>
      </c>
    </row>
    <row r="71" spans="1:18" s="83" customFormat="1" x14ac:dyDescent="0.2">
      <c r="A71" s="531" t="s">
        <v>484</v>
      </c>
      <c r="B71" s="174" t="s">
        <v>490</v>
      </c>
      <c r="C71" s="297">
        <v>2889</v>
      </c>
      <c r="D71" s="297">
        <v>398</v>
      </c>
      <c r="E71" s="297">
        <v>4</v>
      </c>
      <c r="F71" s="297">
        <v>402</v>
      </c>
      <c r="G71" s="297" t="s">
        <v>416</v>
      </c>
      <c r="H71" s="297" t="s">
        <v>416</v>
      </c>
      <c r="I71" s="297" t="s">
        <v>416</v>
      </c>
      <c r="J71" s="297">
        <v>398</v>
      </c>
      <c r="K71" s="297">
        <v>4</v>
      </c>
      <c r="L71" s="297">
        <v>402</v>
      </c>
      <c r="M71" s="297">
        <v>189</v>
      </c>
      <c r="N71" s="297" t="s">
        <v>416</v>
      </c>
      <c r="O71" s="297">
        <v>189</v>
      </c>
      <c r="P71" s="297">
        <v>1662</v>
      </c>
      <c r="Q71" s="298">
        <v>330</v>
      </c>
      <c r="R71" s="112">
        <v>19.855595667870034</v>
      </c>
    </row>
    <row r="72" spans="1:18" s="83" customFormat="1" x14ac:dyDescent="0.2">
      <c r="A72" s="644"/>
      <c r="B72" s="174" t="s">
        <v>491</v>
      </c>
      <c r="C72" s="297">
        <v>1339</v>
      </c>
      <c r="D72" s="297">
        <v>267</v>
      </c>
      <c r="E72" s="297" t="s">
        <v>416</v>
      </c>
      <c r="F72" s="297">
        <v>267</v>
      </c>
      <c r="G72" s="297" t="s">
        <v>416</v>
      </c>
      <c r="H72" s="297" t="s">
        <v>416</v>
      </c>
      <c r="I72" s="297" t="s">
        <v>416</v>
      </c>
      <c r="J72" s="297">
        <v>267</v>
      </c>
      <c r="K72" s="297" t="s">
        <v>416</v>
      </c>
      <c r="L72" s="297">
        <v>267</v>
      </c>
      <c r="M72" s="297">
        <v>95</v>
      </c>
      <c r="N72" s="297" t="s">
        <v>416</v>
      </c>
      <c r="O72" s="297">
        <v>95</v>
      </c>
      <c r="P72" s="297">
        <v>844</v>
      </c>
      <c r="Q72" s="298">
        <v>153</v>
      </c>
      <c r="R72" s="112">
        <v>18.127962085308059</v>
      </c>
    </row>
    <row r="73" spans="1:18" s="83" customFormat="1" x14ac:dyDescent="0.2">
      <c r="A73" s="532"/>
      <c r="B73" s="174" t="s">
        <v>492</v>
      </c>
      <c r="C73" s="297">
        <v>1550</v>
      </c>
      <c r="D73" s="297">
        <v>131</v>
      </c>
      <c r="E73" s="297">
        <v>4</v>
      </c>
      <c r="F73" s="297">
        <v>135</v>
      </c>
      <c r="G73" s="297" t="s">
        <v>416</v>
      </c>
      <c r="H73" s="297" t="s">
        <v>416</v>
      </c>
      <c r="I73" s="297"/>
      <c r="J73" s="297">
        <v>131</v>
      </c>
      <c r="K73" s="297">
        <v>4</v>
      </c>
      <c r="L73" s="297">
        <v>135</v>
      </c>
      <c r="M73" s="297">
        <v>94</v>
      </c>
      <c r="N73" s="297" t="s">
        <v>416</v>
      </c>
      <c r="O73" s="297">
        <v>94</v>
      </c>
      <c r="P73" s="297">
        <v>818</v>
      </c>
      <c r="Q73" s="298">
        <v>177</v>
      </c>
      <c r="R73" s="112">
        <v>21.638141809290953</v>
      </c>
    </row>
    <row r="74" spans="1:18" s="83" customFormat="1" x14ac:dyDescent="0.2">
      <c r="A74" s="531" t="s">
        <v>485</v>
      </c>
      <c r="B74" s="174" t="s">
        <v>490</v>
      </c>
      <c r="C74" s="297">
        <v>2787</v>
      </c>
      <c r="D74" s="297">
        <v>295</v>
      </c>
      <c r="E74" s="297">
        <v>1</v>
      </c>
      <c r="F74" s="297">
        <v>296</v>
      </c>
      <c r="G74" s="297" t="s">
        <v>416</v>
      </c>
      <c r="H74" s="297" t="s">
        <v>416</v>
      </c>
      <c r="I74" s="297" t="s">
        <v>416</v>
      </c>
      <c r="J74" s="297">
        <v>295</v>
      </c>
      <c r="K74" s="297">
        <v>1</v>
      </c>
      <c r="L74" s="297">
        <v>296</v>
      </c>
      <c r="M74" s="297">
        <v>154</v>
      </c>
      <c r="N74" s="297" t="s">
        <v>416</v>
      </c>
      <c r="O74" s="297">
        <v>154</v>
      </c>
      <c r="P74" s="297">
        <v>1577</v>
      </c>
      <c r="Q74" s="298">
        <v>250</v>
      </c>
      <c r="R74" s="112">
        <v>15.852885225110972</v>
      </c>
    </row>
    <row r="75" spans="1:18" s="83" customFormat="1" x14ac:dyDescent="0.2">
      <c r="A75" s="644"/>
      <c r="B75" s="174" t="s">
        <v>491</v>
      </c>
      <c r="C75" s="297">
        <v>1242</v>
      </c>
      <c r="D75" s="297">
        <v>207</v>
      </c>
      <c r="E75" s="297" t="s">
        <v>416</v>
      </c>
      <c r="F75" s="297">
        <v>207</v>
      </c>
      <c r="G75" s="297" t="s">
        <v>416</v>
      </c>
      <c r="H75" s="297" t="s">
        <v>416</v>
      </c>
      <c r="I75" s="297" t="s">
        <v>416</v>
      </c>
      <c r="J75" s="297">
        <v>207</v>
      </c>
      <c r="K75" s="297" t="s">
        <v>416</v>
      </c>
      <c r="L75" s="297">
        <v>207</v>
      </c>
      <c r="M75" s="297">
        <v>68</v>
      </c>
      <c r="N75" s="297" t="s">
        <v>416</v>
      </c>
      <c r="O75" s="297">
        <v>68</v>
      </c>
      <c r="P75" s="297">
        <v>768</v>
      </c>
      <c r="Q75" s="298">
        <v>104</v>
      </c>
      <c r="R75" s="112">
        <v>13.541666666666666</v>
      </c>
    </row>
    <row r="76" spans="1:18" s="83" customFormat="1" x14ac:dyDescent="0.2">
      <c r="A76" s="532"/>
      <c r="B76" s="174" t="s">
        <v>492</v>
      </c>
      <c r="C76" s="297">
        <v>1545</v>
      </c>
      <c r="D76" s="297">
        <v>88</v>
      </c>
      <c r="E76" s="297">
        <v>1</v>
      </c>
      <c r="F76" s="297">
        <v>89</v>
      </c>
      <c r="G76" s="297" t="s">
        <v>416</v>
      </c>
      <c r="H76" s="297" t="s">
        <v>416</v>
      </c>
      <c r="I76" s="297"/>
      <c r="J76" s="297">
        <v>88</v>
      </c>
      <c r="K76" s="297">
        <v>1</v>
      </c>
      <c r="L76" s="297">
        <v>89</v>
      </c>
      <c r="M76" s="297">
        <v>86</v>
      </c>
      <c r="N76" s="297" t="s">
        <v>416</v>
      </c>
      <c r="O76" s="297">
        <v>86</v>
      </c>
      <c r="P76" s="297">
        <v>809</v>
      </c>
      <c r="Q76" s="298">
        <v>146</v>
      </c>
      <c r="R76" s="112">
        <v>18.046971569839307</v>
      </c>
    </row>
    <row r="77" spans="1:18" s="83" customFormat="1" x14ac:dyDescent="0.2">
      <c r="A77" s="531" t="s">
        <v>486</v>
      </c>
      <c r="B77" s="174" t="s">
        <v>490</v>
      </c>
      <c r="C77" s="297">
        <v>1924</v>
      </c>
      <c r="D77" s="297">
        <v>337</v>
      </c>
      <c r="E77" s="297">
        <v>33</v>
      </c>
      <c r="F77" s="297">
        <v>370</v>
      </c>
      <c r="G77" s="297" t="s">
        <v>416</v>
      </c>
      <c r="H77" s="297" t="s">
        <v>416</v>
      </c>
      <c r="I77" s="297" t="s">
        <v>416</v>
      </c>
      <c r="J77" s="297">
        <v>337</v>
      </c>
      <c r="K77" s="297">
        <v>33</v>
      </c>
      <c r="L77" s="297">
        <v>370</v>
      </c>
      <c r="M77" s="297">
        <v>136</v>
      </c>
      <c r="N77" s="297" t="s">
        <v>416</v>
      </c>
      <c r="O77" s="297">
        <v>136</v>
      </c>
      <c r="P77" s="297">
        <v>1150</v>
      </c>
      <c r="Q77" s="298">
        <v>264</v>
      </c>
      <c r="R77" s="112">
        <v>22.956521739130434</v>
      </c>
    </row>
    <row r="78" spans="1:18" s="83" customFormat="1" x14ac:dyDescent="0.2">
      <c r="A78" s="644"/>
      <c r="B78" s="174" t="s">
        <v>491</v>
      </c>
      <c r="C78" s="297">
        <v>918</v>
      </c>
      <c r="D78" s="297">
        <v>215</v>
      </c>
      <c r="E78" s="297" t="s">
        <v>416</v>
      </c>
      <c r="F78" s="297">
        <v>215</v>
      </c>
      <c r="G78" s="297" t="s">
        <v>416</v>
      </c>
      <c r="H78" s="297" t="s">
        <v>416</v>
      </c>
      <c r="I78" s="297" t="s">
        <v>416</v>
      </c>
      <c r="J78" s="297">
        <v>215</v>
      </c>
      <c r="K78" s="297" t="s">
        <v>416</v>
      </c>
      <c r="L78" s="297">
        <v>215</v>
      </c>
      <c r="M78" s="297">
        <v>82</v>
      </c>
      <c r="N78" s="297" t="s">
        <v>416</v>
      </c>
      <c r="O78" s="297">
        <v>82</v>
      </c>
      <c r="P78" s="297">
        <v>610</v>
      </c>
      <c r="Q78" s="298">
        <v>155</v>
      </c>
      <c r="R78" s="112">
        <v>25.409836065573771</v>
      </c>
    </row>
    <row r="79" spans="1:18" s="83" customFormat="1" x14ac:dyDescent="0.2">
      <c r="A79" s="532"/>
      <c r="B79" s="174" t="s">
        <v>492</v>
      </c>
      <c r="C79" s="297">
        <v>1006</v>
      </c>
      <c r="D79" s="297">
        <v>122</v>
      </c>
      <c r="E79" s="297">
        <v>33</v>
      </c>
      <c r="F79" s="297">
        <v>155</v>
      </c>
      <c r="G79" s="297" t="s">
        <v>416</v>
      </c>
      <c r="H79" s="297" t="s">
        <v>416</v>
      </c>
      <c r="I79" s="297"/>
      <c r="J79" s="297">
        <v>122</v>
      </c>
      <c r="K79" s="297">
        <v>33</v>
      </c>
      <c r="L79" s="297">
        <v>155</v>
      </c>
      <c r="M79" s="297">
        <v>54</v>
      </c>
      <c r="N79" s="297" t="s">
        <v>416</v>
      </c>
      <c r="O79" s="297">
        <v>54</v>
      </c>
      <c r="P79" s="297">
        <v>540</v>
      </c>
      <c r="Q79" s="298">
        <v>109</v>
      </c>
      <c r="R79" s="112">
        <v>20.185185185185187</v>
      </c>
    </row>
    <row r="80" spans="1:18" s="83" customFormat="1" x14ac:dyDescent="0.2">
      <c r="A80" s="299"/>
      <c r="B80" s="264"/>
      <c r="C80" s="265"/>
      <c r="D80" s="265"/>
      <c r="E80" s="265"/>
      <c r="F80" s="265"/>
      <c r="G80" s="265"/>
      <c r="H80" s="265"/>
      <c r="I80" s="265"/>
      <c r="J80" s="266"/>
      <c r="K80" s="266"/>
      <c r="L80" s="266"/>
      <c r="M80" s="266"/>
      <c r="N80" s="266"/>
      <c r="O80" s="266"/>
      <c r="P80" s="266"/>
      <c r="Q80" s="300"/>
      <c r="R80" s="300"/>
    </row>
    <row r="81" spans="1:18" ht="12.75" customHeight="1" x14ac:dyDescent="0.2">
      <c r="A81" s="95" t="s">
        <v>321</v>
      </c>
      <c r="B81" s="95"/>
      <c r="C81" s="95"/>
      <c r="D81" s="95"/>
      <c r="E81" s="95"/>
      <c r="F81" s="95"/>
      <c r="G81" s="95"/>
      <c r="H81" s="95"/>
      <c r="I81" s="95"/>
      <c r="J81" s="95"/>
      <c r="K81" s="96"/>
      <c r="L81" s="96"/>
      <c r="M81" s="96"/>
      <c r="N81" s="96"/>
      <c r="O81" s="96"/>
      <c r="P81" s="120"/>
    </row>
    <row r="82" spans="1:18" x14ac:dyDescent="0.2">
      <c r="A82" s="650" t="s">
        <v>411</v>
      </c>
      <c r="B82" s="647"/>
      <c r="C82" s="647"/>
      <c r="D82" s="647"/>
      <c r="E82" s="647"/>
      <c r="F82" s="647"/>
      <c r="G82" s="647"/>
      <c r="H82" s="647"/>
      <c r="I82" s="647"/>
      <c r="J82" s="647"/>
      <c r="K82" s="647"/>
      <c r="L82" s="647"/>
      <c r="M82" s="647"/>
      <c r="N82" s="647"/>
      <c r="O82" s="647"/>
      <c r="P82" s="647"/>
      <c r="Q82" s="647"/>
      <c r="R82" s="647"/>
    </row>
    <row r="83" spans="1:18" x14ac:dyDescent="0.2">
      <c r="A83" s="646" t="s">
        <v>410</v>
      </c>
      <c r="B83" s="647"/>
      <c r="C83" s="647"/>
      <c r="D83" s="647"/>
      <c r="E83" s="647"/>
      <c r="F83" s="647"/>
      <c r="G83" s="647"/>
      <c r="H83" s="647"/>
      <c r="I83" s="647"/>
      <c r="J83" s="647"/>
      <c r="K83" s="647"/>
      <c r="L83" s="647"/>
      <c r="M83" s="647"/>
      <c r="N83" s="647"/>
      <c r="O83" s="647"/>
      <c r="P83" s="647"/>
      <c r="Q83" s="647"/>
      <c r="R83" s="647"/>
    </row>
    <row r="84" spans="1:18" x14ac:dyDescent="0.2">
      <c r="A84" s="98"/>
      <c r="B84" s="98"/>
      <c r="C84" s="98"/>
      <c r="D84" s="98"/>
      <c r="E84" s="98"/>
      <c r="F84" s="98"/>
      <c r="G84" s="98"/>
      <c r="H84" s="98"/>
      <c r="I84" s="98"/>
      <c r="J84" s="98"/>
      <c r="K84" s="101"/>
      <c r="L84" s="101"/>
      <c r="M84" s="101"/>
      <c r="N84" s="101"/>
      <c r="O84" s="101"/>
      <c r="P84" s="123"/>
    </row>
    <row r="85" spans="1:18" x14ac:dyDescent="0.2">
      <c r="A85" s="98"/>
      <c r="B85" s="98"/>
      <c r="C85" s="98"/>
      <c r="D85" s="98"/>
      <c r="E85" s="98"/>
      <c r="F85" s="98"/>
      <c r="G85" s="98"/>
      <c r="H85" s="98"/>
      <c r="I85" s="98"/>
      <c r="J85" s="98"/>
      <c r="K85" s="101"/>
      <c r="L85" s="101"/>
      <c r="M85" s="101"/>
      <c r="N85" s="101"/>
      <c r="O85" s="101"/>
      <c r="P85" s="123"/>
    </row>
    <row r="86" spans="1:18" s="161" customFormat="1" ht="30.75" customHeight="1" x14ac:dyDescent="0.2">
      <c r="A86" s="643"/>
      <c r="B86" s="643"/>
      <c r="C86" s="643"/>
      <c r="D86" s="643"/>
      <c r="E86" s="643"/>
      <c r="F86" s="643"/>
      <c r="G86" s="643"/>
      <c r="H86" s="643"/>
      <c r="I86" s="643"/>
      <c r="J86" s="643"/>
      <c r="K86" s="643"/>
      <c r="L86" s="301"/>
      <c r="M86" s="301"/>
      <c r="N86" s="301"/>
      <c r="O86" s="301"/>
      <c r="P86" s="301"/>
      <c r="Q86" s="268"/>
      <c r="R86" s="268"/>
    </row>
    <row r="87" spans="1:18" x14ac:dyDescent="0.2">
      <c r="A87" s="98"/>
      <c r="B87" s="98"/>
      <c r="C87" s="98"/>
      <c r="D87" s="98"/>
      <c r="E87" s="98"/>
      <c r="F87" s="98"/>
      <c r="G87" s="98"/>
      <c r="H87" s="98"/>
      <c r="I87" s="98"/>
      <c r="J87" s="98"/>
      <c r="K87" s="101"/>
      <c r="L87" s="101"/>
      <c r="M87" s="101"/>
      <c r="N87" s="101"/>
      <c r="O87" s="101"/>
      <c r="P87" s="123"/>
      <c r="Q87" s="101"/>
      <c r="R87" s="101"/>
    </row>
    <row r="88" spans="1:18" x14ac:dyDescent="0.2">
      <c r="A88" s="98"/>
      <c r="B88" s="98"/>
      <c r="C88" s="98"/>
      <c r="D88" s="98"/>
      <c r="E88" s="98"/>
      <c r="F88" s="98"/>
      <c r="G88" s="98"/>
      <c r="H88" s="98"/>
      <c r="I88" s="98"/>
      <c r="J88" s="98"/>
      <c r="K88" s="101"/>
      <c r="L88" s="101"/>
      <c r="M88" s="101"/>
      <c r="N88" s="101"/>
      <c r="O88" s="101"/>
      <c r="P88" s="123"/>
    </row>
  </sheetData>
  <customSheetViews>
    <customSheetView guid="{25DB3235-00DD-4DBB-A5FE-705B80034702}" showPageBreaks="1" showGridLines="0" printArea="1" view="pageBreakPreview">
      <pane xSplit="2" ySplit="7" topLeftCell="C8" activePane="bottomRight" state="frozen"/>
      <selection pane="bottomRight" sqref="A1:K1"/>
      <rowBreaks count="3" manualBreakCount="3">
        <brk id="22160" min="188" max="40220" man="1"/>
        <brk id="26140" min="184" max="46680" man="1"/>
        <brk id="29988" min="180" max="50520" man="1"/>
      </rowBreaks>
      <pageMargins left="1.1811023622047245" right="0.78740157480314965" top="0.78740157480314965" bottom="0.78740157480314965" header="0" footer="0"/>
      <pageSetup paperSize="9" scale="80" orientation="portrait"/>
      <headerFooter alignWithMargins="0"/>
    </customSheetView>
    <customSheetView guid="{DE772C8A-D712-4FF1-AB28-F88868F0084B}" showPageBreaks="1" showGridLines="0" printArea="1" view="pageBreakPreview">
      <pane xSplit="2" ySplit="7" topLeftCell="J8" activePane="bottomRight" state="frozen"/>
      <selection pane="bottomRight" activeCell="T13" sqref="T13"/>
      <rowBreaks count="3" manualBreakCount="3">
        <brk id="22160" min="188" max="40220" man="1"/>
        <brk id="26140" min="184" max="46680" man="1"/>
        <brk id="29988" min="180" max="50520" man="1"/>
      </rowBreaks>
      <pageMargins left="1.1811023622047245" right="0.78740157480314965" top="0.78740157480314965" bottom="0.78740157480314965" header="0" footer="0"/>
      <pageSetup paperSize="9" scale="80" orientation="portrait"/>
      <headerFooter alignWithMargins="0"/>
    </customSheetView>
  </customSheetViews>
  <mergeCells count="44">
    <mergeCell ref="A1:K1"/>
    <mergeCell ref="A38:A40"/>
    <mergeCell ref="A29:A31"/>
    <mergeCell ref="A32:A34"/>
    <mergeCell ref="A35:A37"/>
    <mergeCell ref="C2:C3"/>
    <mergeCell ref="A17:A19"/>
    <mergeCell ref="J3:L3"/>
    <mergeCell ref="D2:F2"/>
    <mergeCell ref="D3:F3"/>
    <mergeCell ref="A20:A22"/>
    <mergeCell ref="A11:A13"/>
    <mergeCell ref="A8:A10"/>
    <mergeCell ref="A86:K86"/>
    <mergeCell ref="A26:A28"/>
    <mergeCell ref="A23:A25"/>
    <mergeCell ref="A50:A52"/>
    <mergeCell ref="A53:A55"/>
    <mergeCell ref="A68:A70"/>
    <mergeCell ref="A71:A73"/>
    <mergeCell ref="A44:A46"/>
    <mergeCell ref="A74:A76"/>
    <mergeCell ref="A56:A58"/>
    <mergeCell ref="A83:R83"/>
    <mergeCell ref="A59:A61"/>
    <mergeCell ref="A62:A64"/>
    <mergeCell ref="A65:A67"/>
    <mergeCell ref="A77:A79"/>
    <mergeCell ref="A82:R82"/>
    <mergeCell ref="A47:A49"/>
    <mergeCell ref="S2:U2"/>
    <mergeCell ref="S3:U3"/>
    <mergeCell ref="A14:A16"/>
    <mergeCell ref="N3:N4"/>
    <mergeCell ref="M3:M4"/>
    <mergeCell ref="M2:O2"/>
    <mergeCell ref="A5:A7"/>
    <mergeCell ref="J2:L2"/>
    <mergeCell ref="G2:I2"/>
    <mergeCell ref="O3:O4"/>
    <mergeCell ref="A2:B3"/>
    <mergeCell ref="P2:R2"/>
    <mergeCell ref="G3:I3"/>
    <mergeCell ref="A41:A43"/>
  </mergeCells>
  <phoneticPr fontId="2"/>
  <pageMargins left="1.1811023622047245" right="0.78740157480314965" top="0.78740157480314965" bottom="0.78740157480314965" header="0" footer="0"/>
  <pageSetup paperSize="9" scale="67" fitToHeight="0" orientation="landscape" r:id="rId1"/>
  <headerFooter alignWithMargins="0"/>
  <rowBreaks count="3" manualBreakCount="3">
    <brk id="22160" min="188" max="40220" man="1"/>
    <brk id="26140" min="184" max="46680" man="1"/>
    <brk id="29988" min="180" max="505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tabColor rgb="FFFF0000"/>
    <pageSetUpPr fitToPage="1"/>
  </sheetPr>
  <dimension ref="A1:L90"/>
  <sheetViews>
    <sheetView showGridLines="0" view="pageBreakPreview" zoomScale="70" zoomScaleNormal="100" zoomScaleSheetLayoutView="70" workbookViewId="0">
      <pane xSplit="2" ySplit="19" topLeftCell="C60"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2" style="241" customWidth="1"/>
    <col min="2" max="2" width="7.453125" style="279" customWidth="1"/>
    <col min="3" max="3" width="11.6328125" style="241" customWidth="1"/>
    <col min="4" max="4" width="13" style="241" customWidth="1"/>
    <col min="5" max="5" width="10.6328125" style="226" customWidth="1"/>
    <col min="6" max="6" width="9.7265625" style="242" customWidth="1"/>
    <col min="7" max="7" width="12.453125" style="226" customWidth="1"/>
    <col min="8" max="12" width="10.6328125" style="226" customWidth="1"/>
    <col min="13" max="16" width="8.7265625" style="226" customWidth="1"/>
    <col min="17" max="17" width="10.36328125" style="226" customWidth="1"/>
    <col min="18" max="16384" width="9" style="226"/>
  </cols>
  <sheetData>
    <row r="1" spans="1:12" ht="18.75" customHeight="1" x14ac:dyDescent="0.2">
      <c r="A1" s="92" t="s">
        <v>429</v>
      </c>
      <c r="K1" s="655" t="s">
        <v>472</v>
      </c>
      <c r="L1" s="655"/>
    </row>
    <row r="2" spans="1:12" ht="15.75" customHeight="1" x14ac:dyDescent="0.2">
      <c r="A2" s="630"/>
      <c r="B2" s="630"/>
      <c r="C2" s="523" t="s">
        <v>320</v>
      </c>
      <c r="D2" s="523" t="s">
        <v>318</v>
      </c>
      <c r="E2" s="658" t="s">
        <v>340</v>
      </c>
      <c r="F2" s="659"/>
      <c r="G2" s="659"/>
      <c r="H2" s="659"/>
      <c r="I2" s="659"/>
      <c r="J2" s="659"/>
      <c r="K2" s="659"/>
      <c r="L2" s="660"/>
    </row>
    <row r="3" spans="1:12" ht="15.75" customHeight="1" x14ac:dyDescent="0.2">
      <c r="A3" s="630"/>
      <c r="B3" s="630"/>
      <c r="C3" s="594"/>
      <c r="D3" s="594"/>
      <c r="E3" s="658" t="s">
        <v>336</v>
      </c>
      <c r="F3" s="659"/>
      <c r="G3" s="659"/>
      <c r="H3" s="659"/>
      <c r="I3" s="659"/>
      <c r="J3" s="660"/>
      <c r="K3" s="522" t="s">
        <v>282</v>
      </c>
      <c r="L3" s="522" t="s">
        <v>283</v>
      </c>
    </row>
    <row r="4" spans="1:12" ht="12" customHeight="1" x14ac:dyDescent="0.2">
      <c r="A4" s="630"/>
      <c r="B4" s="630"/>
      <c r="C4" s="594"/>
      <c r="D4" s="594"/>
      <c r="E4" s="630" t="s">
        <v>284</v>
      </c>
      <c r="F4" s="595" t="s">
        <v>285</v>
      </c>
      <c r="G4" s="661"/>
      <c r="H4" s="525"/>
      <c r="I4" s="522" t="s">
        <v>334</v>
      </c>
      <c r="J4" s="587" t="s">
        <v>319</v>
      </c>
      <c r="K4" s="522"/>
      <c r="L4" s="522"/>
    </row>
    <row r="5" spans="1:12" ht="12" customHeight="1" x14ac:dyDescent="0.2">
      <c r="A5" s="630"/>
      <c r="B5" s="630"/>
      <c r="C5" s="594"/>
      <c r="D5" s="594"/>
      <c r="E5" s="630"/>
      <c r="F5" s="596"/>
      <c r="G5" s="653"/>
      <c r="H5" s="654"/>
      <c r="I5" s="522"/>
      <c r="J5" s="593"/>
      <c r="K5" s="522"/>
      <c r="L5" s="522"/>
    </row>
    <row r="6" spans="1:12" ht="12" customHeight="1" x14ac:dyDescent="0.2">
      <c r="A6" s="630"/>
      <c r="B6" s="630"/>
      <c r="C6" s="594"/>
      <c r="D6" s="594"/>
      <c r="E6" s="630"/>
      <c r="F6" s="596"/>
      <c r="G6" s="595" t="s">
        <v>439</v>
      </c>
      <c r="H6" s="280"/>
      <c r="I6" s="522"/>
      <c r="J6" s="593"/>
      <c r="K6" s="522"/>
      <c r="L6" s="522"/>
    </row>
    <row r="7" spans="1:12" ht="45" customHeight="1" x14ac:dyDescent="0.2">
      <c r="A7" s="630"/>
      <c r="B7" s="630"/>
      <c r="C7" s="607"/>
      <c r="D7" s="607"/>
      <c r="E7" s="630"/>
      <c r="F7" s="657"/>
      <c r="G7" s="657"/>
      <c r="H7" s="144" t="s">
        <v>341</v>
      </c>
      <c r="I7" s="522"/>
      <c r="J7" s="662"/>
      <c r="K7" s="522"/>
      <c r="L7" s="522"/>
    </row>
    <row r="8" spans="1:12" ht="12" customHeight="1" x14ac:dyDescent="0.2">
      <c r="A8" s="656" t="s">
        <v>178</v>
      </c>
      <c r="B8" s="222" t="s">
        <v>1</v>
      </c>
      <c r="C8" s="111">
        <f>+C9+C10</f>
        <v>154044</v>
      </c>
      <c r="D8" s="111">
        <f t="shared" ref="D8:L8" si="0">+D9+D10</f>
        <v>9844</v>
      </c>
      <c r="E8" s="111">
        <f t="shared" si="0"/>
        <v>817</v>
      </c>
      <c r="F8" s="111">
        <f t="shared" si="0"/>
        <v>201</v>
      </c>
      <c r="G8" s="111">
        <f t="shared" si="0"/>
        <v>94</v>
      </c>
      <c r="H8" s="111">
        <f t="shared" si="0"/>
        <v>58</v>
      </c>
      <c r="I8" s="111">
        <f t="shared" si="0"/>
        <v>277</v>
      </c>
      <c r="J8" s="111">
        <f t="shared" si="0"/>
        <v>6044</v>
      </c>
      <c r="K8" s="111">
        <f t="shared" si="0"/>
        <v>1478</v>
      </c>
      <c r="L8" s="111">
        <f t="shared" si="0"/>
        <v>1027</v>
      </c>
    </row>
    <row r="9" spans="1:12" ht="12" customHeight="1" x14ac:dyDescent="0.2">
      <c r="A9" s="656"/>
      <c r="B9" s="222" t="s">
        <v>235</v>
      </c>
      <c r="C9" s="111">
        <v>64941</v>
      </c>
      <c r="D9" s="111">
        <v>5332</v>
      </c>
      <c r="E9" s="111">
        <v>388</v>
      </c>
      <c r="F9" s="111">
        <v>127</v>
      </c>
      <c r="G9" s="111">
        <v>61</v>
      </c>
      <c r="H9" s="111">
        <v>36</v>
      </c>
      <c r="I9" s="111">
        <v>153</v>
      </c>
      <c r="J9" s="111">
        <v>3171</v>
      </c>
      <c r="K9" s="111">
        <v>962</v>
      </c>
      <c r="L9" s="111">
        <v>531</v>
      </c>
    </row>
    <row r="10" spans="1:12" ht="12" customHeight="1" x14ac:dyDescent="0.2">
      <c r="A10" s="656"/>
      <c r="B10" s="222" t="s">
        <v>236</v>
      </c>
      <c r="C10" s="111">
        <v>89103</v>
      </c>
      <c r="D10" s="111">
        <v>4512</v>
      </c>
      <c r="E10" s="111">
        <v>429</v>
      </c>
      <c r="F10" s="111">
        <v>74</v>
      </c>
      <c r="G10" s="111">
        <v>33</v>
      </c>
      <c r="H10" s="111">
        <v>22</v>
      </c>
      <c r="I10" s="111">
        <v>124</v>
      </c>
      <c r="J10" s="111">
        <v>2873</v>
      </c>
      <c r="K10" s="111">
        <v>516</v>
      </c>
      <c r="L10" s="111">
        <v>496</v>
      </c>
    </row>
    <row r="11" spans="1:12" ht="12" customHeight="1" x14ac:dyDescent="0.2">
      <c r="A11" s="656" t="s">
        <v>464</v>
      </c>
      <c r="B11" s="222" t="s">
        <v>1</v>
      </c>
      <c r="C11" s="111">
        <f>SUM(C14+C17)</f>
        <v>6003</v>
      </c>
      <c r="D11" s="111">
        <f t="shared" ref="D11:K11" si="1">SUM(D14+D17)</f>
        <v>397</v>
      </c>
      <c r="E11" s="111">
        <f t="shared" si="1"/>
        <v>40</v>
      </c>
      <c r="F11" s="111">
        <f t="shared" si="1"/>
        <v>11</v>
      </c>
      <c r="G11" s="111">
        <f t="shared" si="1"/>
        <v>4</v>
      </c>
      <c r="H11" s="111">
        <f t="shared" si="1"/>
        <v>3</v>
      </c>
      <c r="I11" s="111">
        <f t="shared" si="1"/>
        <v>6</v>
      </c>
      <c r="J11" s="111">
        <f t="shared" si="1"/>
        <v>256</v>
      </c>
      <c r="K11" s="111">
        <f t="shared" si="1"/>
        <v>88</v>
      </c>
      <c r="L11" s="111">
        <f>SUM(L14+L17)</f>
        <v>6</v>
      </c>
    </row>
    <row r="12" spans="1:12" ht="12" customHeight="1" x14ac:dyDescent="0.2">
      <c r="A12" s="656"/>
      <c r="B12" s="222" t="s">
        <v>235</v>
      </c>
      <c r="C12" s="111">
        <f t="shared" ref="C12:L12" si="2">SUM(C15+C18)</f>
        <v>2695</v>
      </c>
      <c r="D12" s="111">
        <f t="shared" si="2"/>
        <v>188</v>
      </c>
      <c r="E12" s="111">
        <f t="shared" si="2"/>
        <v>17</v>
      </c>
      <c r="F12" s="111">
        <f t="shared" si="2"/>
        <v>7</v>
      </c>
      <c r="G12" s="111">
        <f t="shared" si="2"/>
        <v>3</v>
      </c>
      <c r="H12" s="111">
        <f t="shared" si="2"/>
        <v>2</v>
      </c>
      <c r="I12" s="111">
        <f t="shared" si="2"/>
        <v>4</v>
      </c>
      <c r="J12" s="111">
        <f t="shared" si="2"/>
        <v>120</v>
      </c>
      <c r="K12" s="111">
        <f t="shared" si="2"/>
        <v>42</v>
      </c>
      <c r="L12" s="111">
        <f t="shared" si="2"/>
        <v>4</v>
      </c>
    </row>
    <row r="13" spans="1:12" ht="12" customHeight="1" x14ac:dyDescent="0.2">
      <c r="A13" s="656"/>
      <c r="B13" s="222" t="s">
        <v>236</v>
      </c>
      <c r="C13" s="111">
        <f t="shared" ref="C13:L13" si="3">SUM(C16+C19)</f>
        <v>3308</v>
      </c>
      <c r="D13" s="111">
        <f t="shared" si="3"/>
        <v>209</v>
      </c>
      <c r="E13" s="111">
        <f t="shared" si="3"/>
        <v>23</v>
      </c>
      <c r="F13" s="111">
        <f t="shared" si="3"/>
        <v>4</v>
      </c>
      <c r="G13" s="111">
        <f t="shared" si="3"/>
        <v>1</v>
      </c>
      <c r="H13" s="111">
        <f t="shared" si="3"/>
        <v>1</v>
      </c>
      <c r="I13" s="111">
        <f t="shared" si="3"/>
        <v>2</v>
      </c>
      <c r="J13" s="111">
        <f t="shared" si="3"/>
        <v>136</v>
      </c>
      <c r="K13" s="111">
        <f t="shared" si="3"/>
        <v>46</v>
      </c>
      <c r="L13" s="111">
        <f t="shared" si="3"/>
        <v>2</v>
      </c>
    </row>
    <row r="14" spans="1:12" s="233" customFormat="1" ht="12" customHeight="1" x14ac:dyDescent="0.2">
      <c r="A14" s="519" t="s">
        <v>461</v>
      </c>
      <c r="B14" s="413" t="s">
        <v>1</v>
      </c>
      <c r="C14" s="413">
        <f>SUM(C15:C16)</f>
        <v>2909</v>
      </c>
      <c r="D14" s="413">
        <f t="shared" ref="D14:L16" si="4">SUM(D15:D16)</f>
        <v>204</v>
      </c>
      <c r="E14" s="413">
        <f t="shared" si="4"/>
        <v>17</v>
      </c>
      <c r="F14" s="413">
        <f t="shared" si="4"/>
        <v>5</v>
      </c>
      <c r="G14" s="413">
        <f t="shared" si="4"/>
        <v>3</v>
      </c>
      <c r="H14" s="413">
        <f t="shared" si="4"/>
        <v>2</v>
      </c>
      <c r="I14" s="413">
        <f t="shared" si="4"/>
        <v>5</v>
      </c>
      <c r="J14" s="413">
        <f t="shared" si="4"/>
        <v>125</v>
      </c>
      <c r="K14" s="413">
        <f t="shared" si="4"/>
        <v>57</v>
      </c>
      <c r="L14" s="413">
        <f t="shared" si="4"/>
        <v>5</v>
      </c>
    </row>
    <row r="15" spans="1:12" s="233" customFormat="1" ht="12" customHeight="1" x14ac:dyDescent="0.2">
      <c r="A15" s="564"/>
      <c r="B15" s="413" t="s">
        <v>235</v>
      </c>
      <c r="C15" s="413">
        <v>1215</v>
      </c>
      <c r="D15" s="413">
        <v>83</v>
      </c>
      <c r="E15" s="413">
        <v>6</v>
      </c>
      <c r="F15" s="413">
        <v>4</v>
      </c>
      <c r="G15" s="413">
        <v>2</v>
      </c>
      <c r="H15" s="413">
        <v>1</v>
      </c>
      <c r="I15" s="413">
        <f t="shared" si="4"/>
        <v>3</v>
      </c>
      <c r="J15" s="413">
        <v>50</v>
      </c>
      <c r="K15" s="413">
        <v>23</v>
      </c>
      <c r="L15" s="413">
        <f t="shared" si="4"/>
        <v>3</v>
      </c>
    </row>
    <row r="16" spans="1:12" s="233" customFormat="1" ht="12" customHeight="1" x14ac:dyDescent="0.2">
      <c r="A16" s="520"/>
      <c r="B16" s="413" t="s">
        <v>236</v>
      </c>
      <c r="C16" s="413">
        <v>1694</v>
      </c>
      <c r="D16" s="413">
        <v>121</v>
      </c>
      <c r="E16" s="413">
        <v>11</v>
      </c>
      <c r="F16" s="413">
        <v>1</v>
      </c>
      <c r="G16" s="413">
        <v>1</v>
      </c>
      <c r="H16" s="413">
        <v>1</v>
      </c>
      <c r="I16" s="413">
        <f t="shared" si="4"/>
        <v>2</v>
      </c>
      <c r="J16" s="413">
        <v>75</v>
      </c>
      <c r="K16" s="413">
        <v>34</v>
      </c>
      <c r="L16" s="413">
        <f t="shared" si="4"/>
        <v>2</v>
      </c>
    </row>
    <row r="17" spans="1:12" s="233" customFormat="1" ht="12" customHeight="1" x14ac:dyDescent="0.2">
      <c r="A17" s="663" t="s">
        <v>442</v>
      </c>
      <c r="B17" s="413" t="s">
        <v>1</v>
      </c>
      <c r="C17" s="413">
        <f>IF(SUM(C18:C19)=0,"-",SUM(C18:C19))</f>
        <v>3094</v>
      </c>
      <c r="D17" s="413">
        <f t="shared" ref="D17:L17" si="5">IF(SUM(D18:D19)=0,"-",SUM(D18:D19))</f>
        <v>193</v>
      </c>
      <c r="E17" s="413">
        <f t="shared" si="5"/>
        <v>23</v>
      </c>
      <c r="F17" s="413">
        <f t="shared" si="5"/>
        <v>6</v>
      </c>
      <c r="G17" s="413">
        <f t="shared" si="5"/>
        <v>1</v>
      </c>
      <c r="H17" s="413">
        <f t="shared" si="5"/>
        <v>1</v>
      </c>
      <c r="I17" s="413">
        <f t="shared" si="5"/>
        <v>1</v>
      </c>
      <c r="J17" s="413">
        <f t="shared" si="5"/>
        <v>131</v>
      </c>
      <c r="K17" s="413">
        <f t="shared" si="5"/>
        <v>31</v>
      </c>
      <c r="L17" s="413">
        <f t="shared" si="5"/>
        <v>1</v>
      </c>
    </row>
    <row r="18" spans="1:12" s="233" customFormat="1" ht="12" customHeight="1" x14ac:dyDescent="0.2">
      <c r="A18" s="664"/>
      <c r="B18" s="413" t="s">
        <v>235</v>
      </c>
      <c r="C18" s="413">
        <f>IF(SUM(C21,C24,C27,C30,C33,C36,C39,C42)=0,"-",SUM(C21,C24,C27,C30,C33,C36,C39,C42))</f>
        <v>1480</v>
      </c>
      <c r="D18" s="413">
        <f t="shared" ref="D18:L18" si="6">IF(SUM(D21,D24,D27,D30,D33,D36,D39,D42)=0,"-",SUM(D21,D24,D27,D30,D33,D36,D39,D42))</f>
        <v>105</v>
      </c>
      <c r="E18" s="413">
        <f t="shared" si="6"/>
        <v>11</v>
      </c>
      <c r="F18" s="413">
        <f t="shared" si="6"/>
        <v>3</v>
      </c>
      <c r="G18" s="413">
        <f t="shared" si="6"/>
        <v>1</v>
      </c>
      <c r="H18" s="413">
        <f t="shared" si="6"/>
        <v>1</v>
      </c>
      <c r="I18" s="413">
        <f t="shared" si="6"/>
        <v>1</v>
      </c>
      <c r="J18" s="413">
        <f t="shared" si="6"/>
        <v>70</v>
      </c>
      <c r="K18" s="413">
        <f t="shared" si="6"/>
        <v>19</v>
      </c>
      <c r="L18" s="413">
        <f t="shared" si="6"/>
        <v>1</v>
      </c>
    </row>
    <row r="19" spans="1:12" s="233" customFormat="1" ht="12" customHeight="1" x14ac:dyDescent="0.2">
      <c r="A19" s="664"/>
      <c r="B19" s="413" t="s">
        <v>236</v>
      </c>
      <c r="C19" s="413">
        <f>IF(SUM(C22,C25,C28,C31,C34,C37,C40,C43)=0,"-",SUM(C22,C25,C28,C31,C34,C37,C40,C43))</f>
        <v>1614</v>
      </c>
      <c r="D19" s="413">
        <f t="shared" ref="D19:L19" si="7">IF(SUM(D22,D25,D28,D31,D34,D37,D40,D43)=0,"-",SUM(D22,D25,D28,D31,D34,D37,D40,D43))</f>
        <v>88</v>
      </c>
      <c r="E19" s="413">
        <f t="shared" si="7"/>
        <v>12</v>
      </c>
      <c r="F19" s="413">
        <f t="shared" si="7"/>
        <v>3</v>
      </c>
      <c r="G19" s="413" t="str">
        <f t="shared" si="7"/>
        <v>-</v>
      </c>
      <c r="H19" s="413" t="str">
        <f t="shared" si="7"/>
        <v>-</v>
      </c>
      <c r="I19" s="413" t="str">
        <f t="shared" si="7"/>
        <v>-</v>
      </c>
      <c r="J19" s="413">
        <f t="shared" si="7"/>
        <v>61</v>
      </c>
      <c r="K19" s="413">
        <f t="shared" si="7"/>
        <v>12</v>
      </c>
      <c r="L19" s="413" t="str">
        <f t="shared" si="7"/>
        <v>-</v>
      </c>
    </row>
    <row r="20" spans="1:12" s="233" customFormat="1" ht="12" customHeight="1" x14ac:dyDescent="0.2">
      <c r="A20" s="531" t="s">
        <v>443</v>
      </c>
      <c r="B20" s="213" t="s">
        <v>1</v>
      </c>
      <c r="C20" s="158">
        <f>IF(SUM(C21:C22)=0,"-",SUM(C21:C22))</f>
        <v>1066</v>
      </c>
      <c r="D20" s="158">
        <f>IF(SUM(D21:D22)=0,"-",SUM(D21:D22))</f>
        <v>51</v>
      </c>
      <c r="E20" s="158">
        <f t="shared" ref="E20:L20" si="8">IF(SUM(E21:E22)=0,"-",SUM(E21:E22))</f>
        <v>3</v>
      </c>
      <c r="F20" s="158">
        <f t="shared" si="8"/>
        <v>2</v>
      </c>
      <c r="G20" s="158">
        <f t="shared" si="8"/>
        <v>1</v>
      </c>
      <c r="H20" s="158">
        <f t="shared" si="8"/>
        <v>1</v>
      </c>
      <c r="I20" s="158">
        <f t="shared" si="8"/>
        <v>1</v>
      </c>
      <c r="J20" s="158">
        <f t="shared" si="8"/>
        <v>41</v>
      </c>
      <c r="K20" s="158">
        <f t="shared" si="8"/>
        <v>4</v>
      </c>
      <c r="L20" s="158" t="str">
        <f t="shared" si="8"/>
        <v>-</v>
      </c>
    </row>
    <row r="21" spans="1:12" s="233" customFormat="1" ht="12" customHeight="1" x14ac:dyDescent="0.2">
      <c r="A21" s="644"/>
      <c r="B21" s="213" t="s">
        <v>235</v>
      </c>
      <c r="C21" s="158">
        <v>595</v>
      </c>
      <c r="D21" s="158">
        <v>33</v>
      </c>
      <c r="E21" s="158">
        <v>1</v>
      </c>
      <c r="F21" s="439">
        <v>1</v>
      </c>
      <c r="G21" s="439">
        <v>1</v>
      </c>
      <c r="H21" s="439">
        <v>1</v>
      </c>
      <c r="I21" s="439">
        <v>1</v>
      </c>
      <c r="J21" s="439">
        <v>27</v>
      </c>
      <c r="K21" s="439">
        <v>3</v>
      </c>
      <c r="L21" s="439" t="s">
        <v>459</v>
      </c>
    </row>
    <row r="22" spans="1:12" s="233" customFormat="1" ht="12" customHeight="1" x14ac:dyDescent="0.2">
      <c r="A22" s="532"/>
      <c r="B22" s="213" t="s">
        <v>236</v>
      </c>
      <c r="C22" s="158">
        <v>471</v>
      </c>
      <c r="D22" s="158">
        <v>18</v>
      </c>
      <c r="E22" s="158">
        <v>2</v>
      </c>
      <c r="F22" s="439">
        <v>1</v>
      </c>
      <c r="G22" s="439" t="s">
        <v>459</v>
      </c>
      <c r="H22" s="439" t="s">
        <v>459</v>
      </c>
      <c r="I22" s="439" t="s">
        <v>459</v>
      </c>
      <c r="J22" s="439">
        <v>14</v>
      </c>
      <c r="K22" s="439">
        <v>1</v>
      </c>
      <c r="L22" s="439" t="s">
        <v>459</v>
      </c>
    </row>
    <row r="23" spans="1:12" s="233" customFormat="1" ht="12" customHeight="1" x14ac:dyDescent="0.2">
      <c r="A23" s="531" t="s">
        <v>444</v>
      </c>
      <c r="B23" s="213" t="s">
        <v>1</v>
      </c>
      <c r="C23" s="158">
        <f>IF(SUM(C24:C25)=0,"-",SUM(C24:C25))</f>
        <v>188</v>
      </c>
      <c r="D23" s="158">
        <f>IF(SUM(D24:D25)=0,"-",SUM(D24:D25))</f>
        <v>9</v>
      </c>
      <c r="E23" s="158" t="str">
        <f t="shared" ref="E23" si="9">IF(SUM(E24:E25)=0,"-",SUM(E24:E25))</f>
        <v>-</v>
      </c>
      <c r="F23" s="158" t="str">
        <f t="shared" ref="F23" si="10">IF(SUM(F24:F25)=0,"-",SUM(F24:F25))</f>
        <v>-</v>
      </c>
      <c r="G23" s="158" t="str">
        <f t="shared" ref="G23" si="11">IF(SUM(G24:G25)=0,"-",SUM(G24:G25))</f>
        <v>-</v>
      </c>
      <c r="H23" s="158" t="str">
        <f t="shared" ref="H23" si="12">IF(SUM(H24:H25)=0,"-",SUM(H24:H25))</f>
        <v>-</v>
      </c>
      <c r="I23" s="158" t="str">
        <f t="shared" ref="I23" si="13">IF(SUM(I24:I25)=0,"-",SUM(I24:I25))</f>
        <v>-</v>
      </c>
      <c r="J23" s="158">
        <f t="shared" ref="J23" si="14">IF(SUM(J24:J25)=0,"-",SUM(J24:J25))</f>
        <v>9</v>
      </c>
      <c r="K23" s="158" t="str">
        <f t="shared" ref="K23" si="15">IF(SUM(K24:K25)=0,"-",SUM(K24:K25))</f>
        <v>-</v>
      </c>
      <c r="L23" s="158" t="str">
        <f t="shared" ref="L23" si="16">IF(SUM(L24:L25)=0,"-",SUM(L24:L25))</f>
        <v>-</v>
      </c>
    </row>
    <row r="24" spans="1:12" s="233" customFormat="1" ht="12" customHeight="1" x14ac:dyDescent="0.2">
      <c r="A24" s="644"/>
      <c r="B24" s="213" t="s">
        <v>235</v>
      </c>
      <c r="C24" s="158">
        <v>75</v>
      </c>
      <c r="D24" s="158">
        <v>5</v>
      </c>
      <c r="E24" s="158" t="s">
        <v>459</v>
      </c>
      <c r="F24" s="439" t="s">
        <v>459</v>
      </c>
      <c r="G24" s="439" t="s">
        <v>459</v>
      </c>
      <c r="H24" s="439" t="s">
        <v>459</v>
      </c>
      <c r="I24" s="439" t="s">
        <v>459</v>
      </c>
      <c r="J24" s="439">
        <v>5</v>
      </c>
      <c r="K24" s="439" t="s">
        <v>459</v>
      </c>
      <c r="L24" s="439" t="s">
        <v>459</v>
      </c>
    </row>
    <row r="25" spans="1:12" s="233" customFormat="1" ht="12" customHeight="1" x14ac:dyDescent="0.2">
      <c r="A25" s="532"/>
      <c r="B25" s="213" t="s">
        <v>236</v>
      </c>
      <c r="C25" s="158">
        <v>113</v>
      </c>
      <c r="D25" s="158">
        <v>4</v>
      </c>
      <c r="E25" s="158" t="s">
        <v>459</v>
      </c>
      <c r="F25" s="439" t="s">
        <v>459</v>
      </c>
      <c r="G25" s="439" t="s">
        <v>459</v>
      </c>
      <c r="H25" s="439" t="s">
        <v>459</v>
      </c>
      <c r="I25" s="439" t="s">
        <v>459</v>
      </c>
      <c r="J25" s="439">
        <v>4</v>
      </c>
      <c r="K25" s="439" t="s">
        <v>459</v>
      </c>
      <c r="L25" s="439" t="s">
        <v>459</v>
      </c>
    </row>
    <row r="26" spans="1:12" s="233" customFormat="1" ht="12" customHeight="1" x14ac:dyDescent="0.2">
      <c r="A26" s="531" t="s">
        <v>445</v>
      </c>
      <c r="B26" s="213" t="s">
        <v>1</v>
      </c>
      <c r="C26" s="158">
        <f>IF(SUM(C27:C28)=0,"-",SUM(C27:C28))</f>
        <v>97</v>
      </c>
      <c r="D26" s="158">
        <f>IF(SUM(D27:D28)=0,"-",SUM(D27:D28))</f>
        <v>3</v>
      </c>
      <c r="E26" s="158" t="str">
        <f t="shared" ref="E26" si="17">IF(SUM(E27:E28)=0,"-",SUM(E27:E28))</f>
        <v>-</v>
      </c>
      <c r="F26" s="158" t="str">
        <f t="shared" ref="F26" si="18">IF(SUM(F27:F28)=0,"-",SUM(F27:F28))</f>
        <v>-</v>
      </c>
      <c r="G26" s="158" t="str">
        <f t="shared" ref="G26" si="19">IF(SUM(G27:G28)=0,"-",SUM(G27:G28))</f>
        <v>-</v>
      </c>
      <c r="H26" s="158" t="str">
        <f t="shared" ref="H26" si="20">IF(SUM(H27:H28)=0,"-",SUM(H27:H28))</f>
        <v>-</v>
      </c>
      <c r="I26" s="158" t="str">
        <f t="shared" ref="I26" si="21">IF(SUM(I27:I28)=0,"-",SUM(I27:I28))</f>
        <v>-</v>
      </c>
      <c r="J26" s="158">
        <f t="shared" ref="J26" si="22">IF(SUM(J27:J28)=0,"-",SUM(J27:J28))</f>
        <v>3</v>
      </c>
      <c r="K26" s="158" t="str">
        <f t="shared" ref="K26" si="23">IF(SUM(K27:K28)=0,"-",SUM(K27:K28))</f>
        <v>-</v>
      </c>
      <c r="L26" s="158" t="str">
        <f t="shared" ref="L26" si="24">IF(SUM(L27:L28)=0,"-",SUM(L27:L28))</f>
        <v>-</v>
      </c>
    </row>
    <row r="27" spans="1:12" s="233" customFormat="1" ht="12" customHeight="1" x14ac:dyDescent="0.2">
      <c r="A27" s="644"/>
      <c r="B27" s="213" t="s">
        <v>235</v>
      </c>
      <c r="C27" s="158">
        <v>46</v>
      </c>
      <c r="D27" s="158">
        <v>1</v>
      </c>
      <c r="E27" s="158" t="s">
        <v>459</v>
      </c>
      <c r="F27" s="439" t="s">
        <v>459</v>
      </c>
      <c r="G27" s="439" t="s">
        <v>459</v>
      </c>
      <c r="H27" s="439" t="s">
        <v>459</v>
      </c>
      <c r="I27" s="439" t="s">
        <v>459</v>
      </c>
      <c r="J27" s="439">
        <v>1</v>
      </c>
      <c r="K27" s="439" t="s">
        <v>459</v>
      </c>
      <c r="L27" s="439" t="s">
        <v>459</v>
      </c>
    </row>
    <row r="28" spans="1:12" s="233" customFormat="1" ht="12" customHeight="1" x14ac:dyDescent="0.2">
      <c r="A28" s="532"/>
      <c r="B28" s="213" t="s">
        <v>236</v>
      </c>
      <c r="C28" s="158">
        <v>51</v>
      </c>
      <c r="D28" s="158">
        <v>2</v>
      </c>
      <c r="E28" s="158" t="s">
        <v>459</v>
      </c>
      <c r="F28" s="439" t="s">
        <v>459</v>
      </c>
      <c r="G28" s="439" t="s">
        <v>459</v>
      </c>
      <c r="H28" s="439" t="s">
        <v>459</v>
      </c>
      <c r="I28" s="439" t="s">
        <v>459</v>
      </c>
      <c r="J28" s="439">
        <v>2</v>
      </c>
      <c r="K28" s="439" t="s">
        <v>459</v>
      </c>
      <c r="L28" s="439" t="s">
        <v>459</v>
      </c>
    </row>
    <row r="29" spans="1:12" s="233" customFormat="1" ht="12" customHeight="1" x14ac:dyDescent="0.2">
      <c r="A29" s="531" t="s">
        <v>447</v>
      </c>
      <c r="B29" s="213" t="s">
        <v>1</v>
      </c>
      <c r="C29" s="158">
        <f>IF(SUM(C30:C31)=0,"-",SUM(C30:C31))</f>
        <v>266</v>
      </c>
      <c r="D29" s="158">
        <f>IF(SUM(D30:D31)=0,"-",SUM(D30:D31))</f>
        <v>12</v>
      </c>
      <c r="E29" s="158">
        <f t="shared" ref="E29" si="25">IF(SUM(E30:E31)=0,"-",SUM(E30:E31))</f>
        <v>1</v>
      </c>
      <c r="F29" s="158" t="str">
        <f t="shared" ref="F29" si="26">IF(SUM(F30:F31)=0,"-",SUM(F30:F31))</f>
        <v>-</v>
      </c>
      <c r="G29" s="158" t="str">
        <f t="shared" ref="G29" si="27">IF(SUM(G30:G31)=0,"-",SUM(G30:G31))</f>
        <v>-</v>
      </c>
      <c r="H29" s="158" t="str">
        <f t="shared" ref="H29" si="28">IF(SUM(H30:H31)=0,"-",SUM(H30:H31))</f>
        <v>-</v>
      </c>
      <c r="I29" s="158" t="str">
        <f t="shared" ref="I29" si="29">IF(SUM(I30:I31)=0,"-",SUM(I30:I31))</f>
        <v>-</v>
      </c>
      <c r="J29" s="158">
        <f t="shared" ref="J29" si="30">IF(SUM(J30:J31)=0,"-",SUM(J30:J31))</f>
        <v>10</v>
      </c>
      <c r="K29" s="158">
        <f t="shared" ref="K29" si="31">IF(SUM(K30:K31)=0,"-",SUM(K30:K31))</f>
        <v>1</v>
      </c>
      <c r="L29" s="158" t="str">
        <f t="shared" ref="L29" si="32">IF(SUM(L30:L31)=0,"-",SUM(L30:L31))</f>
        <v>-</v>
      </c>
    </row>
    <row r="30" spans="1:12" s="233" customFormat="1" ht="12" customHeight="1" x14ac:dyDescent="0.2">
      <c r="A30" s="644"/>
      <c r="B30" s="213" t="s">
        <v>235</v>
      </c>
      <c r="C30" s="158">
        <v>122</v>
      </c>
      <c r="D30" s="158">
        <v>6</v>
      </c>
      <c r="E30" s="158">
        <v>1</v>
      </c>
      <c r="F30" s="439" t="s">
        <v>459</v>
      </c>
      <c r="G30" s="439" t="s">
        <v>459</v>
      </c>
      <c r="H30" s="439" t="s">
        <v>459</v>
      </c>
      <c r="I30" s="439" t="s">
        <v>459</v>
      </c>
      <c r="J30" s="439">
        <v>5</v>
      </c>
      <c r="K30" s="439" t="s">
        <v>459</v>
      </c>
      <c r="L30" s="439" t="s">
        <v>459</v>
      </c>
    </row>
    <row r="31" spans="1:12" s="233" customFormat="1" ht="12" customHeight="1" x14ac:dyDescent="0.2">
      <c r="A31" s="532"/>
      <c r="B31" s="213" t="s">
        <v>236</v>
      </c>
      <c r="C31" s="158">
        <v>144</v>
      </c>
      <c r="D31" s="158">
        <v>6</v>
      </c>
      <c r="E31" s="158" t="s">
        <v>459</v>
      </c>
      <c r="F31" s="439" t="s">
        <v>459</v>
      </c>
      <c r="G31" s="439" t="s">
        <v>459</v>
      </c>
      <c r="H31" s="439" t="s">
        <v>459</v>
      </c>
      <c r="I31" s="439" t="s">
        <v>459</v>
      </c>
      <c r="J31" s="439">
        <v>5</v>
      </c>
      <c r="K31" s="439">
        <v>1</v>
      </c>
      <c r="L31" s="439" t="s">
        <v>459</v>
      </c>
    </row>
    <row r="32" spans="1:12" s="233" customFormat="1" ht="12" customHeight="1" x14ac:dyDescent="0.2">
      <c r="A32" s="531" t="s">
        <v>446</v>
      </c>
      <c r="B32" s="213" t="s">
        <v>1</v>
      </c>
      <c r="C32" s="158">
        <f>IF(SUM(C33:C34)=0,"-",SUM(C33:C34))</f>
        <v>7</v>
      </c>
      <c r="D32" s="158">
        <f>IF(SUM(D33:D34)=0,"-",SUM(D33:D34))</f>
        <v>1</v>
      </c>
      <c r="E32" s="158" t="str">
        <f t="shared" ref="E32" si="33">IF(SUM(E33:E34)=0,"-",SUM(E33:E34))</f>
        <v>-</v>
      </c>
      <c r="F32" s="158" t="str">
        <f t="shared" ref="F32" si="34">IF(SUM(F33:F34)=0,"-",SUM(F33:F34))</f>
        <v>-</v>
      </c>
      <c r="G32" s="158" t="str">
        <f t="shared" ref="G32" si="35">IF(SUM(G33:G34)=0,"-",SUM(G33:G34))</f>
        <v>-</v>
      </c>
      <c r="H32" s="158" t="str">
        <f t="shared" ref="H32" si="36">IF(SUM(H33:H34)=0,"-",SUM(H33:H34))</f>
        <v>-</v>
      </c>
      <c r="I32" s="158" t="str">
        <f t="shared" ref="I32" si="37">IF(SUM(I33:I34)=0,"-",SUM(I33:I34))</f>
        <v>-</v>
      </c>
      <c r="J32" s="158" t="str">
        <f t="shared" ref="J32" si="38">IF(SUM(J33:J34)=0,"-",SUM(J33:J34))</f>
        <v>-</v>
      </c>
      <c r="K32" s="158" t="str">
        <f t="shared" ref="K32" si="39">IF(SUM(K33:K34)=0,"-",SUM(K33:K34))</f>
        <v>-</v>
      </c>
      <c r="L32" s="158">
        <f t="shared" ref="L32" si="40">IF(SUM(L33:L34)=0,"-",SUM(L33:L34))</f>
        <v>1</v>
      </c>
    </row>
    <row r="33" spans="1:12" s="233" customFormat="1" ht="12" customHeight="1" x14ac:dyDescent="0.2">
      <c r="A33" s="644"/>
      <c r="B33" s="213" t="s">
        <v>235</v>
      </c>
      <c r="C33" s="158">
        <v>4</v>
      </c>
      <c r="D33" s="158">
        <v>1</v>
      </c>
      <c r="E33" s="158" t="s">
        <v>459</v>
      </c>
      <c r="F33" s="439" t="s">
        <v>459</v>
      </c>
      <c r="G33" s="439" t="s">
        <v>459</v>
      </c>
      <c r="H33" s="439" t="s">
        <v>459</v>
      </c>
      <c r="I33" s="439" t="s">
        <v>459</v>
      </c>
      <c r="J33" s="439" t="s">
        <v>459</v>
      </c>
      <c r="K33" s="439" t="s">
        <v>459</v>
      </c>
      <c r="L33" s="439">
        <v>1</v>
      </c>
    </row>
    <row r="34" spans="1:12" s="233" customFormat="1" ht="12" customHeight="1" x14ac:dyDescent="0.2">
      <c r="A34" s="532"/>
      <c r="B34" s="213" t="s">
        <v>236</v>
      </c>
      <c r="C34" s="158">
        <v>3</v>
      </c>
      <c r="D34" s="158" t="s">
        <v>459</v>
      </c>
      <c r="E34" s="158" t="s">
        <v>459</v>
      </c>
      <c r="F34" s="439" t="s">
        <v>459</v>
      </c>
      <c r="G34" s="439" t="s">
        <v>459</v>
      </c>
      <c r="H34" s="439" t="s">
        <v>459</v>
      </c>
      <c r="I34" s="439" t="s">
        <v>459</v>
      </c>
      <c r="J34" s="439" t="s">
        <v>459</v>
      </c>
      <c r="K34" s="439" t="s">
        <v>459</v>
      </c>
      <c r="L34" s="439" t="s">
        <v>459</v>
      </c>
    </row>
    <row r="35" spans="1:12" s="233" customFormat="1" ht="12" customHeight="1" x14ac:dyDescent="0.2">
      <c r="A35" s="531" t="s">
        <v>448</v>
      </c>
      <c r="B35" s="213" t="s">
        <v>1</v>
      </c>
      <c r="C35" s="158">
        <f>IF(SUM(C36:C37)=0,"-",SUM(C36:C37))</f>
        <v>879</v>
      </c>
      <c r="D35" s="158">
        <f>IF(SUM(D36:D37)=0,"-",SUM(D36:D37))</f>
        <v>74</v>
      </c>
      <c r="E35" s="158">
        <f t="shared" ref="E35" si="41">IF(SUM(E36:E37)=0,"-",SUM(E36:E37))</f>
        <v>8</v>
      </c>
      <c r="F35" s="158">
        <f t="shared" ref="F35" si="42">IF(SUM(F36:F37)=0,"-",SUM(F36:F37))</f>
        <v>1</v>
      </c>
      <c r="G35" s="158" t="str">
        <f t="shared" ref="G35" si="43">IF(SUM(G36:G37)=0,"-",SUM(G36:G37))</f>
        <v>-</v>
      </c>
      <c r="H35" s="158" t="str">
        <f t="shared" ref="H35" si="44">IF(SUM(H36:H37)=0,"-",SUM(H36:H37))</f>
        <v>-</v>
      </c>
      <c r="I35" s="158" t="str">
        <f t="shared" ref="I35" si="45">IF(SUM(I36:I37)=0,"-",SUM(I36:I37))</f>
        <v>-</v>
      </c>
      <c r="J35" s="158">
        <f t="shared" ref="J35" si="46">IF(SUM(J36:J37)=0,"-",SUM(J36:J37))</f>
        <v>47</v>
      </c>
      <c r="K35" s="158">
        <f t="shared" ref="K35" si="47">IF(SUM(K36:K37)=0,"-",SUM(K36:K37))</f>
        <v>18</v>
      </c>
      <c r="L35" s="158" t="str">
        <f t="shared" ref="L35" si="48">IF(SUM(L36:L37)=0,"-",SUM(L36:L37))</f>
        <v>-</v>
      </c>
    </row>
    <row r="36" spans="1:12" s="233" customFormat="1" ht="12" customHeight="1" x14ac:dyDescent="0.2">
      <c r="A36" s="644"/>
      <c r="B36" s="213" t="s">
        <v>235</v>
      </c>
      <c r="C36" s="158">
        <v>374</v>
      </c>
      <c r="D36" s="158">
        <v>35</v>
      </c>
      <c r="E36" s="158">
        <v>4</v>
      </c>
      <c r="F36" s="439" t="s">
        <v>459</v>
      </c>
      <c r="G36" s="439" t="s">
        <v>459</v>
      </c>
      <c r="H36" s="439" t="s">
        <v>459</v>
      </c>
      <c r="I36" s="439" t="s">
        <v>459</v>
      </c>
      <c r="J36" s="439">
        <v>19</v>
      </c>
      <c r="K36" s="439">
        <v>12</v>
      </c>
      <c r="L36" s="439" t="s">
        <v>459</v>
      </c>
    </row>
    <row r="37" spans="1:12" s="233" customFormat="1" ht="12" customHeight="1" x14ac:dyDescent="0.2">
      <c r="A37" s="532"/>
      <c r="B37" s="213" t="s">
        <v>236</v>
      </c>
      <c r="C37" s="158">
        <v>505</v>
      </c>
      <c r="D37" s="158">
        <v>39</v>
      </c>
      <c r="E37" s="158">
        <v>4</v>
      </c>
      <c r="F37" s="439">
        <v>1</v>
      </c>
      <c r="G37" s="439" t="s">
        <v>459</v>
      </c>
      <c r="H37" s="439" t="s">
        <v>459</v>
      </c>
      <c r="I37" s="439" t="s">
        <v>459</v>
      </c>
      <c r="J37" s="439">
        <v>28</v>
      </c>
      <c r="K37" s="439">
        <v>6</v>
      </c>
      <c r="L37" s="439" t="s">
        <v>459</v>
      </c>
    </row>
    <row r="38" spans="1:12" s="233" customFormat="1" ht="12" customHeight="1" x14ac:dyDescent="0.2">
      <c r="A38" s="531" t="s">
        <v>449</v>
      </c>
      <c r="B38" s="213" t="s">
        <v>1</v>
      </c>
      <c r="C38" s="158">
        <f>IF(SUM(C39:C40)=0,"-",SUM(C39:C40))</f>
        <v>144</v>
      </c>
      <c r="D38" s="158">
        <f>IF(SUM(D39:D40)=0,"-",SUM(D39:D40))</f>
        <v>6</v>
      </c>
      <c r="E38" s="158">
        <f t="shared" ref="E38" si="49">IF(SUM(E39:E40)=0,"-",SUM(E39:E40))</f>
        <v>4</v>
      </c>
      <c r="F38" s="158" t="str">
        <f t="shared" ref="F38" si="50">IF(SUM(F39:F40)=0,"-",SUM(F39:F40))</f>
        <v>-</v>
      </c>
      <c r="G38" s="158" t="str">
        <f t="shared" ref="G38" si="51">IF(SUM(G39:G40)=0,"-",SUM(G39:G40))</f>
        <v>-</v>
      </c>
      <c r="H38" s="158" t="str">
        <f t="shared" ref="H38" si="52">IF(SUM(H39:H40)=0,"-",SUM(H39:H40))</f>
        <v>-</v>
      </c>
      <c r="I38" s="158" t="str">
        <f t="shared" ref="I38" si="53">IF(SUM(I39:I40)=0,"-",SUM(I39:I40))</f>
        <v>-</v>
      </c>
      <c r="J38" s="158">
        <f t="shared" ref="J38" si="54">IF(SUM(J39:J40)=0,"-",SUM(J39:J40))</f>
        <v>1</v>
      </c>
      <c r="K38" s="158">
        <f t="shared" ref="K38" si="55">IF(SUM(K39:K40)=0,"-",SUM(K39:K40))</f>
        <v>1</v>
      </c>
      <c r="L38" s="158" t="str">
        <f t="shared" ref="L38" si="56">IF(SUM(L39:L40)=0,"-",SUM(L39:L40))</f>
        <v>-</v>
      </c>
    </row>
    <row r="39" spans="1:12" s="233" customFormat="1" ht="12" customHeight="1" x14ac:dyDescent="0.2">
      <c r="A39" s="644"/>
      <c r="B39" s="213" t="s">
        <v>235</v>
      </c>
      <c r="C39" s="158">
        <v>62</v>
      </c>
      <c r="D39" s="158">
        <v>2</v>
      </c>
      <c r="E39" s="158">
        <v>2</v>
      </c>
      <c r="F39" s="439" t="s">
        <v>459</v>
      </c>
      <c r="G39" s="439" t="s">
        <v>459</v>
      </c>
      <c r="H39" s="439" t="s">
        <v>459</v>
      </c>
      <c r="I39" s="439" t="s">
        <v>459</v>
      </c>
      <c r="J39" s="439" t="s">
        <v>459</v>
      </c>
      <c r="K39" s="439" t="s">
        <v>459</v>
      </c>
      <c r="L39" s="439" t="s">
        <v>459</v>
      </c>
    </row>
    <row r="40" spans="1:12" s="233" customFormat="1" ht="12" customHeight="1" x14ac:dyDescent="0.2">
      <c r="A40" s="532"/>
      <c r="B40" s="213" t="s">
        <v>236</v>
      </c>
      <c r="C40" s="158">
        <v>82</v>
      </c>
      <c r="D40" s="158">
        <v>4</v>
      </c>
      <c r="E40" s="158">
        <v>2</v>
      </c>
      <c r="F40" s="439" t="s">
        <v>459</v>
      </c>
      <c r="G40" s="439" t="s">
        <v>459</v>
      </c>
      <c r="H40" s="439" t="s">
        <v>459</v>
      </c>
      <c r="I40" s="439" t="s">
        <v>459</v>
      </c>
      <c r="J40" s="439">
        <v>1</v>
      </c>
      <c r="K40" s="439">
        <v>1</v>
      </c>
      <c r="L40" s="439" t="s">
        <v>459</v>
      </c>
    </row>
    <row r="41" spans="1:12" s="233" customFormat="1" ht="12" customHeight="1" x14ac:dyDescent="0.2">
      <c r="A41" s="531" t="s">
        <v>450</v>
      </c>
      <c r="B41" s="213" t="s">
        <v>1</v>
      </c>
      <c r="C41" s="158">
        <f>IF(SUM(C42:C43)=0,"-",SUM(C42:C43))</f>
        <v>447</v>
      </c>
      <c r="D41" s="158">
        <f>IF(SUM(D42:D43)=0,"-",SUM(D42:D43))</f>
        <v>37</v>
      </c>
      <c r="E41" s="158">
        <f t="shared" ref="E41" si="57">IF(SUM(E42:E43)=0,"-",SUM(E42:E43))</f>
        <v>7</v>
      </c>
      <c r="F41" s="158">
        <f t="shared" ref="F41" si="58">IF(SUM(F42:F43)=0,"-",SUM(F42:F43))</f>
        <v>3</v>
      </c>
      <c r="G41" s="158" t="str">
        <f t="shared" ref="G41" si="59">IF(SUM(G42:G43)=0,"-",SUM(G42:G43))</f>
        <v>-</v>
      </c>
      <c r="H41" s="158" t="str">
        <f t="shared" ref="H41" si="60">IF(SUM(H42:H43)=0,"-",SUM(H42:H43))</f>
        <v>-</v>
      </c>
      <c r="I41" s="158" t="str">
        <f t="shared" ref="I41" si="61">IF(SUM(I42:I43)=0,"-",SUM(I42:I43))</f>
        <v>-</v>
      </c>
      <c r="J41" s="158">
        <f t="shared" ref="J41" si="62">IF(SUM(J42:J43)=0,"-",SUM(J42:J43))</f>
        <v>20</v>
      </c>
      <c r="K41" s="158">
        <f t="shared" ref="K41" si="63">IF(SUM(K42:K43)=0,"-",SUM(K42:K43))</f>
        <v>7</v>
      </c>
      <c r="L41" s="158" t="str">
        <f t="shared" ref="L41" si="64">IF(SUM(L42:L43)=0,"-",SUM(L42:L43))</f>
        <v>-</v>
      </c>
    </row>
    <row r="42" spans="1:12" s="233" customFormat="1" ht="12" customHeight="1" x14ac:dyDescent="0.2">
      <c r="A42" s="644"/>
      <c r="B42" s="213" t="s">
        <v>235</v>
      </c>
      <c r="C42" s="158">
        <v>202</v>
      </c>
      <c r="D42" s="158">
        <v>22</v>
      </c>
      <c r="E42" s="158">
        <v>3</v>
      </c>
      <c r="F42" s="439">
        <v>2</v>
      </c>
      <c r="G42" s="439" t="s">
        <v>459</v>
      </c>
      <c r="H42" s="439" t="s">
        <v>459</v>
      </c>
      <c r="I42" s="439" t="s">
        <v>459</v>
      </c>
      <c r="J42" s="439">
        <v>13</v>
      </c>
      <c r="K42" s="439">
        <v>4</v>
      </c>
      <c r="L42" s="439" t="s">
        <v>459</v>
      </c>
    </row>
    <row r="43" spans="1:12" s="233" customFormat="1" ht="12" customHeight="1" x14ac:dyDescent="0.2">
      <c r="A43" s="532"/>
      <c r="B43" s="213" t="s">
        <v>236</v>
      </c>
      <c r="C43" s="158">
        <v>245</v>
      </c>
      <c r="D43" s="158">
        <v>15</v>
      </c>
      <c r="E43" s="158">
        <v>4</v>
      </c>
      <c r="F43" s="439">
        <v>1</v>
      </c>
      <c r="G43" s="439" t="s">
        <v>459</v>
      </c>
      <c r="H43" s="439" t="s">
        <v>459</v>
      </c>
      <c r="I43" s="439" t="s">
        <v>459</v>
      </c>
      <c r="J43" s="439">
        <v>7</v>
      </c>
      <c r="K43" s="439">
        <v>3</v>
      </c>
      <c r="L43" s="439" t="s">
        <v>459</v>
      </c>
    </row>
    <row r="44" spans="1:12" s="464" customFormat="1" ht="16.5" customHeight="1" x14ac:dyDescent="0.2">
      <c r="A44" s="648" t="s">
        <v>487</v>
      </c>
      <c r="B44" s="222" t="s">
        <v>490</v>
      </c>
      <c r="C44" s="111">
        <f>C47</f>
        <v>1836</v>
      </c>
      <c r="D44" s="111">
        <f t="shared" ref="D44:L46" si="65">D47</f>
        <v>111</v>
      </c>
      <c r="E44" s="111">
        <f t="shared" si="65"/>
        <v>9</v>
      </c>
      <c r="F44" s="463">
        <f t="shared" si="65"/>
        <v>1</v>
      </c>
      <c r="G44" s="463">
        <f t="shared" si="65"/>
        <v>0</v>
      </c>
      <c r="H44" s="463">
        <f t="shared" si="65"/>
        <v>0</v>
      </c>
      <c r="I44" s="463">
        <f t="shared" si="65"/>
        <v>0</v>
      </c>
      <c r="J44" s="463">
        <f t="shared" si="65"/>
        <v>83</v>
      </c>
      <c r="K44" s="463">
        <f t="shared" si="65"/>
        <v>9</v>
      </c>
      <c r="L44" s="463">
        <f t="shared" si="65"/>
        <v>0</v>
      </c>
    </row>
    <row r="45" spans="1:12" s="464" customFormat="1" ht="16.5" customHeight="1" x14ac:dyDescent="0.2">
      <c r="A45" s="649"/>
      <c r="B45" s="222" t="s">
        <v>491</v>
      </c>
      <c r="C45" s="111">
        <f>C48</f>
        <v>813</v>
      </c>
      <c r="D45" s="111">
        <f t="shared" si="65"/>
        <v>61</v>
      </c>
      <c r="E45" s="111">
        <f t="shared" si="65"/>
        <v>4</v>
      </c>
      <c r="F45" s="463">
        <f t="shared" si="65"/>
        <v>0</v>
      </c>
      <c r="G45" s="463">
        <f t="shared" si="65"/>
        <v>0</v>
      </c>
      <c r="H45" s="463">
        <f t="shared" si="65"/>
        <v>0</v>
      </c>
      <c r="I45" s="463">
        <f t="shared" si="65"/>
        <v>0</v>
      </c>
      <c r="J45" s="463">
        <f t="shared" si="65"/>
        <v>47</v>
      </c>
      <c r="K45" s="463">
        <f t="shared" si="65"/>
        <v>10</v>
      </c>
      <c r="L45" s="463">
        <f t="shared" si="65"/>
        <v>0</v>
      </c>
    </row>
    <row r="46" spans="1:12" s="464" customFormat="1" ht="16.5" customHeight="1" x14ac:dyDescent="0.2">
      <c r="A46" s="530"/>
      <c r="B46" s="222" t="s">
        <v>492</v>
      </c>
      <c r="C46" s="111">
        <f>C49</f>
        <v>1023</v>
      </c>
      <c r="D46" s="111">
        <f t="shared" si="65"/>
        <v>50</v>
      </c>
      <c r="E46" s="111">
        <f t="shared" si="65"/>
        <v>5</v>
      </c>
      <c r="F46" s="463">
        <f t="shared" si="65"/>
        <v>1</v>
      </c>
      <c r="G46" s="463">
        <f t="shared" si="65"/>
        <v>0</v>
      </c>
      <c r="H46" s="463">
        <f t="shared" si="65"/>
        <v>0</v>
      </c>
      <c r="I46" s="463">
        <f t="shared" si="65"/>
        <v>0</v>
      </c>
      <c r="J46" s="463">
        <f t="shared" si="65"/>
        <v>43</v>
      </c>
      <c r="K46" s="463">
        <f t="shared" si="65"/>
        <v>1</v>
      </c>
      <c r="L46" s="463">
        <f t="shared" si="65"/>
        <v>0</v>
      </c>
    </row>
    <row r="47" spans="1:12" s="466" customFormat="1" ht="12" customHeight="1" x14ac:dyDescent="0.2">
      <c r="A47" s="528" t="s">
        <v>475</v>
      </c>
      <c r="B47" s="411" t="s">
        <v>490</v>
      </c>
      <c r="C47" s="413">
        <v>1836</v>
      </c>
      <c r="D47" s="413">
        <v>111</v>
      </c>
      <c r="E47" s="413">
        <v>9</v>
      </c>
      <c r="F47" s="465">
        <v>1</v>
      </c>
      <c r="G47" s="465">
        <v>0</v>
      </c>
      <c r="H47" s="465">
        <v>0</v>
      </c>
      <c r="I47" s="465">
        <v>0</v>
      </c>
      <c r="J47" s="465">
        <v>83</v>
      </c>
      <c r="K47" s="465">
        <v>9</v>
      </c>
      <c r="L47" s="465">
        <v>0</v>
      </c>
    </row>
    <row r="48" spans="1:12" s="466" customFormat="1" ht="12" customHeight="1" x14ac:dyDescent="0.2">
      <c r="A48" s="645"/>
      <c r="B48" s="411" t="s">
        <v>491</v>
      </c>
      <c r="C48" s="413">
        <v>813</v>
      </c>
      <c r="D48" s="413">
        <v>61</v>
      </c>
      <c r="E48" s="413">
        <v>4</v>
      </c>
      <c r="F48" s="465">
        <v>0</v>
      </c>
      <c r="G48" s="465">
        <v>0</v>
      </c>
      <c r="H48" s="465">
        <v>0</v>
      </c>
      <c r="I48" s="465">
        <v>0</v>
      </c>
      <c r="J48" s="465">
        <v>47</v>
      </c>
      <c r="K48" s="465">
        <v>10</v>
      </c>
      <c r="L48" s="465">
        <v>0</v>
      </c>
    </row>
    <row r="49" spans="1:12" s="466" customFormat="1" ht="12" customHeight="1" x14ac:dyDescent="0.2">
      <c r="A49" s="529"/>
      <c r="B49" s="411" t="s">
        <v>492</v>
      </c>
      <c r="C49" s="413">
        <v>1023</v>
      </c>
      <c r="D49" s="413">
        <v>50</v>
      </c>
      <c r="E49" s="413">
        <v>5</v>
      </c>
      <c r="F49" s="465">
        <v>1</v>
      </c>
      <c r="G49" s="465">
        <v>0</v>
      </c>
      <c r="H49" s="465">
        <v>0</v>
      </c>
      <c r="I49" s="465">
        <v>0</v>
      </c>
      <c r="J49" s="465">
        <v>43</v>
      </c>
      <c r="K49" s="465">
        <v>1</v>
      </c>
      <c r="L49" s="465">
        <v>0</v>
      </c>
    </row>
    <row r="50" spans="1:12" s="233" customFormat="1" ht="12" customHeight="1" x14ac:dyDescent="0.2">
      <c r="A50" s="515" t="s">
        <v>476</v>
      </c>
      <c r="B50" s="213" t="s">
        <v>490</v>
      </c>
      <c r="C50" s="158">
        <v>617</v>
      </c>
      <c r="D50" s="158">
        <v>18</v>
      </c>
      <c r="E50" s="158">
        <v>2</v>
      </c>
      <c r="F50" s="439">
        <v>1</v>
      </c>
      <c r="G50" s="439">
        <v>0</v>
      </c>
      <c r="H50" s="439">
        <v>0</v>
      </c>
      <c r="I50" s="439">
        <v>0</v>
      </c>
      <c r="J50" s="439">
        <v>6</v>
      </c>
      <c r="K50" s="439">
        <v>0</v>
      </c>
      <c r="L50" s="439">
        <v>0</v>
      </c>
    </row>
    <row r="51" spans="1:12" s="233" customFormat="1" ht="12" customHeight="1" x14ac:dyDescent="0.2">
      <c r="A51" s="575"/>
      <c r="B51" s="213" t="s">
        <v>491</v>
      </c>
      <c r="C51" s="158">
        <v>248</v>
      </c>
      <c r="D51" s="158">
        <v>9</v>
      </c>
      <c r="E51" s="158">
        <v>0</v>
      </c>
      <c r="F51" s="439">
        <v>0</v>
      </c>
      <c r="G51" s="439">
        <v>0</v>
      </c>
      <c r="H51" s="439">
        <v>0</v>
      </c>
      <c r="I51" s="439">
        <v>0</v>
      </c>
      <c r="J51" s="439">
        <v>7</v>
      </c>
      <c r="K51" s="439">
        <v>2</v>
      </c>
      <c r="L51" s="439">
        <v>0</v>
      </c>
    </row>
    <row r="52" spans="1:12" s="233" customFormat="1" ht="12" customHeight="1" x14ac:dyDescent="0.2">
      <c r="A52" s="516"/>
      <c r="B52" s="213" t="s">
        <v>492</v>
      </c>
      <c r="C52" s="158">
        <v>369</v>
      </c>
      <c r="D52" s="158">
        <v>9</v>
      </c>
      <c r="E52" s="158">
        <v>2</v>
      </c>
      <c r="F52" s="439">
        <v>1</v>
      </c>
      <c r="G52" s="439">
        <v>0</v>
      </c>
      <c r="H52" s="439">
        <v>0</v>
      </c>
      <c r="I52" s="439">
        <v>0</v>
      </c>
      <c r="J52" s="439">
        <v>6</v>
      </c>
      <c r="K52" s="439">
        <v>0</v>
      </c>
      <c r="L52" s="439">
        <v>0</v>
      </c>
    </row>
    <row r="53" spans="1:12" s="233" customFormat="1" ht="12" customHeight="1" x14ac:dyDescent="0.2">
      <c r="A53" s="531" t="s">
        <v>477</v>
      </c>
      <c r="B53" s="213" t="s">
        <v>490</v>
      </c>
      <c r="C53" s="158">
        <v>133</v>
      </c>
      <c r="D53" s="158">
        <v>11</v>
      </c>
      <c r="E53" s="158">
        <v>2</v>
      </c>
      <c r="F53" s="439">
        <v>0</v>
      </c>
      <c r="G53" s="439">
        <v>0</v>
      </c>
      <c r="H53" s="439">
        <v>0</v>
      </c>
      <c r="I53" s="439">
        <v>0</v>
      </c>
      <c r="J53" s="439">
        <v>7</v>
      </c>
      <c r="K53" s="439">
        <v>2</v>
      </c>
      <c r="L53" s="439">
        <v>0</v>
      </c>
    </row>
    <row r="54" spans="1:12" s="233" customFormat="1" ht="12" customHeight="1" x14ac:dyDescent="0.2">
      <c r="A54" s="644"/>
      <c r="B54" s="213" t="s">
        <v>491</v>
      </c>
      <c r="C54" s="158">
        <v>61</v>
      </c>
      <c r="D54" s="158">
        <v>9</v>
      </c>
      <c r="E54" s="158">
        <v>1</v>
      </c>
      <c r="F54" s="439">
        <v>0</v>
      </c>
      <c r="G54" s="439">
        <v>0</v>
      </c>
      <c r="H54" s="439">
        <v>0</v>
      </c>
      <c r="I54" s="439">
        <v>0</v>
      </c>
      <c r="J54" s="439">
        <v>6</v>
      </c>
      <c r="K54" s="439">
        <v>2</v>
      </c>
      <c r="L54" s="439">
        <v>0</v>
      </c>
    </row>
    <row r="55" spans="1:12" s="233" customFormat="1" ht="12" customHeight="1" x14ac:dyDescent="0.2">
      <c r="A55" s="532"/>
      <c r="B55" s="213" t="s">
        <v>492</v>
      </c>
      <c r="C55" s="158">
        <v>72</v>
      </c>
      <c r="D55" s="158">
        <v>2</v>
      </c>
      <c r="E55" s="158">
        <v>1</v>
      </c>
      <c r="F55" s="439">
        <v>0</v>
      </c>
      <c r="G55" s="439">
        <v>0</v>
      </c>
      <c r="H55" s="439">
        <v>0</v>
      </c>
      <c r="I55" s="439">
        <v>0</v>
      </c>
      <c r="J55" s="439">
        <v>1</v>
      </c>
      <c r="K55" s="439">
        <v>0</v>
      </c>
      <c r="L55" s="439">
        <v>0</v>
      </c>
    </row>
    <row r="56" spans="1:12" s="233" customFormat="1" ht="12" customHeight="1" x14ac:dyDescent="0.2">
      <c r="A56" s="531" t="s">
        <v>478</v>
      </c>
      <c r="B56" s="213" t="s">
        <v>490</v>
      </c>
      <c r="C56" s="158">
        <v>345</v>
      </c>
      <c r="D56" s="158">
        <v>36</v>
      </c>
      <c r="E56" s="158">
        <v>2</v>
      </c>
      <c r="F56" s="439">
        <v>0</v>
      </c>
      <c r="G56" s="439">
        <v>0</v>
      </c>
      <c r="H56" s="439">
        <v>0</v>
      </c>
      <c r="I56" s="439">
        <v>0</v>
      </c>
      <c r="J56" s="439">
        <v>29</v>
      </c>
      <c r="K56" s="439">
        <v>5</v>
      </c>
      <c r="L56" s="439">
        <v>0</v>
      </c>
    </row>
    <row r="57" spans="1:12" s="233" customFormat="1" ht="12" customHeight="1" x14ac:dyDescent="0.2">
      <c r="A57" s="644"/>
      <c r="B57" s="213" t="s">
        <v>491</v>
      </c>
      <c r="C57" s="158">
        <v>164</v>
      </c>
      <c r="D57" s="158">
        <v>21</v>
      </c>
      <c r="E57" s="158">
        <v>2</v>
      </c>
      <c r="F57" s="439">
        <v>0</v>
      </c>
      <c r="G57" s="439">
        <v>0</v>
      </c>
      <c r="H57" s="439">
        <v>0</v>
      </c>
      <c r="I57" s="439">
        <v>0</v>
      </c>
      <c r="J57" s="439">
        <v>15</v>
      </c>
      <c r="K57" s="439">
        <v>4</v>
      </c>
      <c r="L57" s="439">
        <v>0</v>
      </c>
    </row>
    <row r="58" spans="1:12" s="233" customFormat="1" ht="12" customHeight="1" x14ac:dyDescent="0.2">
      <c r="A58" s="532"/>
      <c r="B58" s="213" t="s">
        <v>492</v>
      </c>
      <c r="C58" s="158">
        <v>181</v>
      </c>
      <c r="D58" s="158">
        <v>15</v>
      </c>
      <c r="E58" s="158">
        <v>0</v>
      </c>
      <c r="F58" s="439">
        <v>0</v>
      </c>
      <c r="G58" s="439">
        <v>0</v>
      </c>
      <c r="H58" s="439">
        <v>0</v>
      </c>
      <c r="I58" s="439">
        <v>0</v>
      </c>
      <c r="J58" s="439">
        <v>14</v>
      </c>
      <c r="K58" s="439">
        <v>1</v>
      </c>
      <c r="L58" s="439">
        <v>0</v>
      </c>
    </row>
    <row r="59" spans="1:12" s="233" customFormat="1" ht="12" customHeight="1" x14ac:dyDescent="0.2">
      <c r="A59" s="531" t="s">
        <v>479</v>
      </c>
      <c r="B59" s="213" t="s">
        <v>490</v>
      </c>
      <c r="C59" s="158">
        <v>741</v>
      </c>
      <c r="D59" s="158">
        <v>46</v>
      </c>
      <c r="E59" s="158">
        <v>3</v>
      </c>
      <c r="F59" s="439">
        <v>0</v>
      </c>
      <c r="G59" s="439">
        <v>0</v>
      </c>
      <c r="H59" s="439">
        <v>0</v>
      </c>
      <c r="I59" s="439">
        <v>0</v>
      </c>
      <c r="J59" s="439">
        <v>41</v>
      </c>
      <c r="K59" s="439">
        <v>2</v>
      </c>
      <c r="L59" s="439">
        <v>0</v>
      </c>
    </row>
    <row r="60" spans="1:12" s="233" customFormat="1" ht="12" customHeight="1" x14ac:dyDescent="0.2">
      <c r="A60" s="644"/>
      <c r="B60" s="213" t="s">
        <v>491</v>
      </c>
      <c r="C60" s="158">
        <v>340</v>
      </c>
      <c r="D60" s="158">
        <v>22</v>
      </c>
      <c r="E60" s="158">
        <v>1</v>
      </c>
      <c r="F60" s="439">
        <v>0</v>
      </c>
      <c r="G60" s="439">
        <v>0</v>
      </c>
      <c r="H60" s="439">
        <v>0</v>
      </c>
      <c r="I60" s="439">
        <v>0</v>
      </c>
      <c r="J60" s="439">
        <v>19</v>
      </c>
      <c r="K60" s="439">
        <v>2</v>
      </c>
      <c r="L60" s="439">
        <v>0</v>
      </c>
    </row>
    <row r="61" spans="1:12" s="233" customFormat="1" ht="12" customHeight="1" x14ac:dyDescent="0.2">
      <c r="A61" s="532"/>
      <c r="B61" s="213" t="s">
        <v>492</v>
      </c>
      <c r="C61" s="158">
        <v>401</v>
      </c>
      <c r="D61" s="158">
        <v>24</v>
      </c>
      <c r="E61" s="158">
        <v>2</v>
      </c>
      <c r="F61" s="439">
        <v>0</v>
      </c>
      <c r="G61" s="439">
        <v>0</v>
      </c>
      <c r="H61" s="439">
        <v>0</v>
      </c>
      <c r="I61" s="439">
        <v>0</v>
      </c>
      <c r="J61" s="439">
        <v>22</v>
      </c>
      <c r="K61" s="439">
        <v>0</v>
      </c>
      <c r="L61" s="439">
        <v>0</v>
      </c>
    </row>
    <row r="62" spans="1:12" s="464" customFormat="1" ht="16.5" customHeight="1" x14ac:dyDescent="0.2">
      <c r="A62" s="648" t="s">
        <v>489</v>
      </c>
      <c r="B62" s="222" t="s">
        <v>490</v>
      </c>
      <c r="C62" s="111">
        <f>C65</f>
        <v>1347</v>
      </c>
      <c r="D62" s="111">
        <f t="shared" ref="D62:L64" si="66">D65</f>
        <v>79</v>
      </c>
      <c r="E62" s="111">
        <f t="shared" si="66"/>
        <v>6</v>
      </c>
      <c r="F62" s="463">
        <f t="shared" si="66"/>
        <v>2</v>
      </c>
      <c r="G62" s="463">
        <f t="shared" si="66"/>
        <v>2</v>
      </c>
      <c r="H62" s="463">
        <f t="shared" si="66"/>
        <v>2</v>
      </c>
      <c r="I62" s="463">
        <f t="shared" si="66"/>
        <v>1</v>
      </c>
      <c r="J62" s="463">
        <f t="shared" si="66"/>
        <v>47</v>
      </c>
      <c r="K62" s="463">
        <f t="shared" si="66"/>
        <v>19</v>
      </c>
      <c r="L62" s="463">
        <f t="shared" si="66"/>
        <v>3</v>
      </c>
    </row>
    <row r="63" spans="1:12" s="464" customFormat="1" ht="16.5" customHeight="1" x14ac:dyDescent="0.2">
      <c r="A63" s="649"/>
      <c r="B63" s="222" t="s">
        <v>491</v>
      </c>
      <c r="C63" s="111">
        <f>C66</f>
        <v>603</v>
      </c>
      <c r="D63" s="111">
        <f t="shared" si="66"/>
        <v>46</v>
      </c>
      <c r="E63" s="111">
        <f t="shared" si="66"/>
        <v>1</v>
      </c>
      <c r="F63" s="463">
        <f t="shared" si="66"/>
        <v>2</v>
      </c>
      <c r="G63" s="463">
        <f t="shared" si="66"/>
        <v>2</v>
      </c>
      <c r="H63" s="463">
        <f t="shared" si="66"/>
        <v>2</v>
      </c>
      <c r="I63" s="463" t="str">
        <f t="shared" si="66"/>
        <v>-</v>
      </c>
      <c r="J63" s="463">
        <f t="shared" si="66"/>
        <v>30</v>
      </c>
      <c r="K63" s="463">
        <f t="shared" si="66"/>
        <v>12</v>
      </c>
      <c r="L63" s="463">
        <f t="shared" si="66"/>
        <v>1</v>
      </c>
    </row>
    <row r="64" spans="1:12" s="464" customFormat="1" ht="16.5" customHeight="1" x14ac:dyDescent="0.2">
      <c r="A64" s="530"/>
      <c r="B64" s="222" t="s">
        <v>492</v>
      </c>
      <c r="C64" s="111">
        <f>C67</f>
        <v>744</v>
      </c>
      <c r="D64" s="111">
        <f t="shared" si="66"/>
        <v>33</v>
      </c>
      <c r="E64" s="111">
        <f t="shared" si="66"/>
        <v>5</v>
      </c>
      <c r="F64" s="463" t="str">
        <f t="shared" si="66"/>
        <v>-</v>
      </c>
      <c r="G64" s="463" t="str">
        <f t="shared" si="66"/>
        <v>-</v>
      </c>
      <c r="H64" s="463" t="str">
        <f t="shared" si="66"/>
        <v>-</v>
      </c>
      <c r="I64" s="463">
        <f t="shared" si="66"/>
        <v>1</v>
      </c>
      <c r="J64" s="463">
        <f t="shared" si="66"/>
        <v>17</v>
      </c>
      <c r="K64" s="463">
        <f t="shared" si="66"/>
        <v>7</v>
      </c>
      <c r="L64" s="463">
        <f t="shared" si="66"/>
        <v>2</v>
      </c>
    </row>
    <row r="65" spans="1:12" s="466" customFormat="1" ht="12" customHeight="1" x14ac:dyDescent="0.2">
      <c r="A65" s="528" t="s">
        <v>481</v>
      </c>
      <c r="B65" s="411" t="s">
        <v>490</v>
      </c>
      <c r="C65" s="413">
        <v>1347</v>
      </c>
      <c r="D65" s="413">
        <v>79</v>
      </c>
      <c r="E65" s="413">
        <v>6</v>
      </c>
      <c r="F65" s="465">
        <v>2</v>
      </c>
      <c r="G65" s="465">
        <v>2</v>
      </c>
      <c r="H65" s="465">
        <v>2</v>
      </c>
      <c r="I65" s="465">
        <v>1</v>
      </c>
      <c r="J65" s="465">
        <v>47</v>
      </c>
      <c r="K65" s="465">
        <v>19</v>
      </c>
      <c r="L65" s="465">
        <v>3</v>
      </c>
    </row>
    <row r="66" spans="1:12" s="466" customFormat="1" ht="12" customHeight="1" x14ac:dyDescent="0.2">
      <c r="A66" s="645"/>
      <c r="B66" s="411" t="s">
        <v>491</v>
      </c>
      <c r="C66" s="413">
        <v>603</v>
      </c>
      <c r="D66" s="413">
        <v>46</v>
      </c>
      <c r="E66" s="413">
        <v>1</v>
      </c>
      <c r="F66" s="465">
        <v>2</v>
      </c>
      <c r="G66" s="465">
        <v>2</v>
      </c>
      <c r="H66" s="465">
        <v>2</v>
      </c>
      <c r="I66" s="465" t="s">
        <v>416</v>
      </c>
      <c r="J66" s="465">
        <v>30</v>
      </c>
      <c r="K66" s="465">
        <v>12</v>
      </c>
      <c r="L66" s="465">
        <v>1</v>
      </c>
    </row>
    <row r="67" spans="1:12" s="466" customFormat="1" ht="12" customHeight="1" x14ac:dyDescent="0.2">
      <c r="A67" s="529"/>
      <c r="B67" s="411" t="s">
        <v>492</v>
      </c>
      <c r="C67" s="413">
        <v>744</v>
      </c>
      <c r="D67" s="413">
        <v>33</v>
      </c>
      <c r="E67" s="413">
        <v>5</v>
      </c>
      <c r="F67" s="465" t="s">
        <v>416</v>
      </c>
      <c r="G67" s="465" t="s">
        <v>416</v>
      </c>
      <c r="H67" s="465" t="s">
        <v>416</v>
      </c>
      <c r="I67" s="465">
        <v>1</v>
      </c>
      <c r="J67" s="465">
        <v>17</v>
      </c>
      <c r="K67" s="465">
        <v>7</v>
      </c>
      <c r="L67" s="465">
        <v>2</v>
      </c>
    </row>
    <row r="68" spans="1:12" s="233" customFormat="1" ht="12" customHeight="1" x14ac:dyDescent="0.2">
      <c r="A68" s="531" t="s">
        <v>482</v>
      </c>
      <c r="B68" s="213" t="s">
        <v>490</v>
      </c>
      <c r="C68" s="158">
        <v>355</v>
      </c>
      <c r="D68" s="158">
        <v>20</v>
      </c>
      <c r="E68" s="158">
        <v>1</v>
      </c>
      <c r="F68" s="439" t="s">
        <v>416</v>
      </c>
      <c r="G68" s="439" t="s">
        <v>416</v>
      </c>
      <c r="H68" s="439" t="s">
        <v>416</v>
      </c>
      <c r="I68" s="439" t="s">
        <v>416</v>
      </c>
      <c r="J68" s="439">
        <v>13</v>
      </c>
      <c r="K68" s="439">
        <v>5</v>
      </c>
      <c r="L68" s="439">
        <v>1</v>
      </c>
    </row>
    <row r="69" spans="1:12" s="233" customFormat="1" ht="12" customHeight="1" x14ac:dyDescent="0.2">
      <c r="A69" s="644"/>
      <c r="B69" s="213" t="s">
        <v>491</v>
      </c>
      <c r="C69" s="158">
        <v>145</v>
      </c>
      <c r="D69" s="158">
        <v>9</v>
      </c>
      <c r="E69" s="158" t="s">
        <v>416</v>
      </c>
      <c r="F69" s="439" t="s">
        <v>416</v>
      </c>
      <c r="G69" s="439" t="s">
        <v>416</v>
      </c>
      <c r="H69" s="439" t="s">
        <v>416</v>
      </c>
      <c r="I69" s="439" t="s">
        <v>416</v>
      </c>
      <c r="J69" s="439">
        <v>7</v>
      </c>
      <c r="K69" s="439">
        <v>2</v>
      </c>
      <c r="L69" s="439" t="s">
        <v>416</v>
      </c>
    </row>
    <row r="70" spans="1:12" s="233" customFormat="1" ht="12" customHeight="1" x14ac:dyDescent="0.2">
      <c r="A70" s="532"/>
      <c r="B70" s="213" t="s">
        <v>492</v>
      </c>
      <c r="C70" s="158">
        <v>210</v>
      </c>
      <c r="D70" s="158">
        <v>11</v>
      </c>
      <c r="E70" s="158">
        <v>1</v>
      </c>
      <c r="F70" s="439" t="s">
        <v>416</v>
      </c>
      <c r="G70" s="439" t="s">
        <v>416</v>
      </c>
      <c r="H70" s="439" t="s">
        <v>416</v>
      </c>
      <c r="I70" s="439" t="s">
        <v>416</v>
      </c>
      <c r="J70" s="439">
        <v>6</v>
      </c>
      <c r="K70" s="439">
        <v>3</v>
      </c>
      <c r="L70" s="439">
        <v>1</v>
      </c>
    </row>
    <row r="71" spans="1:12" s="233" customFormat="1" ht="12" customHeight="1" x14ac:dyDescent="0.2">
      <c r="A71" s="531" t="s">
        <v>483</v>
      </c>
      <c r="B71" s="213" t="s">
        <v>490</v>
      </c>
      <c r="C71" s="158">
        <v>272</v>
      </c>
      <c r="D71" s="158">
        <v>21</v>
      </c>
      <c r="E71" s="158">
        <v>4</v>
      </c>
      <c r="F71" s="439" t="s">
        <v>416</v>
      </c>
      <c r="G71" s="439" t="s">
        <v>416</v>
      </c>
      <c r="H71" s="439" t="s">
        <v>416</v>
      </c>
      <c r="I71" s="439">
        <v>1</v>
      </c>
      <c r="J71" s="439">
        <v>10</v>
      </c>
      <c r="K71" s="439">
        <v>6</v>
      </c>
      <c r="L71" s="439" t="s">
        <v>416</v>
      </c>
    </row>
    <row r="72" spans="1:12" s="233" customFormat="1" ht="12" customHeight="1" x14ac:dyDescent="0.2">
      <c r="A72" s="644"/>
      <c r="B72" s="213" t="s">
        <v>491</v>
      </c>
      <c r="C72" s="158">
        <v>104</v>
      </c>
      <c r="D72" s="158">
        <v>13</v>
      </c>
      <c r="E72" s="158">
        <v>1</v>
      </c>
      <c r="F72" s="439" t="s">
        <v>416</v>
      </c>
      <c r="G72" s="439" t="s">
        <v>416</v>
      </c>
      <c r="H72" s="439" t="s">
        <v>416</v>
      </c>
      <c r="I72" s="439" t="s">
        <v>416</v>
      </c>
      <c r="J72" s="439">
        <v>7</v>
      </c>
      <c r="K72" s="439">
        <v>5</v>
      </c>
      <c r="L72" s="439" t="s">
        <v>416</v>
      </c>
    </row>
    <row r="73" spans="1:12" s="233" customFormat="1" ht="12" customHeight="1" x14ac:dyDescent="0.2">
      <c r="A73" s="532"/>
      <c r="B73" s="213" t="s">
        <v>492</v>
      </c>
      <c r="C73" s="158">
        <v>168</v>
      </c>
      <c r="D73" s="158">
        <v>8</v>
      </c>
      <c r="E73" s="158">
        <v>3</v>
      </c>
      <c r="F73" s="439" t="s">
        <v>416</v>
      </c>
      <c r="G73" s="439" t="s">
        <v>416</v>
      </c>
      <c r="H73" s="439" t="s">
        <v>416</v>
      </c>
      <c r="I73" s="439">
        <v>1</v>
      </c>
      <c r="J73" s="439">
        <v>3</v>
      </c>
      <c r="K73" s="439">
        <v>1</v>
      </c>
      <c r="L73" s="439" t="s">
        <v>416</v>
      </c>
    </row>
    <row r="74" spans="1:12" s="233" customFormat="1" ht="12" customHeight="1" x14ac:dyDescent="0.2">
      <c r="A74" s="531" t="s">
        <v>484</v>
      </c>
      <c r="B74" s="213" t="s">
        <v>490</v>
      </c>
      <c r="C74" s="158">
        <v>284</v>
      </c>
      <c r="D74" s="158">
        <v>18</v>
      </c>
      <c r="E74" s="158">
        <v>1</v>
      </c>
      <c r="F74" s="439" t="s">
        <v>416</v>
      </c>
      <c r="G74" s="439" t="s">
        <v>416</v>
      </c>
      <c r="H74" s="439" t="s">
        <v>416</v>
      </c>
      <c r="I74" s="439" t="s">
        <v>416</v>
      </c>
      <c r="J74" s="439">
        <v>10</v>
      </c>
      <c r="K74" s="439">
        <v>4</v>
      </c>
      <c r="L74" s="439">
        <v>2</v>
      </c>
    </row>
    <row r="75" spans="1:12" s="233" customFormat="1" ht="12" customHeight="1" x14ac:dyDescent="0.2">
      <c r="A75" s="644"/>
      <c r="B75" s="213" t="s">
        <v>491</v>
      </c>
      <c r="C75" s="158">
        <v>134</v>
      </c>
      <c r="D75" s="158">
        <v>9</v>
      </c>
      <c r="E75" s="158" t="s">
        <v>416</v>
      </c>
      <c r="F75" s="439" t="s">
        <v>416</v>
      </c>
      <c r="G75" s="439" t="s">
        <v>416</v>
      </c>
      <c r="H75" s="439" t="s">
        <v>416</v>
      </c>
      <c r="I75" s="439" t="s">
        <v>416</v>
      </c>
      <c r="J75" s="439">
        <v>6</v>
      </c>
      <c r="K75" s="439">
        <v>2</v>
      </c>
      <c r="L75" s="439">
        <v>1</v>
      </c>
    </row>
    <row r="76" spans="1:12" s="233" customFormat="1" ht="12" customHeight="1" x14ac:dyDescent="0.2">
      <c r="A76" s="532"/>
      <c r="B76" s="213" t="s">
        <v>492</v>
      </c>
      <c r="C76" s="158">
        <v>150</v>
      </c>
      <c r="D76" s="158">
        <v>9</v>
      </c>
      <c r="E76" s="158">
        <v>1</v>
      </c>
      <c r="F76" s="439" t="s">
        <v>416</v>
      </c>
      <c r="G76" s="439" t="s">
        <v>416</v>
      </c>
      <c r="H76" s="439" t="s">
        <v>416</v>
      </c>
      <c r="I76" s="439" t="s">
        <v>416</v>
      </c>
      <c r="J76" s="439">
        <v>4</v>
      </c>
      <c r="K76" s="439">
        <v>2</v>
      </c>
      <c r="L76" s="439">
        <v>1</v>
      </c>
    </row>
    <row r="77" spans="1:12" s="233" customFormat="1" ht="12" customHeight="1" x14ac:dyDescent="0.2">
      <c r="A77" s="531" t="s">
        <v>485</v>
      </c>
      <c r="B77" s="213" t="s">
        <v>490</v>
      </c>
      <c r="C77" s="158">
        <v>220</v>
      </c>
      <c r="D77" s="158">
        <v>12</v>
      </c>
      <c r="E77" s="158" t="s">
        <v>416</v>
      </c>
      <c r="F77" s="439" t="s">
        <v>416</v>
      </c>
      <c r="G77" s="439" t="s">
        <v>416</v>
      </c>
      <c r="H77" s="439" t="s">
        <v>416</v>
      </c>
      <c r="I77" s="439" t="s">
        <v>416</v>
      </c>
      <c r="J77" s="439">
        <v>8</v>
      </c>
      <c r="K77" s="439">
        <v>4</v>
      </c>
      <c r="L77" s="439" t="s">
        <v>416</v>
      </c>
    </row>
    <row r="78" spans="1:12" s="233" customFormat="1" ht="12" customHeight="1" x14ac:dyDescent="0.2">
      <c r="A78" s="644"/>
      <c r="B78" s="213" t="s">
        <v>491</v>
      </c>
      <c r="C78" s="158">
        <v>95</v>
      </c>
      <c r="D78" s="158">
        <v>8</v>
      </c>
      <c r="E78" s="158" t="s">
        <v>416</v>
      </c>
      <c r="F78" s="439" t="s">
        <v>416</v>
      </c>
      <c r="G78" s="439" t="s">
        <v>416</v>
      </c>
      <c r="H78" s="439" t="s">
        <v>416</v>
      </c>
      <c r="I78" s="439" t="s">
        <v>416</v>
      </c>
      <c r="J78" s="439">
        <v>5</v>
      </c>
      <c r="K78" s="439">
        <v>3</v>
      </c>
      <c r="L78" s="439" t="s">
        <v>416</v>
      </c>
    </row>
    <row r="79" spans="1:12" s="233" customFormat="1" ht="12" customHeight="1" x14ac:dyDescent="0.2">
      <c r="A79" s="532"/>
      <c r="B79" s="213" t="s">
        <v>492</v>
      </c>
      <c r="C79" s="158">
        <v>125</v>
      </c>
      <c r="D79" s="158">
        <v>4</v>
      </c>
      <c r="E79" s="158" t="s">
        <v>416</v>
      </c>
      <c r="F79" s="439" t="s">
        <v>416</v>
      </c>
      <c r="G79" s="439" t="s">
        <v>416</v>
      </c>
      <c r="H79" s="439" t="s">
        <v>416</v>
      </c>
      <c r="I79" s="439" t="s">
        <v>416</v>
      </c>
      <c r="J79" s="439">
        <v>3</v>
      </c>
      <c r="K79" s="439">
        <v>1</v>
      </c>
      <c r="L79" s="439" t="s">
        <v>416</v>
      </c>
    </row>
    <row r="80" spans="1:12" s="233" customFormat="1" ht="12" customHeight="1" x14ac:dyDescent="0.2">
      <c r="A80" s="531" t="s">
        <v>486</v>
      </c>
      <c r="B80" s="213" t="s">
        <v>490</v>
      </c>
      <c r="C80" s="158">
        <v>216</v>
      </c>
      <c r="D80" s="158">
        <v>8</v>
      </c>
      <c r="E80" s="158" t="s">
        <v>416</v>
      </c>
      <c r="F80" s="439">
        <v>2</v>
      </c>
      <c r="G80" s="439">
        <v>2</v>
      </c>
      <c r="H80" s="439">
        <v>2</v>
      </c>
      <c r="I80" s="439" t="s">
        <v>416</v>
      </c>
      <c r="J80" s="439">
        <v>6</v>
      </c>
      <c r="K80" s="439" t="s">
        <v>416</v>
      </c>
      <c r="L80" s="439" t="s">
        <v>416</v>
      </c>
    </row>
    <row r="81" spans="1:12" s="233" customFormat="1" ht="12" customHeight="1" x14ac:dyDescent="0.2">
      <c r="A81" s="644"/>
      <c r="B81" s="213" t="s">
        <v>491</v>
      </c>
      <c r="C81" s="158">
        <v>125</v>
      </c>
      <c r="D81" s="158">
        <v>7</v>
      </c>
      <c r="E81" s="158" t="s">
        <v>416</v>
      </c>
      <c r="F81" s="439">
        <v>2</v>
      </c>
      <c r="G81" s="439">
        <v>2</v>
      </c>
      <c r="H81" s="439">
        <v>2</v>
      </c>
      <c r="I81" s="439" t="s">
        <v>416</v>
      </c>
      <c r="J81" s="439">
        <v>5</v>
      </c>
      <c r="K81" s="439" t="s">
        <v>416</v>
      </c>
      <c r="L81" s="439" t="s">
        <v>416</v>
      </c>
    </row>
    <row r="82" spans="1:12" s="233" customFormat="1" ht="12" customHeight="1" x14ac:dyDescent="0.2">
      <c r="A82" s="532"/>
      <c r="B82" s="213" t="s">
        <v>492</v>
      </c>
      <c r="C82" s="158">
        <v>91</v>
      </c>
      <c r="D82" s="158">
        <v>1</v>
      </c>
      <c r="E82" s="158" t="s">
        <v>416</v>
      </c>
      <c r="F82" s="439" t="s">
        <v>416</v>
      </c>
      <c r="G82" s="439" t="s">
        <v>416</v>
      </c>
      <c r="H82" s="439" t="s">
        <v>416</v>
      </c>
      <c r="I82" s="439" t="s">
        <v>416</v>
      </c>
      <c r="J82" s="439">
        <v>1</v>
      </c>
      <c r="K82" s="439" t="s">
        <v>416</v>
      </c>
      <c r="L82" s="439" t="s">
        <v>416</v>
      </c>
    </row>
    <row r="83" spans="1:12" s="233" customFormat="1" ht="12" customHeight="1" x14ac:dyDescent="0.2">
      <c r="A83" s="80"/>
      <c r="B83" s="234"/>
      <c r="C83" s="234"/>
      <c r="D83" s="234"/>
      <c r="E83" s="224"/>
      <c r="F83" s="235"/>
      <c r="G83" s="235"/>
      <c r="H83" s="235"/>
      <c r="I83" s="235"/>
      <c r="J83" s="235"/>
      <c r="K83" s="235"/>
      <c r="L83" s="235"/>
    </row>
    <row r="84" spans="1:12" ht="12" customHeight="1" x14ac:dyDescent="0.2">
      <c r="A84" s="92" t="s">
        <v>321</v>
      </c>
      <c r="B84" s="281"/>
      <c r="C84" s="92"/>
      <c r="D84" s="92"/>
      <c r="E84" s="103"/>
      <c r="F84" s="236"/>
      <c r="G84" s="225"/>
      <c r="H84" s="225"/>
      <c r="I84" s="225"/>
    </row>
    <row r="85" spans="1:12" ht="12" customHeight="1" x14ac:dyDescent="0.2">
      <c r="A85" s="237"/>
      <c r="B85" s="282"/>
      <c r="C85" s="237"/>
      <c r="D85" s="237"/>
      <c r="E85" s="229"/>
      <c r="F85" s="238"/>
    </row>
    <row r="86" spans="1:12" ht="12" customHeight="1" x14ac:dyDescent="0.2">
      <c r="A86" s="80"/>
      <c r="B86" s="234"/>
      <c r="C86" s="80"/>
      <c r="D86" s="80"/>
      <c r="E86" s="225"/>
      <c r="F86" s="225"/>
    </row>
    <row r="87" spans="1:12" ht="12" customHeight="1" x14ac:dyDescent="0.2">
      <c r="A87" s="239"/>
      <c r="B87" s="283"/>
      <c r="C87" s="239"/>
      <c r="D87" s="239"/>
      <c r="E87" s="225"/>
      <c r="F87" s="240"/>
      <c r="G87" s="225"/>
    </row>
    <row r="88" spans="1:12" ht="12" customHeight="1" x14ac:dyDescent="0.2">
      <c r="A88" s="239"/>
      <c r="B88" s="283"/>
      <c r="C88" s="239"/>
      <c r="D88" s="239"/>
      <c r="E88" s="225"/>
      <c r="F88" s="240"/>
      <c r="G88" s="225"/>
    </row>
    <row r="89" spans="1:12" ht="12" customHeight="1" x14ac:dyDescent="0.2">
      <c r="A89" s="239"/>
      <c r="B89" s="283"/>
      <c r="C89" s="239"/>
      <c r="D89" s="239"/>
      <c r="E89" s="225"/>
      <c r="F89" s="240"/>
      <c r="G89" s="225"/>
    </row>
    <row r="90" spans="1:12" ht="12" customHeight="1" x14ac:dyDescent="0.2">
      <c r="A90" s="239"/>
      <c r="B90" s="283"/>
      <c r="C90" s="239"/>
      <c r="D90" s="239"/>
      <c r="E90" s="225"/>
      <c r="F90" s="240"/>
      <c r="G90" s="225"/>
    </row>
  </sheetData>
  <customSheetViews>
    <customSheetView guid="{25DB3235-00DD-4DBB-A5FE-705B80034702}" showPageBreaks="1" showGridLines="0" printArea="1">
      <pane xSplit="2" ySplit="13" topLeftCell="C14" activePane="bottomRight" state="frozen"/>
      <selection pane="bottomRight"/>
      <rowBreaks count="3" manualBreakCount="3">
        <brk id="22160" min="188" max="40220" man="1"/>
        <brk id="26140" min="184" max="46680" man="1"/>
        <brk id="29988" min="180" max="50520" man="1"/>
      </rowBreaks>
      <pageMargins left="0.78740157480314965" right="0.35" top="0.78740157480314965" bottom="0.78740157480314965" header="0" footer="0"/>
      <pageSetup paperSize="9" orientation="landscape"/>
      <headerFooter alignWithMargins="0"/>
    </customSheetView>
    <customSheetView guid="{DE772C8A-D712-4FF1-AB28-F88868F0084B}" showPageBreaks="1" showGridLines="0" printArea="1">
      <pane xSplit="2" ySplit="13" topLeftCell="C14" activePane="bottomRight" state="frozen"/>
      <selection pane="bottomRight"/>
      <rowBreaks count="3" manualBreakCount="3">
        <brk id="22160" min="188" max="40220" man="1"/>
        <brk id="26140" min="184" max="46680" man="1"/>
        <brk id="29988" min="180" max="50520" man="1"/>
      </rowBreaks>
      <pageMargins left="0.78740157480314965" right="0.35" top="0.78740157480314965" bottom="0.78740157480314965" header="0" footer="0"/>
      <pageSetup paperSize="9" orientation="landscape"/>
      <headerFooter alignWithMargins="0"/>
    </customSheetView>
  </customSheetViews>
  <mergeCells count="40">
    <mergeCell ref="A44:A46"/>
    <mergeCell ref="A74:A76"/>
    <mergeCell ref="A77:A79"/>
    <mergeCell ref="A80:A82"/>
    <mergeCell ref="A47:A49"/>
    <mergeCell ref="A50:A52"/>
    <mergeCell ref="A53:A55"/>
    <mergeCell ref="A56:A58"/>
    <mergeCell ref="A59:A61"/>
    <mergeCell ref="A62:A64"/>
    <mergeCell ref="A65:A67"/>
    <mergeCell ref="A68:A70"/>
    <mergeCell ref="A71:A73"/>
    <mergeCell ref="A29:A31"/>
    <mergeCell ref="A32:A34"/>
    <mergeCell ref="A35:A37"/>
    <mergeCell ref="A38:A40"/>
    <mergeCell ref="G6:G7"/>
    <mergeCell ref="A2:B7"/>
    <mergeCell ref="A23:A25"/>
    <mergeCell ref="A17:A19"/>
    <mergeCell ref="A20:A22"/>
    <mergeCell ref="A14:A16"/>
    <mergeCell ref="A11:A13"/>
    <mergeCell ref="A41:A43"/>
    <mergeCell ref="G5:H5"/>
    <mergeCell ref="E4:E7"/>
    <mergeCell ref="K1:L1"/>
    <mergeCell ref="A8:A10"/>
    <mergeCell ref="K3:K7"/>
    <mergeCell ref="C2:C7"/>
    <mergeCell ref="F4:F7"/>
    <mergeCell ref="D2:D7"/>
    <mergeCell ref="E3:J3"/>
    <mergeCell ref="G4:H4"/>
    <mergeCell ref="L3:L7"/>
    <mergeCell ref="A26:A28"/>
    <mergeCell ref="J4:J7"/>
    <mergeCell ref="I4:I7"/>
    <mergeCell ref="E2:L2"/>
  </mergeCells>
  <phoneticPr fontId="2"/>
  <pageMargins left="0.78740157480314965" right="0.35" top="0.78740157480314965" bottom="0.78740157480314965" header="0" footer="0"/>
  <pageSetup paperSize="9" fitToHeight="0" orientation="landscape" r:id="rId1"/>
  <headerFooter alignWithMargins="0"/>
  <rowBreaks count="3" manualBreakCount="3">
    <brk id="22160" min="188" max="40220" man="1"/>
    <brk id="26140" min="184" max="46680" man="1"/>
    <brk id="29988" min="180" max="505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9">
    <tabColor rgb="FFFFC000"/>
  </sheetPr>
  <dimension ref="A1:T89"/>
  <sheetViews>
    <sheetView showGridLines="0" view="pageBreakPreview" zoomScale="85" zoomScaleNormal="25" zoomScaleSheetLayoutView="85" workbookViewId="0">
      <pane xSplit="2" ySplit="8" topLeftCell="C15"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 style="102" customWidth="1"/>
    <col min="2" max="2" width="7" style="102" customWidth="1"/>
    <col min="3" max="3" width="10.6328125" style="102" customWidth="1"/>
    <col min="4" max="6" width="10.6328125" style="124" customWidth="1"/>
    <col min="7" max="11" width="10.6328125" style="84" customWidth="1"/>
    <col min="12" max="15" width="11" style="84" customWidth="1"/>
    <col min="16" max="18" width="8.08984375" style="84" customWidth="1"/>
    <col min="19" max="23" width="7.90625" style="84" customWidth="1"/>
    <col min="24" max="16384" width="9" style="84"/>
  </cols>
  <sheetData>
    <row r="1" spans="1:20" ht="15" customHeight="1" x14ac:dyDescent="0.2">
      <c r="A1" s="92" t="s">
        <v>425</v>
      </c>
      <c r="B1" s="92"/>
      <c r="C1" s="92"/>
      <c r="D1" s="92"/>
      <c r="E1" s="92"/>
      <c r="F1" s="92"/>
      <c r="G1" s="99"/>
      <c r="H1" s="99"/>
      <c r="I1" s="99"/>
      <c r="J1" s="99"/>
      <c r="K1" s="99"/>
      <c r="L1" s="105" t="s">
        <v>472</v>
      </c>
      <c r="M1" s="99"/>
      <c r="N1" s="99"/>
      <c r="O1" s="99"/>
      <c r="P1" s="99"/>
      <c r="R1" s="267"/>
      <c r="S1" s="269"/>
      <c r="T1" s="269"/>
    </row>
    <row r="2" spans="1:20" ht="11.25" customHeight="1" x14ac:dyDescent="0.2">
      <c r="A2" s="526"/>
      <c r="B2" s="270"/>
      <c r="C2" s="270" t="s">
        <v>281</v>
      </c>
      <c r="D2" s="682" t="s">
        <v>286</v>
      </c>
      <c r="E2" s="661"/>
      <c r="F2" s="661"/>
      <c r="G2" s="271"/>
      <c r="H2" s="271"/>
      <c r="I2" s="271"/>
      <c r="J2" s="679" t="s">
        <v>385</v>
      </c>
      <c r="K2" s="562"/>
      <c r="L2" s="563"/>
    </row>
    <row r="3" spans="1:20" s="109" customFormat="1" ht="11.25" customHeight="1" x14ac:dyDescent="0.2">
      <c r="A3" s="527"/>
      <c r="B3" s="272"/>
      <c r="C3" s="273"/>
      <c r="D3" s="683"/>
      <c r="E3" s="653"/>
      <c r="F3" s="653"/>
      <c r="G3" s="524" t="s">
        <v>287</v>
      </c>
      <c r="H3" s="628"/>
      <c r="I3" s="628"/>
      <c r="J3" s="545"/>
      <c r="K3" s="551"/>
      <c r="L3" s="533"/>
    </row>
    <row r="4" spans="1:20" s="109" customFormat="1" ht="33" customHeight="1" x14ac:dyDescent="0.2">
      <c r="A4" s="527"/>
      <c r="B4" s="272"/>
      <c r="C4" s="272"/>
      <c r="D4" s="165" t="s">
        <v>267</v>
      </c>
      <c r="E4" s="166" t="s">
        <v>268</v>
      </c>
      <c r="F4" s="87" t="s">
        <v>179</v>
      </c>
      <c r="G4" s="524" t="s">
        <v>396</v>
      </c>
      <c r="H4" s="628"/>
      <c r="I4" s="629"/>
      <c r="J4" s="166" t="s">
        <v>281</v>
      </c>
      <c r="K4" s="166" t="s">
        <v>387</v>
      </c>
      <c r="L4" s="274" t="s">
        <v>373</v>
      </c>
    </row>
    <row r="5" spans="1:20" ht="18.75" customHeight="1" x14ac:dyDescent="0.2">
      <c r="A5" s="678"/>
      <c r="B5" s="275"/>
      <c r="C5" s="275"/>
      <c r="D5" s="254"/>
      <c r="E5" s="255"/>
      <c r="F5" s="276"/>
      <c r="G5" s="218" t="s">
        <v>267</v>
      </c>
      <c r="H5" s="219" t="s">
        <v>268</v>
      </c>
      <c r="I5" s="169" t="s">
        <v>179</v>
      </c>
      <c r="J5" s="169" t="s">
        <v>374</v>
      </c>
      <c r="K5" s="169" t="s">
        <v>375</v>
      </c>
      <c r="L5" s="276" t="s">
        <v>376</v>
      </c>
    </row>
    <row r="6" spans="1:20" s="173" customFormat="1" ht="15" customHeight="1" x14ac:dyDescent="0.2">
      <c r="A6" s="680" t="s">
        <v>178</v>
      </c>
      <c r="B6" s="259" t="s">
        <v>1</v>
      </c>
      <c r="C6" s="259">
        <v>3429209</v>
      </c>
      <c r="D6" s="260">
        <v>152055</v>
      </c>
      <c r="E6" s="261">
        <v>39774</v>
      </c>
      <c r="F6" s="261">
        <v>191829</v>
      </c>
      <c r="G6" s="260">
        <f>+G7+G8</f>
        <v>2615</v>
      </c>
      <c r="H6" s="261">
        <f>+H7+H8</f>
        <v>385</v>
      </c>
      <c r="I6" s="261">
        <f>+I7+I8</f>
        <v>3000</v>
      </c>
      <c r="J6" s="261">
        <v>2285253</v>
      </c>
      <c r="K6" s="261">
        <v>105351</v>
      </c>
      <c r="L6" s="277">
        <f>K6/J6</f>
        <v>4.6100366130139639E-2</v>
      </c>
    </row>
    <row r="7" spans="1:20" s="173" customFormat="1" ht="15" customHeight="1" x14ac:dyDescent="0.2">
      <c r="A7" s="681"/>
      <c r="B7" s="278" t="s">
        <v>235</v>
      </c>
      <c r="C7" s="278">
        <v>1557201</v>
      </c>
      <c r="D7" s="260">
        <v>63110</v>
      </c>
      <c r="E7" s="261">
        <v>15968</v>
      </c>
      <c r="F7" s="261">
        <v>79078</v>
      </c>
      <c r="G7" s="260">
        <v>2085</v>
      </c>
      <c r="H7" s="261">
        <v>288</v>
      </c>
      <c r="I7" s="261">
        <v>2373</v>
      </c>
      <c r="J7" s="261">
        <v>1100742</v>
      </c>
      <c r="K7" s="261">
        <v>40821</v>
      </c>
      <c r="L7" s="277">
        <f>K7/J7</f>
        <v>3.7084984492278844E-2</v>
      </c>
    </row>
    <row r="8" spans="1:20" s="173" customFormat="1" ht="15" customHeight="1" x14ac:dyDescent="0.2">
      <c r="A8" s="681"/>
      <c r="B8" s="278" t="s">
        <v>236</v>
      </c>
      <c r="C8" s="278">
        <v>1872008</v>
      </c>
      <c r="D8" s="260">
        <v>88945</v>
      </c>
      <c r="E8" s="261">
        <v>23806</v>
      </c>
      <c r="F8" s="261">
        <v>112751</v>
      </c>
      <c r="G8" s="260">
        <v>530</v>
      </c>
      <c r="H8" s="261">
        <v>97</v>
      </c>
      <c r="I8" s="261">
        <v>627</v>
      </c>
      <c r="J8" s="261">
        <v>1184511</v>
      </c>
      <c r="K8" s="261">
        <v>64530</v>
      </c>
      <c r="L8" s="277">
        <f>K8/J8</f>
        <v>5.4478177070537967E-2</v>
      </c>
    </row>
    <row r="9" spans="1:20" s="173" customFormat="1" ht="15" customHeight="1" x14ac:dyDescent="0.2">
      <c r="A9" s="680" t="s">
        <v>464</v>
      </c>
      <c r="B9" s="259" t="s">
        <v>1</v>
      </c>
      <c r="C9" s="419">
        <f>SUM(C12+C15)</f>
        <v>253191</v>
      </c>
      <c r="D9" s="419">
        <f t="shared" ref="D9:K9" si="0">SUM(D12+D15)</f>
        <v>13334</v>
      </c>
      <c r="E9" s="419">
        <f t="shared" si="0"/>
        <v>1286</v>
      </c>
      <c r="F9" s="419">
        <f t="shared" si="0"/>
        <v>14620</v>
      </c>
      <c r="G9" s="419">
        <f t="shared" si="0"/>
        <v>188</v>
      </c>
      <c r="H9" s="419">
        <f t="shared" si="0"/>
        <v>22</v>
      </c>
      <c r="I9" s="419">
        <f t="shared" si="0"/>
        <v>398</v>
      </c>
      <c r="J9" s="419">
        <f t="shared" si="0"/>
        <v>166565</v>
      </c>
      <c r="K9" s="419">
        <f t="shared" si="0"/>
        <v>4302</v>
      </c>
      <c r="L9" s="418">
        <f>K9/J9</f>
        <v>2.582775493050761E-2</v>
      </c>
    </row>
    <row r="10" spans="1:20" s="173" customFormat="1" ht="15" customHeight="1" x14ac:dyDescent="0.2">
      <c r="A10" s="681"/>
      <c r="B10" s="278" t="s">
        <v>235</v>
      </c>
      <c r="C10" s="419">
        <f t="shared" ref="C10:K10" si="1">SUM(C13+C16)</f>
        <v>109253</v>
      </c>
      <c r="D10" s="419">
        <f t="shared" si="1"/>
        <v>5578</v>
      </c>
      <c r="E10" s="419">
        <f t="shared" si="1"/>
        <v>518</v>
      </c>
      <c r="F10" s="419">
        <f t="shared" si="1"/>
        <v>6096</v>
      </c>
      <c r="G10" s="419">
        <f t="shared" si="1"/>
        <v>138</v>
      </c>
      <c r="H10" s="419">
        <f t="shared" si="1"/>
        <v>14</v>
      </c>
      <c r="I10" s="419">
        <f t="shared" si="1"/>
        <v>256</v>
      </c>
      <c r="J10" s="419">
        <f t="shared" si="1"/>
        <v>78460</v>
      </c>
      <c r="K10" s="419">
        <f t="shared" si="1"/>
        <v>1584</v>
      </c>
      <c r="L10" s="418">
        <f t="shared" ref="L10:L11" si="2">K10/J10</f>
        <v>2.0188631149630386E-2</v>
      </c>
    </row>
    <row r="11" spans="1:20" s="173" customFormat="1" ht="15" customHeight="1" x14ac:dyDescent="0.2">
      <c r="A11" s="681"/>
      <c r="B11" s="278" t="s">
        <v>236</v>
      </c>
      <c r="C11" s="419">
        <f t="shared" ref="C11:K11" si="3">SUM(C14+C17)</f>
        <v>143938</v>
      </c>
      <c r="D11" s="419">
        <f t="shared" si="3"/>
        <v>7756</v>
      </c>
      <c r="E11" s="419">
        <f t="shared" si="3"/>
        <v>768</v>
      </c>
      <c r="F11" s="419">
        <f t="shared" si="3"/>
        <v>8524</v>
      </c>
      <c r="G11" s="419">
        <f t="shared" si="3"/>
        <v>50</v>
      </c>
      <c r="H11" s="419">
        <f t="shared" si="3"/>
        <v>8</v>
      </c>
      <c r="I11" s="419">
        <f t="shared" si="3"/>
        <v>142</v>
      </c>
      <c r="J11" s="419">
        <f t="shared" si="3"/>
        <v>88105</v>
      </c>
      <c r="K11" s="419">
        <f t="shared" si="3"/>
        <v>2718</v>
      </c>
      <c r="L11" s="418">
        <f t="shared" si="2"/>
        <v>3.0849554508824699E-2</v>
      </c>
    </row>
    <row r="12" spans="1:20" s="437" customFormat="1" ht="15" customHeight="1" x14ac:dyDescent="0.2">
      <c r="A12" s="672" t="s">
        <v>461</v>
      </c>
      <c r="B12" s="407" t="s">
        <v>1</v>
      </c>
      <c r="C12" s="406">
        <f>SUM(C13:C14)</f>
        <v>177777</v>
      </c>
      <c r="D12" s="406">
        <f t="shared" ref="D12:K14" si="4">SUM(D13:D14)</f>
        <v>8656</v>
      </c>
      <c r="E12" s="406">
        <f t="shared" si="4"/>
        <v>0</v>
      </c>
      <c r="F12" s="406">
        <f t="shared" si="4"/>
        <v>8656</v>
      </c>
      <c r="G12" s="406">
        <f t="shared" si="4"/>
        <v>121</v>
      </c>
      <c r="H12" s="406">
        <f t="shared" si="4"/>
        <v>18</v>
      </c>
      <c r="I12" s="406">
        <f t="shared" si="4"/>
        <v>327</v>
      </c>
      <c r="J12" s="406">
        <f t="shared" si="4"/>
        <v>115367</v>
      </c>
      <c r="K12" s="406">
        <f t="shared" si="4"/>
        <v>4302</v>
      </c>
      <c r="L12" s="468">
        <f>K12/J12</f>
        <v>3.7289692893115019E-2</v>
      </c>
    </row>
    <row r="13" spans="1:20" s="437" customFormat="1" ht="15" customHeight="1" x14ac:dyDescent="0.2">
      <c r="A13" s="673"/>
      <c r="B13" s="407" t="s">
        <v>235</v>
      </c>
      <c r="C13" s="406">
        <v>76807</v>
      </c>
      <c r="D13" s="413">
        <v>3471</v>
      </c>
      <c r="E13" s="421"/>
      <c r="F13" s="421">
        <f>SUM(D13:E13)</f>
        <v>3471</v>
      </c>
      <c r="G13" s="413">
        <v>84</v>
      </c>
      <c r="H13" s="406">
        <f t="shared" si="4"/>
        <v>11</v>
      </c>
      <c r="I13" s="406">
        <f t="shared" si="4"/>
        <v>199</v>
      </c>
      <c r="J13" s="421">
        <v>53600</v>
      </c>
      <c r="K13" s="421">
        <v>1584</v>
      </c>
      <c r="L13" s="468">
        <f t="shared" ref="L13:L17" si="5">K13/J13</f>
        <v>2.955223880597015E-2</v>
      </c>
    </row>
    <row r="14" spans="1:20" s="437" customFormat="1" ht="15" customHeight="1" x14ac:dyDescent="0.2">
      <c r="A14" s="674"/>
      <c r="B14" s="407" t="s">
        <v>236</v>
      </c>
      <c r="C14" s="406">
        <v>100970</v>
      </c>
      <c r="D14" s="413">
        <v>5185</v>
      </c>
      <c r="E14" s="421"/>
      <c r="F14" s="421">
        <f>SUM(D14:E14)</f>
        <v>5185</v>
      </c>
      <c r="G14" s="413">
        <v>37</v>
      </c>
      <c r="H14" s="406">
        <f t="shared" si="4"/>
        <v>7</v>
      </c>
      <c r="I14" s="406">
        <f t="shared" si="4"/>
        <v>128</v>
      </c>
      <c r="J14" s="421">
        <v>61767</v>
      </c>
      <c r="K14" s="421">
        <v>2718</v>
      </c>
      <c r="L14" s="468">
        <f t="shared" si="5"/>
        <v>4.4004079848462774E-2</v>
      </c>
    </row>
    <row r="15" spans="1:20" s="437" customFormat="1" ht="15" customHeight="1" x14ac:dyDescent="0.2">
      <c r="A15" s="667" t="s">
        <v>442</v>
      </c>
      <c r="B15" s="447" t="s">
        <v>1</v>
      </c>
      <c r="C15" s="469">
        <f>IF(SUM(C18,C21,C24,C27,C30,C33,C36,C39)=0,"-",SUM(C18,C21,C24,C27,C30,C33,C36,C39))</f>
        <v>75414</v>
      </c>
      <c r="D15" s="469">
        <f t="shared" ref="D15:K15" si="6">IF(SUM(D18,D21,D24,D27,D30,D33,D36,D39)=0,"-",SUM(D18,D21,D24,D27,D30,D33,D36,D39))</f>
        <v>4678</v>
      </c>
      <c r="E15" s="469">
        <f t="shared" si="6"/>
        <v>1286</v>
      </c>
      <c r="F15" s="469">
        <f>IF(SUM(D15:E15)=0,"-",SUM(D15:E15))</f>
        <v>5964</v>
      </c>
      <c r="G15" s="469">
        <f t="shared" si="6"/>
        <v>67</v>
      </c>
      <c r="H15" s="469">
        <f t="shared" si="6"/>
        <v>4</v>
      </c>
      <c r="I15" s="469">
        <f>IF(SUM(G15:H15)=0,"-",SUM(G15:H15))</f>
        <v>71</v>
      </c>
      <c r="J15" s="469">
        <f t="shared" si="6"/>
        <v>51198</v>
      </c>
      <c r="K15" s="469" t="str">
        <f t="shared" si="6"/>
        <v>-</v>
      </c>
      <c r="L15" s="468">
        <f t="shared" si="5"/>
        <v>0</v>
      </c>
      <c r="M15" s="436"/>
      <c r="N15" s="436"/>
      <c r="O15" s="436"/>
      <c r="P15" s="436"/>
      <c r="Q15" s="436"/>
    </row>
    <row r="16" spans="1:20" s="437" customFormat="1" ht="15" customHeight="1" x14ac:dyDescent="0.2">
      <c r="A16" s="668"/>
      <c r="B16" s="447" t="s">
        <v>235</v>
      </c>
      <c r="C16" s="469">
        <f t="shared" ref="C16:K17" si="7">IF(SUM(C19,C22,C25,C28,C31,C34,C37,C40)=0,"-",SUM(C19,C22,C25,C28,C31,C34,C37,C40))</f>
        <v>32446</v>
      </c>
      <c r="D16" s="469">
        <f t="shared" si="7"/>
        <v>2107</v>
      </c>
      <c r="E16" s="469">
        <f t="shared" si="7"/>
        <v>518</v>
      </c>
      <c r="F16" s="469">
        <f>IF(SUM(D16:E16)=0,"-",SUM(D16:E16))</f>
        <v>2625</v>
      </c>
      <c r="G16" s="469">
        <f t="shared" si="7"/>
        <v>54</v>
      </c>
      <c r="H16" s="469">
        <f t="shared" si="7"/>
        <v>3</v>
      </c>
      <c r="I16" s="469">
        <f>IF(SUM(G16:H16)=0,"-",SUM(G16:H16))</f>
        <v>57</v>
      </c>
      <c r="J16" s="469">
        <f t="shared" si="7"/>
        <v>24860</v>
      </c>
      <c r="K16" s="469" t="str">
        <f t="shared" si="7"/>
        <v>-</v>
      </c>
      <c r="L16" s="468">
        <f t="shared" si="5"/>
        <v>0</v>
      </c>
    </row>
    <row r="17" spans="1:12" s="437" customFormat="1" ht="15" customHeight="1" x14ac:dyDescent="0.2">
      <c r="A17" s="668"/>
      <c r="B17" s="447" t="s">
        <v>236</v>
      </c>
      <c r="C17" s="469">
        <f t="shared" si="7"/>
        <v>42968</v>
      </c>
      <c r="D17" s="469">
        <f t="shared" si="7"/>
        <v>2571</v>
      </c>
      <c r="E17" s="469">
        <f t="shared" si="7"/>
        <v>768</v>
      </c>
      <c r="F17" s="469">
        <f>IF(SUM(D17:E17)=0,"-",SUM(D17:E17))</f>
        <v>3339</v>
      </c>
      <c r="G17" s="469">
        <f t="shared" si="7"/>
        <v>13</v>
      </c>
      <c r="H17" s="469">
        <f t="shared" si="7"/>
        <v>1</v>
      </c>
      <c r="I17" s="469">
        <f>IF(SUM(G17:H17)=0,"-",SUM(G17:H17))</f>
        <v>14</v>
      </c>
      <c r="J17" s="469">
        <f t="shared" si="7"/>
        <v>26338</v>
      </c>
      <c r="K17" s="469" t="str">
        <f t="shared" si="7"/>
        <v>-</v>
      </c>
      <c r="L17" s="468">
        <f t="shared" si="5"/>
        <v>0</v>
      </c>
    </row>
    <row r="18" spans="1:12" s="83" customFormat="1" ht="15" customHeight="1" x14ac:dyDescent="0.2">
      <c r="A18" s="669" t="s">
        <v>443</v>
      </c>
      <c r="B18" s="174" t="s">
        <v>1</v>
      </c>
      <c r="C18" s="112">
        <f>IF(SUM(C19:C20)=0,"-",SUM(C19:C20))</f>
        <v>29701</v>
      </c>
      <c r="D18" s="112">
        <f t="shared" ref="D18:L18" si="8">IF(SUM(D19:D20)=0,"-",SUM(D19:D20))</f>
        <v>1868</v>
      </c>
      <c r="E18" s="112">
        <f t="shared" si="8"/>
        <v>215</v>
      </c>
      <c r="F18" s="396">
        <f t="shared" ref="F18:F41" si="9">IF(SUM(D18:E18)=0,"-",SUM(D18:E18))</f>
        <v>2083</v>
      </c>
      <c r="G18" s="112">
        <f t="shared" si="8"/>
        <v>24</v>
      </c>
      <c r="H18" s="112" t="str">
        <f t="shared" si="8"/>
        <v>-</v>
      </c>
      <c r="I18" s="396">
        <f t="shared" ref="I18:I41" si="10">IF(SUM(G18:H18)=0,"-",SUM(G18:H18))</f>
        <v>24</v>
      </c>
      <c r="J18" s="112">
        <f t="shared" si="8"/>
        <v>20790</v>
      </c>
      <c r="K18" s="112" t="str">
        <f t="shared" si="8"/>
        <v>-</v>
      </c>
      <c r="L18" s="112" t="str">
        <f t="shared" si="8"/>
        <v>-</v>
      </c>
    </row>
    <row r="19" spans="1:12" s="83" customFormat="1" ht="15" customHeight="1" x14ac:dyDescent="0.2">
      <c r="A19" s="670"/>
      <c r="B19" s="174" t="s">
        <v>235</v>
      </c>
      <c r="C19" s="112">
        <v>13452</v>
      </c>
      <c r="D19" s="158">
        <v>901</v>
      </c>
      <c r="E19" s="395">
        <v>98</v>
      </c>
      <c r="F19" s="396">
        <f t="shared" si="9"/>
        <v>999</v>
      </c>
      <c r="G19" s="158">
        <v>20</v>
      </c>
      <c r="H19" s="262" t="s">
        <v>453</v>
      </c>
      <c r="I19" s="396">
        <f t="shared" si="10"/>
        <v>20</v>
      </c>
      <c r="J19" s="262">
        <v>10008</v>
      </c>
      <c r="K19" s="262"/>
      <c r="L19" s="262"/>
    </row>
    <row r="20" spans="1:12" s="83" customFormat="1" ht="15" customHeight="1" x14ac:dyDescent="0.2">
      <c r="A20" s="671"/>
      <c r="B20" s="174" t="s">
        <v>236</v>
      </c>
      <c r="C20" s="112">
        <v>16249</v>
      </c>
      <c r="D20" s="158">
        <v>967</v>
      </c>
      <c r="E20" s="395">
        <v>117</v>
      </c>
      <c r="F20" s="396">
        <f t="shared" si="9"/>
        <v>1084</v>
      </c>
      <c r="G20" s="158">
        <v>4</v>
      </c>
      <c r="H20" s="262" t="s">
        <v>453</v>
      </c>
      <c r="I20" s="396">
        <f t="shared" si="10"/>
        <v>4</v>
      </c>
      <c r="J20" s="262">
        <v>10782</v>
      </c>
      <c r="K20" s="262"/>
      <c r="L20" s="262"/>
    </row>
    <row r="21" spans="1:12" s="83" customFormat="1" ht="15" customHeight="1" x14ac:dyDescent="0.2">
      <c r="A21" s="669" t="s">
        <v>444</v>
      </c>
      <c r="B21" s="174" t="s">
        <v>1</v>
      </c>
      <c r="C21" s="112">
        <f>IF(SUM(C22:C23)=0,"-",SUM(C22:C23))</f>
        <v>6090</v>
      </c>
      <c r="D21" s="112">
        <f t="shared" ref="D21" si="11">IF(SUM(D22:D23)=0,"-",SUM(D22:D23))</f>
        <v>265</v>
      </c>
      <c r="E21" s="112" t="str">
        <f t="shared" ref="E21" si="12">IF(SUM(E22:E23)=0,"-",SUM(E22:E23))</f>
        <v>-</v>
      </c>
      <c r="F21" s="396">
        <f t="shared" si="9"/>
        <v>265</v>
      </c>
      <c r="G21" s="112">
        <f t="shared" ref="G21" si="13">IF(SUM(G22:G23)=0,"-",SUM(G22:G23))</f>
        <v>9</v>
      </c>
      <c r="H21" s="112" t="str">
        <f t="shared" ref="H21" si="14">IF(SUM(H22:H23)=0,"-",SUM(H22:H23))</f>
        <v>-</v>
      </c>
      <c r="I21" s="396">
        <f t="shared" si="10"/>
        <v>9</v>
      </c>
      <c r="J21" s="112">
        <f t="shared" ref="J21" si="15">IF(SUM(J22:J23)=0,"-",SUM(J22:J23))</f>
        <v>3447</v>
      </c>
      <c r="K21" s="112" t="str">
        <f t="shared" ref="K21" si="16">IF(SUM(K22:K23)=0,"-",SUM(K22:K23))</f>
        <v>-</v>
      </c>
      <c r="L21" s="112" t="str">
        <f t="shared" ref="L21" si="17">IF(SUM(L22:L23)=0,"-",SUM(L22:L23))</f>
        <v>-</v>
      </c>
    </row>
    <row r="22" spans="1:12" s="83" customFormat="1" ht="15" customHeight="1" x14ac:dyDescent="0.2">
      <c r="A22" s="670"/>
      <c r="B22" s="174" t="s">
        <v>235</v>
      </c>
      <c r="C22" s="112">
        <v>2805</v>
      </c>
      <c r="D22" s="158">
        <v>87</v>
      </c>
      <c r="E22" s="395" t="s">
        <v>453</v>
      </c>
      <c r="F22" s="396">
        <f t="shared" si="9"/>
        <v>87</v>
      </c>
      <c r="G22" s="158">
        <v>6</v>
      </c>
      <c r="H22" s="262" t="s">
        <v>453</v>
      </c>
      <c r="I22" s="396">
        <f t="shared" si="10"/>
        <v>6</v>
      </c>
      <c r="J22" s="262">
        <v>1798</v>
      </c>
      <c r="K22" s="262"/>
      <c r="L22" s="262"/>
    </row>
    <row r="23" spans="1:12" s="83" customFormat="1" ht="15" customHeight="1" x14ac:dyDescent="0.2">
      <c r="A23" s="671"/>
      <c r="B23" s="174" t="s">
        <v>236</v>
      </c>
      <c r="C23" s="112">
        <v>3285</v>
      </c>
      <c r="D23" s="158">
        <v>178</v>
      </c>
      <c r="E23" s="395" t="s">
        <v>453</v>
      </c>
      <c r="F23" s="396">
        <f t="shared" si="9"/>
        <v>178</v>
      </c>
      <c r="G23" s="158">
        <v>3</v>
      </c>
      <c r="H23" s="262" t="s">
        <v>453</v>
      </c>
      <c r="I23" s="396">
        <f t="shared" si="10"/>
        <v>3</v>
      </c>
      <c r="J23" s="262">
        <v>1649</v>
      </c>
      <c r="K23" s="262"/>
      <c r="L23" s="262"/>
    </row>
    <row r="24" spans="1:12" s="83" customFormat="1" ht="15" customHeight="1" x14ac:dyDescent="0.2">
      <c r="A24" s="669" t="s">
        <v>445</v>
      </c>
      <c r="B24" s="174" t="s">
        <v>1</v>
      </c>
      <c r="C24" s="112">
        <f>IF(SUM(C25:C26)=0,"-",SUM(C25:C26))</f>
        <v>3282</v>
      </c>
      <c r="D24" s="112">
        <f t="shared" ref="D24" si="18">IF(SUM(D25:D26)=0,"-",SUM(D25:D26))</f>
        <v>350</v>
      </c>
      <c r="E24" s="112" t="str">
        <f t="shared" ref="E24" si="19">IF(SUM(E25:E26)=0,"-",SUM(E25:E26))</f>
        <v>-</v>
      </c>
      <c r="F24" s="396">
        <f t="shared" si="9"/>
        <v>350</v>
      </c>
      <c r="G24" s="112">
        <f t="shared" ref="G24" si="20">IF(SUM(G25:G26)=0,"-",SUM(G25:G26))</f>
        <v>5</v>
      </c>
      <c r="H24" s="112" t="str">
        <f t="shared" ref="H24" si="21">IF(SUM(H25:H26)=0,"-",SUM(H25:H26))</f>
        <v>-</v>
      </c>
      <c r="I24" s="396">
        <f t="shared" si="10"/>
        <v>5</v>
      </c>
      <c r="J24" s="112">
        <f t="shared" ref="J24" si="22">IF(SUM(J25:J26)=0,"-",SUM(J25:J26))</f>
        <v>1869</v>
      </c>
      <c r="K24" s="112" t="str">
        <f t="shared" ref="K24" si="23">IF(SUM(K25:K26)=0,"-",SUM(K25:K26))</f>
        <v>-</v>
      </c>
      <c r="L24" s="112" t="str">
        <f t="shared" ref="L24" si="24">IF(SUM(L25:L26)=0,"-",SUM(L25:L26))</f>
        <v>-</v>
      </c>
    </row>
    <row r="25" spans="1:12" s="83" customFormat="1" ht="15" customHeight="1" x14ac:dyDescent="0.2">
      <c r="A25" s="670"/>
      <c r="B25" s="174" t="s">
        <v>235</v>
      </c>
      <c r="C25" s="112">
        <v>1508</v>
      </c>
      <c r="D25" s="158">
        <v>135</v>
      </c>
      <c r="E25" s="395" t="s">
        <v>453</v>
      </c>
      <c r="F25" s="396">
        <f t="shared" si="9"/>
        <v>135</v>
      </c>
      <c r="G25" s="158">
        <v>2</v>
      </c>
      <c r="H25" s="262" t="s">
        <v>453</v>
      </c>
      <c r="I25" s="396">
        <f t="shared" si="10"/>
        <v>2</v>
      </c>
      <c r="J25" s="262">
        <v>950</v>
      </c>
      <c r="K25" s="262"/>
      <c r="L25" s="262"/>
    </row>
    <row r="26" spans="1:12" s="83" customFormat="1" ht="15" customHeight="1" x14ac:dyDescent="0.2">
      <c r="A26" s="671"/>
      <c r="B26" s="174" t="s">
        <v>236</v>
      </c>
      <c r="C26" s="112">
        <v>1774</v>
      </c>
      <c r="D26" s="158">
        <v>215</v>
      </c>
      <c r="E26" s="395" t="s">
        <v>453</v>
      </c>
      <c r="F26" s="396">
        <f t="shared" si="9"/>
        <v>215</v>
      </c>
      <c r="G26" s="158">
        <v>3</v>
      </c>
      <c r="H26" s="262" t="s">
        <v>453</v>
      </c>
      <c r="I26" s="396">
        <f t="shared" si="10"/>
        <v>3</v>
      </c>
      <c r="J26" s="262">
        <v>919</v>
      </c>
      <c r="K26" s="262"/>
      <c r="L26" s="262"/>
    </row>
    <row r="27" spans="1:12" s="83" customFormat="1" ht="15" customHeight="1" x14ac:dyDescent="0.2">
      <c r="A27" s="669" t="s">
        <v>447</v>
      </c>
      <c r="B27" s="174" t="s">
        <v>1</v>
      </c>
      <c r="C27" s="112">
        <f>IF(SUM(C28:C29)=0,"-",SUM(C28:C29))</f>
        <v>3108</v>
      </c>
      <c r="D27" s="112">
        <f t="shared" ref="D27" si="25">IF(SUM(D28:D29)=0,"-",SUM(D28:D29))</f>
        <v>283</v>
      </c>
      <c r="E27" s="112">
        <f t="shared" ref="E27" si="26">IF(SUM(E28:E29)=0,"-",SUM(E28:E29))</f>
        <v>228</v>
      </c>
      <c r="F27" s="396">
        <f t="shared" si="9"/>
        <v>511</v>
      </c>
      <c r="G27" s="112">
        <f t="shared" ref="G27" si="27">IF(SUM(G28:G29)=0,"-",SUM(G28:G29))</f>
        <v>5</v>
      </c>
      <c r="H27" s="112" t="str">
        <f t="shared" ref="H27" si="28">IF(SUM(H28:H29)=0,"-",SUM(H28:H29))</f>
        <v>-</v>
      </c>
      <c r="I27" s="396">
        <f t="shared" si="10"/>
        <v>5</v>
      </c>
      <c r="J27" s="112">
        <f t="shared" ref="J27" si="29">IF(SUM(J28:J29)=0,"-",SUM(J28:J29))</f>
        <v>1886</v>
      </c>
      <c r="K27" s="112" t="str">
        <f t="shared" ref="K27" si="30">IF(SUM(K28:K29)=0,"-",SUM(K28:K29))</f>
        <v>-</v>
      </c>
      <c r="L27" s="112" t="str">
        <f t="shared" ref="L27" si="31">IF(SUM(L28:L29)=0,"-",SUM(L28:L29))</f>
        <v>-</v>
      </c>
    </row>
    <row r="28" spans="1:12" s="83" customFormat="1" ht="15" customHeight="1" x14ac:dyDescent="0.2">
      <c r="A28" s="670"/>
      <c r="B28" s="174" t="s">
        <v>235</v>
      </c>
      <c r="C28" s="112">
        <v>1434</v>
      </c>
      <c r="D28" s="158">
        <v>126</v>
      </c>
      <c r="E28" s="395">
        <v>84</v>
      </c>
      <c r="F28" s="396">
        <f t="shared" si="9"/>
        <v>210</v>
      </c>
      <c r="G28" s="158">
        <v>5</v>
      </c>
      <c r="H28" s="262" t="s">
        <v>453</v>
      </c>
      <c r="I28" s="396">
        <f t="shared" si="10"/>
        <v>5</v>
      </c>
      <c r="J28" s="262">
        <v>951</v>
      </c>
      <c r="K28" s="262"/>
      <c r="L28" s="262"/>
    </row>
    <row r="29" spans="1:12" s="83" customFormat="1" ht="15" customHeight="1" x14ac:dyDescent="0.2">
      <c r="A29" s="671"/>
      <c r="B29" s="174" t="s">
        <v>236</v>
      </c>
      <c r="C29" s="112">
        <v>1674</v>
      </c>
      <c r="D29" s="158">
        <v>157</v>
      </c>
      <c r="E29" s="395">
        <v>144</v>
      </c>
      <c r="F29" s="396">
        <f t="shared" si="9"/>
        <v>301</v>
      </c>
      <c r="G29" s="158" t="s">
        <v>453</v>
      </c>
      <c r="H29" s="262" t="s">
        <v>453</v>
      </c>
      <c r="I29" s="396" t="str">
        <f t="shared" si="10"/>
        <v>-</v>
      </c>
      <c r="J29" s="262">
        <v>935</v>
      </c>
      <c r="K29" s="262"/>
      <c r="L29" s="262"/>
    </row>
    <row r="30" spans="1:12" s="83" customFormat="1" ht="15" customHeight="1" x14ac:dyDescent="0.2">
      <c r="A30" s="669" t="s">
        <v>446</v>
      </c>
      <c r="B30" s="174" t="s">
        <v>1</v>
      </c>
      <c r="C30" s="112">
        <f>IF(SUM(C31:C32)=0,"-",SUM(C31:C32))</f>
        <v>3413</v>
      </c>
      <c r="D30" s="112" t="str">
        <f t="shared" ref="D30" si="32">IF(SUM(D31:D32)=0,"-",SUM(D31:D32))</f>
        <v>-</v>
      </c>
      <c r="E30" s="112">
        <f t="shared" ref="E30" si="33">IF(SUM(E31:E32)=0,"-",SUM(E31:E32))</f>
        <v>616</v>
      </c>
      <c r="F30" s="396">
        <f t="shared" si="9"/>
        <v>616</v>
      </c>
      <c r="G30" s="112" t="str">
        <f t="shared" ref="G30" si="34">IF(SUM(G31:G32)=0,"-",SUM(G31:G32))</f>
        <v>-</v>
      </c>
      <c r="H30" s="112" t="str">
        <f t="shared" ref="H30" si="35">IF(SUM(H31:H32)=0,"-",SUM(H31:H32))</f>
        <v>-</v>
      </c>
      <c r="I30" s="396" t="str">
        <f t="shared" si="10"/>
        <v>-</v>
      </c>
      <c r="J30" s="112">
        <f t="shared" ref="J30" si="36">IF(SUM(J31:J32)=0,"-",SUM(J31:J32))</f>
        <v>1880</v>
      </c>
      <c r="K30" s="112" t="str">
        <f t="shared" ref="K30" si="37">IF(SUM(K31:K32)=0,"-",SUM(K31:K32))</f>
        <v>-</v>
      </c>
      <c r="L30" s="112" t="str">
        <f t="shared" ref="L30" si="38">IF(SUM(L31:L32)=0,"-",SUM(L31:L32))</f>
        <v>-</v>
      </c>
    </row>
    <row r="31" spans="1:12" s="83" customFormat="1" ht="15" customHeight="1" x14ac:dyDescent="0.2">
      <c r="A31" s="670"/>
      <c r="B31" s="174" t="s">
        <v>235</v>
      </c>
      <c r="C31" s="112">
        <v>1526</v>
      </c>
      <c r="D31" s="158" t="s">
        <v>453</v>
      </c>
      <c r="E31" s="395">
        <v>239</v>
      </c>
      <c r="F31" s="396">
        <f t="shared" si="9"/>
        <v>239</v>
      </c>
      <c r="G31" s="158" t="s">
        <v>453</v>
      </c>
      <c r="H31" s="262" t="s">
        <v>453</v>
      </c>
      <c r="I31" s="396" t="str">
        <f t="shared" si="10"/>
        <v>-</v>
      </c>
      <c r="J31" s="262">
        <v>920</v>
      </c>
      <c r="K31" s="262"/>
      <c r="L31" s="262"/>
    </row>
    <row r="32" spans="1:12" s="83" customFormat="1" ht="15" customHeight="1" x14ac:dyDescent="0.2">
      <c r="A32" s="671"/>
      <c r="B32" s="174" t="s">
        <v>236</v>
      </c>
      <c r="C32" s="112">
        <v>1887</v>
      </c>
      <c r="D32" s="158" t="s">
        <v>453</v>
      </c>
      <c r="E32" s="395">
        <v>377</v>
      </c>
      <c r="F32" s="396">
        <f t="shared" si="9"/>
        <v>377</v>
      </c>
      <c r="G32" s="158" t="s">
        <v>453</v>
      </c>
      <c r="H32" s="262" t="s">
        <v>453</v>
      </c>
      <c r="I32" s="396" t="str">
        <f t="shared" si="10"/>
        <v>-</v>
      </c>
      <c r="J32" s="262">
        <v>960</v>
      </c>
      <c r="K32" s="262"/>
      <c r="L32" s="262"/>
    </row>
    <row r="33" spans="1:12" s="83" customFormat="1" ht="15" customHeight="1" x14ac:dyDescent="0.2">
      <c r="A33" s="669" t="s">
        <v>448</v>
      </c>
      <c r="B33" s="174" t="s">
        <v>1</v>
      </c>
      <c r="C33" s="112">
        <f>IF(SUM(C34:C35)=0,"-",SUM(C34:C35))</f>
        <v>18981</v>
      </c>
      <c r="D33" s="112">
        <f t="shared" ref="D33" si="39">IF(SUM(D34:D35)=0,"-",SUM(D34:D35))</f>
        <v>816</v>
      </c>
      <c r="E33" s="112">
        <f t="shared" ref="E33" si="40">IF(SUM(E34:E35)=0,"-",SUM(E34:E35))</f>
        <v>186</v>
      </c>
      <c r="F33" s="396">
        <f t="shared" si="9"/>
        <v>1002</v>
      </c>
      <c r="G33" s="112">
        <f t="shared" ref="G33" si="41">IF(SUM(G34:G35)=0,"-",SUM(G34:G35))</f>
        <v>13</v>
      </c>
      <c r="H33" s="112">
        <f t="shared" ref="H33" si="42">IF(SUM(H34:H35)=0,"-",SUM(H34:H35))</f>
        <v>4</v>
      </c>
      <c r="I33" s="396">
        <f t="shared" si="10"/>
        <v>17</v>
      </c>
      <c r="J33" s="112">
        <f t="shared" ref="J33" si="43">IF(SUM(J34:J35)=0,"-",SUM(J34:J35))</f>
        <v>12509</v>
      </c>
      <c r="K33" s="112" t="str">
        <f t="shared" ref="K33" si="44">IF(SUM(K34:K35)=0,"-",SUM(K34:K35))</f>
        <v>-</v>
      </c>
      <c r="L33" s="112" t="str">
        <f t="shared" ref="L33" si="45">IF(SUM(L34:L35)=0,"-",SUM(L34:L35))</f>
        <v>-</v>
      </c>
    </row>
    <row r="34" spans="1:12" s="83" customFormat="1" ht="15" customHeight="1" x14ac:dyDescent="0.2">
      <c r="A34" s="670"/>
      <c r="B34" s="174" t="s">
        <v>235</v>
      </c>
      <c r="C34" s="112">
        <v>8431</v>
      </c>
      <c r="D34" s="158">
        <v>377</v>
      </c>
      <c r="E34" s="395">
        <v>78</v>
      </c>
      <c r="F34" s="396">
        <f t="shared" si="9"/>
        <v>455</v>
      </c>
      <c r="G34" s="158">
        <v>12</v>
      </c>
      <c r="H34" s="395">
        <v>3</v>
      </c>
      <c r="I34" s="396">
        <f t="shared" si="10"/>
        <v>15</v>
      </c>
      <c r="J34" s="262">
        <v>5914</v>
      </c>
      <c r="K34" s="262"/>
      <c r="L34" s="262"/>
    </row>
    <row r="35" spans="1:12" s="83" customFormat="1" ht="15" customHeight="1" x14ac:dyDescent="0.2">
      <c r="A35" s="671"/>
      <c r="B35" s="174" t="s">
        <v>236</v>
      </c>
      <c r="C35" s="112">
        <v>10550</v>
      </c>
      <c r="D35" s="158">
        <v>439</v>
      </c>
      <c r="E35" s="395">
        <v>108</v>
      </c>
      <c r="F35" s="396">
        <f t="shared" si="9"/>
        <v>547</v>
      </c>
      <c r="G35" s="158">
        <v>1</v>
      </c>
      <c r="H35" s="395">
        <v>1</v>
      </c>
      <c r="I35" s="396">
        <f t="shared" si="10"/>
        <v>2</v>
      </c>
      <c r="J35" s="262">
        <v>6595</v>
      </c>
      <c r="K35" s="262"/>
      <c r="L35" s="262"/>
    </row>
    <row r="36" spans="1:12" s="83" customFormat="1" ht="15" customHeight="1" x14ac:dyDescent="0.2">
      <c r="A36" s="669" t="s">
        <v>449</v>
      </c>
      <c r="B36" s="174" t="s">
        <v>1</v>
      </c>
      <c r="C36" s="112">
        <f>IF(SUM(C37:C38)=0,"-",SUM(C37:C38))</f>
        <v>2791</v>
      </c>
      <c r="D36" s="112">
        <f t="shared" ref="D36" si="46">IF(SUM(D37:D38)=0,"-",SUM(D37:D38))</f>
        <v>358</v>
      </c>
      <c r="E36" s="112">
        <f t="shared" ref="E36" si="47">IF(SUM(E37:E38)=0,"-",SUM(E37:E38))</f>
        <v>41</v>
      </c>
      <c r="F36" s="396">
        <f t="shared" si="9"/>
        <v>399</v>
      </c>
      <c r="G36" s="112" t="str">
        <f t="shared" ref="G36" si="48">IF(SUM(G37:G38)=0,"-",SUM(G37:G38))</f>
        <v>-</v>
      </c>
      <c r="H36" s="112" t="str">
        <f t="shared" ref="H36" si="49">IF(SUM(H37:H38)=0,"-",SUM(H37:H38))</f>
        <v>-</v>
      </c>
      <c r="I36" s="396" t="str">
        <f t="shared" si="10"/>
        <v>-</v>
      </c>
      <c r="J36" s="112">
        <f t="shared" ref="J36" si="50">IF(SUM(J37:J38)=0,"-",SUM(J37:J38))</f>
        <v>1770</v>
      </c>
      <c r="K36" s="112" t="str">
        <f t="shared" ref="K36" si="51">IF(SUM(K37:K38)=0,"-",SUM(K37:K38))</f>
        <v>-</v>
      </c>
      <c r="L36" s="112" t="str">
        <f t="shared" ref="L36" si="52">IF(SUM(L37:L38)=0,"-",SUM(L37:L38))</f>
        <v>-</v>
      </c>
    </row>
    <row r="37" spans="1:12" s="83" customFormat="1" ht="15" customHeight="1" x14ac:dyDescent="0.2">
      <c r="A37" s="670"/>
      <c r="B37" s="174" t="s">
        <v>235</v>
      </c>
      <c r="C37" s="112">
        <v>1300</v>
      </c>
      <c r="D37" s="158">
        <v>159</v>
      </c>
      <c r="E37" s="395">
        <v>19</v>
      </c>
      <c r="F37" s="396">
        <f t="shared" si="9"/>
        <v>178</v>
      </c>
      <c r="G37" s="158" t="s">
        <v>453</v>
      </c>
      <c r="H37" s="262" t="s">
        <v>453</v>
      </c>
      <c r="I37" s="396" t="str">
        <f t="shared" si="10"/>
        <v>-</v>
      </c>
      <c r="J37" s="262">
        <v>854</v>
      </c>
      <c r="K37" s="262"/>
      <c r="L37" s="262"/>
    </row>
    <row r="38" spans="1:12" s="83" customFormat="1" ht="15" customHeight="1" x14ac:dyDescent="0.2">
      <c r="A38" s="671"/>
      <c r="B38" s="174" t="s">
        <v>236</v>
      </c>
      <c r="C38" s="112">
        <v>1491</v>
      </c>
      <c r="D38" s="158">
        <v>199</v>
      </c>
      <c r="E38" s="395">
        <v>22</v>
      </c>
      <c r="F38" s="396">
        <f t="shared" si="9"/>
        <v>221</v>
      </c>
      <c r="G38" s="158" t="s">
        <v>453</v>
      </c>
      <c r="H38" s="262" t="s">
        <v>453</v>
      </c>
      <c r="I38" s="396" t="str">
        <f t="shared" si="10"/>
        <v>-</v>
      </c>
      <c r="J38" s="262">
        <v>916</v>
      </c>
      <c r="K38" s="262"/>
      <c r="L38" s="262"/>
    </row>
    <row r="39" spans="1:12" s="83" customFormat="1" ht="15" customHeight="1" x14ac:dyDescent="0.2">
      <c r="A39" s="669" t="s">
        <v>450</v>
      </c>
      <c r="B39" s="174" t="s">
        <v>1</v>
      </c>
      <c r="C39" s="112">
        <f>IF(SUM(C40:C41)=0,"-",SUM(C40:C41))</f>
        <v>8048</v>
      </c>
      <c r="D39" s="112">
        <f t="shared" ref="D39" si="53">IF(SUM(D40:D41)=0,"-",SUM(D40:D41))</f>
        <v>738</v>
      </c>
      <c r="E39" s="112" t="str">
        <f t="shared" ref="E39" si="54">IF(SUM(E40:E41)=0,"-",SUM(E40:E41))</f>
        <v>-</v>
      </c>
      <c r="F39" s="396">
        <f t="shared" si="9"/>
        <v>738</v>
      </c>
      <c r="G39" s="112">
        <f t="shared" ref="G39" si="55">IF(SUM(G40:G41)=0,"-",SUM(G40:G41))</f>
        <v>11</v>
      </c>
      <c r="H39" s="112" t="str">
        <f t="shared" ref="H39" si="56">IF(SUM(H40:H41)=0,"-",SUM(H40:H41))</f>
        <v>-</v>
      </c>
      <c r="I39" s="396">
        <f t="shared" si="10"/>
        <v>11</v>
      </c>
      <c r="J39" s="112">
        <f t="shared" ref="J39" si="57">IF(SUM(J40:J41)=0,"-",SUM(J40:J41))</f>
        <v>7047</v>
      </c>
      <c r="K39" s="112" t="str">
        <f t="shared" ref="K39" si="58">IF(SUM(K40:K41)=0,"-",SUM(K40:K41))</f>
        <v>-</v>
      </c>
      <c r="L39" s="112" t="str">
        <f t="shared" ref="L39" si="59">IF(SUM(L40:L41)=0,"-",SUM(L40:L41))</f>
        <v>-</v>
      </c>
    </row>
    <row r="40" spans="1:12" s="83" customFormat="1" ht="15" customHeight="1" x14ac:dyDescent="0.2">
      <c r="A40" s="670"/>
      <c r="B40" s="174" t="s">
        <v>235</v>
      </c>
      <c r="C40" s="112">
        <v>1990</v>
      </c>
      <c r="D40" s="158">
        <v>322</v>
      </c>
      <c r="E40" s="395" t="s">
        <v>453</v>
      </c>
      <c r="F40" s="396">
        <f t="shared" si="9"/>
        <v>322</v>
      </c>
      <c r="G40" s="158">
        <v>9</v>
      </c>
      <c r="H40" s="262" t="s">
        <v>453</v>
      </c>
      <c r="I40" s="396">
        <f t="shared" si="10"/>
        <v>9</v>
      </c>
      <c r="J40" s="262">
        <v>3465</v>
      </c>
      <c r="K40" s="262"/>
      <c r="L40" s="262"/>
    </row>
    <row r="41" spans="1:12" s="83" customFormat="1" ht="15" customHeight="1" x14ac:dyDescent="0.2">
      <c r="A41" s="671"/>
      <c r="B41" s="174" t="s">
        <v>236</v>
      </c>
      <c r="C41" s="112">
        <v>6058</v>
      </c>
      <c r="D41" s="158">
        <v>416</v>
      </c>
      <c r="E41" s="395" t="s">
        <v>453</v>
      </c>
      <c r="F41" s="396">
        <f t="shared" si="9"/>
        <v>416</v>
      </c>
      <c r="G41" s="158">
        <v>2</v>
      </c>
      <c r="H41" s="262" t="s">
        <v>453</v>
      </c>
      <c r="I41" s="396">
        <f t="shared" si="10"/>
        <v>2</v>
      </c>
      <c r="J41" s="262">
        <v>3582</v>
      </c>
      <c r="K41" s="262"/>
      <c r="L41" s="262"/>
    </row>
    <row r="42" spans="1:12" s="443" customFormat="1" ht="15" customHeight="1" x14ac:dyDescent="0.2">
      <c r="A42" s="675" t="s">
        <v>487</v>
      </c>
      <c r="B42" s="346" t="s">
        <v>490</v>
      </c>
      <c r="C42" s="346">
        <f t="shared" ref="C42:K44" si="60">C45</f>
        <v>25102</v>
      </c>
      <c r="D42" s="111">
        <f t="shared" si="60"/>
        <v>2571</v>
      </c>
      <c r="E42" s="467">
        <f t="shared" si="60"/>
        <v>88</v>
      </c>
      <c r="F42" s="467">
        <f t="shared" si="60"/>
        <v>2659</v>
      </c>
      <c r="G42" s="111">
        <f t="shared" si="60"/>
        <v>232</v>
      </c>
      <c r="H42" s="467">
        <f t="shared" si="60"/>
        <v>1</v>
      </c>
      <c r="I42" s="467">
        <f t="shared" si="60"/>
        <v>233</v>
      </c>
      <c r="J42" s="467">
        <f t="shared" si="60"/>
        <v>15216</v>
      </c>
      <c r="K42" s="467">
        <f t="shared" si="60"/>
        <v>1731</v>
      </c>
      <c r="L42" s="467">
        <f>K42/J42*100</f>
        <v>11.376182965299684</v>
      </c>
    </row>
    <row r="43" spans="1:12" s="443" customFormat="1" ht="15" customHeight="1" x14ac:dyDescent="0.2">
      <c r="A43" s="676"/>
      <c r="B43" s="346" t="s">
        <v>491</v>
      </c>
      <c r="C43" s="346">
        <f t="shared" si="60"/>
        <v>11388</v>
      </c>
      <c r="D43" s="111">
        <f t="shared" si="60"/>
        <v>1106</v>
      </c>
      <c r="E43" s="467">
        <f t="shared" si="60"/>
        <v>50</v>
      </c>
      <c r="F43" s="467">
        <f t="shared" si="60"/>
        <v>1156</v>
      </c>
      <c r="G43" s="111">
        <f t="shared" si="60"/>
        <v>206</v>
      </c>
      <c r="H43" s="467">
        <f>H46</f>
        <v>1</v>
      </c>
      <c r="I43" s="467">
        <f t="shared" si="60"/>
        <v>207</v>
      </c>
      <c r="J43" s="467">
        <f>J46</f>
        <v>7591</v>
      </c>
      <c r="K43" s="467">
        <f>K46</f>
        <v>743</v>
      </c>
      <c r="L43" s="467">
        <f>K43/J43*100</f>
        <v>9.7879067316559087</v>
      </c>
    </row>
    <row r="44" spans="1:12" s="443" customFormat="1" ht="15" customHeight="1" x14ac:dyDescent="0.2">
      <c r="A44" s="677"/>
      <c r="B44" s="346" t="s">
        <v>492</v>
      </c>
      <c r="C44" s="346">
        <f t="shared" si="60"/>
        <v>13714</v>
      </c>
      <c r="D44" s="111">
        <f t="shared" si="60"/>
        <v>1465</v>
      </c>
      <c r="E44" s="467">
        <f t="shared" si="60"/>
        <v>38</v>
      </c>
      <c r="F44" s="467">
        <f t="shared" si="60"/>
        <v>1503</v>
      </c>
      <c r="G44" s="111">
        <f t="shared" si="60"/>
        <v>26</v>
      </c>
      <c r="H44" s="467">
        <f>H47</f>
        <v>0</v>
      </c>
      <c r="I44" s="467">
        <f t="shared" si="60"/>
        <v>26</v>
      </c>
      <c r="J44" s="467">
        <f>J47</f>
        <v>7625</v>
      </c>
      <c r="K44" s="467">
        <f>K47</f>
        <v>988</v>
      </c>
      <c r="L44" s="467">
        <f>K44/J44*100</f>
        <v>12.957377049180327</v>
      </c>
    </row>
    <row r="45" spans="1:12" s="437" customFormat="1" ht="15" customHeight="1" x14ac:dyDescent="0.2">
      <c r="A45" s="672" t="s">
        <v>475</v>
      </c>
      <c r="B45" s="407" t="s">
        <v>490</v>
      </c>
      <c r="C45" s="407">
        <v>25102</v>
      </c>
      <c r="D45" s="413">
        <v>2571</v>
      </c>
      <c r="E45" s="421">
        <v>88</v>
      </c>
      <c r="F45" s="421">
        <v>2659</v>
      </c>
      <c r="G45" s="413">
        <v>232</v>
      </c>
      <c r="H45" s="421">
        <v>1</v>
      </c>
      <c r="I45" s="421">
        <v>233</v>
      </c>
      <c r="J45" s="421">
        <v>15216</v>
      </c>
      <c r="K45" s="421">
        <v>1731</v>
      </c>
      <c r="L45" s="421">
        <v>11.376182965299684</v>
      </c>
    </row>
    <row r="46" spans="1:12" s="437" customFormat="1" ht="15" customHeight="1" x14ac:dyDescent="0.2">
      <c r="A46" s="673"/>
      <c r="B46" s="407" t="s">
        <v>491</v>
      </c>
      <c r="C46" s="407">
        <v>11388</v>
      </c>
      <c r="D46" s="413">
        <v>1106</v>
      </c>
      <c r="E46" s="421">
        <v>50</v>
      </c>
      <c r="F46" s="421">
        <v>1156</v>
      </c>
      <c r="G46" s="413">
        <v>206</v>
      </c>
      <c r="H46" s="421">
        <v>1</v>
      </c>
      <c r="I46" s="421">
        <v>207</v>
      </c>
      <c r="J46" s="421">
        <v>7591</v>
      </c>
      <c r="K46" s="421">
        <v>743</v>
      </c>
      <c r="L46" s="421">
        <v>9.7879067316559087</v>
      </c>
    </row>
    <row r="47" spans="1:12" s="437" customFormat="1" ht="15" customHeight="1" x14ac:dyDescent="0.2">
      <c r="A47" s="674"/>
      <c r="B47" s="407" t="s">
        <v>492</v>
      </c>
      <c r="C47" s="407">
        <v>13714</v>
      </c>
      <c r="D47" s="413">
        <v>1465</v>
      </c>
      <c r="E47" s="421">
        <v>38</v>
      </c>
      <c r="F47" s="421">
        <v>1503</v>
      </c>
      <c r="G47" s="413">
        <v>26</v>
      </c>
      <c r="H47" s="421">
        <v>0</v>
      </c>
      <c r="I47" s="421">
        <v>26</v>
      </c>
      <c r="J47" s="421">
        <v>7625</v>
      </c>
      <c r="K47" s="421">
        <v>988</v>
      </c>
      <c r="L47" s="421">
        <v>12.957377049180327</v>
      </c>
    </row>
    <row r="48" spans="1:12" s="83" customFormat="1" ht="15" customHeight="1" x14ac:dyDescent="0.2">
      <c r="A48" s="684" t="s">
        <v>476</v>
      </c>
      <c r="B48" s="174" t="s">
        <v>490</v>
      </c>
      <c r="C48" s="174">
        <v>11178</v>
      </c>
      <c r="D48" s="158">
        <v>1183</v>
      </c>
      <c r="E48" s="262">
        <v>0</v>
      </c>
      <c r="F48" s="262">
        <v>1183</v>
      </c>
      <c r="G48" s="158">
        <v>7</v>
      </c>
      <c r="H48" s="262">
        <v>0</v>
      </c>
      <c r="I48" s="262">
        <v>7</v>
      </c>
      <c r="J48" s="262">
        <v>7305</v>
      </c>
      <c r="K48" s="262">
        <v>869</v>
      </c>
      <c r="L48" s="262">
        <v>11.89596167008898</v>
      </c>
    </row>
    <row r="49" spans="1:12" s="83" customFormat="1" ht="15" customHeight="1" x14ac:dyDescent="0.2">
      <c r="A49" s="685"/>
      <c r="B49" s="174" t="s">
        <v>491</v>
      </c>
      <c r="C49" s="174">
        <v>5176</v>
      </c>
      <c r="D49" s="158">
        <v>476</v>
      </c>
      <c r="E49" s="262">
        <v>0</v>
      </c>
      <c r="F49" s="262">
        <v>476</v>
      </c>
      <c r="G49" s="158">
        <v>6</v>
      </c>
      <c r="H49" s="262">
        <v>0</v>
      </c>
      <c r="I49" s="262">
        <v>6</v>
      </c>
      <c r="J49" s="262">
        <v>3663</v>
      </c>
      <c r="K49" s="262">
        <v>346</v>
      </c>
      <c r="L49" s="262">
        <v>9.445809445809445</v>
      </c>
    </row>
    <row r="50" spans="1:12" s="83" customFormat="1" ht="15" customHeight="1" x14ac:dyDescent="0.2">
      <c r="A50" s="686"/>
      <c r="B50" s="174" t="s">
        <v>492</v>
      </c>
      <c r="C50" s="174">
        <v>6002</v>
      </c>
      <c r="D50" s="158">
        <v>707</v>
      </c>
      <c r="E50" s="262">
        <v>0</v>
      </c>
      <c r="F50" s="262">
        <v>707</v>
      </c>
      <c r="G50" s="158">
        <v>1</v>
      </c>
      <c r="H50" s="262">
        <v>0</v>
      </c>
      <c r="I50" s="262">
        <v>1</v>
      </c>
      <c r="J50" s="262">
        <v>3642</v>
      </c>
      <c r="K50" s="262">
        <v>523</v>
      </c>
      <c r="L50" s="262">
        <v>14.360241625480505</v>
      </c>
    </row>
    <row r="51" spans="1:12" s="83" customFormat="1" ht="15" customHeight="1" x14ac:dyDescent="0.2">
      <c r="A51" s="669" t="s">
        <v>477</v>
      </c>
      <c r="B51" s="174" t="s">
        <v>490</v>
      </c>
      <c r="C51" s="174">
        <v>3819</v>
      </c>
      <c r="D51" s="158">
        <v>130</v>
      </c>
      <c r="E51" s="262">
        <v>0</v>
      </c>
      <c r="F51" s="262">
        <v>130</v>
      </c>
      <c r="G51" s="158">
        <v>2</v>
      </c>
      <c r="H51" s="262">
        <v>0</v>
      </c>
      <c r="I51" s="262">
        <v>2</v>
      </c>
      <c r="J51" s="262">
        <v>2198</v>
      </c>
      <c r="K51" s="262">
        <v>94</v>
      </c>
      <c r="L51" s="262">
        <v>4.2766151046405829</v>
      </c>
    </row>
    <row r="52" spans="1:12" s="83" customFormat="1" ht="15" customHeight="1" x14ac:dyDescent="0.2">
      <c r="A52" s="670"/>
      <c r="B52" s="174" t="s">
        <v>491</v>
      </c>
      <c r="C52" s="174">
        <v>1648</v>
      </c>
      <c r="D52" s="158">
        <v>56</v>
      </c>
      <c r="E52" s="262">
        <v>0</v>
      </c>
      <c r="F52" s="262">
        <v>56</v>
      </c>
      <c r="G52" s="158">
        <v>2</v>
      </c>
      <c r="H52" s="262">
        <v>0</v>
      </c>
      <c r="I52" s="262">
        <v>2</v>
      </c>
      <c r="J52" s="262">
        <v>1105</v>
      </c>
      <c r="K52" s="262">
        <v>42</v>
      </c>
      <c r="L52" s="262">
        <v>3.8009049773755654</v>
      </c>
    </row>
    <row r="53" spans="1:12" s="83" customFormat="1" ht="15" customHeight="1" x14ac:dyDescent="0.2">
      <c r="A53" s="671"/>
      <c r="B53" s="174" t="s">
        <v>492</v>
      </c>
      <c r="C53" s="174">
        <v>2171</v>
      </c>
      <c r="D53" s="158">
        <v>74</v>
      </c>
      <c r="E53" s="262">
        <v>0</v>
      </c>
      <c r="F53" s="262">
        <v>74</v>
      </c>
      <c r="G53" s="158">
        <v>0</v>
      </c>
      <c r="H53" s="262">
        <v>0</v>
      </c>
      <c r="I53" s="262">
        <v>0</v>
      </c>
      <c r="J53" s="262">
        <v>1093</v>
      </c>
      <c r="K53" s="262">
        <v>52</v>
      </c>
      <c r="L53" s="262">
        <v>4.7575480329368709</v>
      </c>
    </row>
    <row r="54" spans="1:12" s="83" customFormat="1" ht="15" customHeight="1" x14ac:dyDescent="0.2">
      <c r="A54" s="669" t="s">
        <v>478</v>
      </c>
      <c r="B54" s="174" t="s">
        <v>490</v>
      </c>
      <c r="C54" s="174">
        <v>3856</v>
      </c>
      <c r="D54" s="158">
        <v>534</v>
      </c>
      <c r="E54" s="262">
        <v>80</v>
      </c>
      <c r="F54" s="262">
        <v>614</v>
      </c>
      <c r="G54" s="158">
        <v>89</v>
      </c>
      <c r="H54" s="262">
        <v>0</v>
      </c>
      <c r="I54" s="262">
        <v>89</v>
      </c>
      <c r="J54" s="262">
        <v>2209</v>
      </c>
      <c r="K54" s="262">
        <v>347</v>
      </c>
      <c r="L54" s="262">
        <v>15.708465368945223</v>
      </c>
    </row>
    <row r="55" spans="1:12" s="83" customFormat="1" ht="15" customHeight="1" x14ac:dyDescent="0.2">
      <c r="A55" s="670"/>
      <c r="B55" s="174" t="s">
        <v>491</v>
      </c>
      <c r="C55" s="174">
        <v>1765</v>
      </c>
      <c r="D55" s="158">
        <v>254</v>
      </c>
      <c r="E55" s="262">
        <v>43</v>
      </c>
      <c r="F55" s="262">
        <v>297</v>
      </c>
      <c r="G55" s="158">
        <v>80</v>
      </c>
      <c r="H55" s="262">
        <v>0</v>
      </c>
      <c r="I55" s="262">
        <v>80</v>
      </c>
      <c r="J55" s="262">
        <v>1087</v>
      </c>
      <c r="K55" s="262">
        <v>169</v>
      </c>
      <c r="L55" s="262">
        <v>15.547378104875806</v>
      </c>
    </row>
    <row r="56" spans="1:12" s="83" customFormat="1" ht="15" customHeight="1" x14ac:dyDescent="0.2">
      <c r="A56" s="671"/>
      <c r="B56" s="174" t="s">
        <v>492</v>
      </c>
      <c r="C56" s="174">
        <v>2091</v>
      </c>
      <c r="D56" s="158">
        <v>280</v>
      </c>
      <c r="E56" s="262">
        <v>37</v>
      </c>
      <c r="F56" s="262">
        <v>317</v>
      </c>
      <c r="G56" s="158">
        <v>9</v>
      </c>
      <c r="H56" s="262">
        <v>0</v>
      </c>
      <c r="I56" s="262">
        <v>9</v>
      </c>
      <c r="J56" s="262">
        <v>1122</v>
      </c>
      <c r="K56" s="262">
        <v>178</v>
      </c>
      <c r="L56" s="262">
        <v>15.86452762923351</v>
      </c>
    </row>
    <row r="57" spans="1:12" s="83" customFormat="1" ht="15" customHeight="1" x14ac:dyDescent="0.2">
      <c r="A57" s="669" t="s">
        <v>479</v>
      </c>
      <c r="B57" s="174" t="s">
        <v>490</v>
      </c>
      <c r="C57" s="174">
        <v>6249</v>
      </c>
      <c r="D57" s="158">
        <v>724</v>
      </c>
      <c r="E57" s="262">
        <v>8</v>
      </c>
      <c r="F57" s="262">
        <v>732</v>
      </c>
      <c r="G57" s="158">
        <v>134</v>
      </c>
      <c r="H57" s="262">
        <v>1</v>
      </c>
      <c r="I57" s="262">
        <v>135</v>
      </c>
      <c r="J57" s="262">
        <v>3504</v>
      </c>
      <c r="K57" s="262">
        <v>421</v>
      </c>
      <c r="L57" s="262">
        <v>12.014840182648403</v>
      </c>
    </row>
    <row r="58" spans="1:12" s="83" customFormat="1" ht="15" customHeight="1" x14ac:dyDescent="0.2">
      <c r="A58" s="670"/>
      <c r="B58" s="174" t="s">
        <v>491</v>
      </c>
      <c r="C58" s="174">
        <v>2799</v>
      </c>
      <c r="D58" s="158">
        <v>320</v>
      </c>
      <c r="E58" s="262">
        <v>7</v>
      </c>
      <c r="F58" s="262">
        <v>327</v>
      </c>
      <c r="G58" s="158">
        <v>118</v>
      </c>
      <c r="H58" s="262">
        <v>1</v>
      </c>
      <c r="I58" s="262">
        <v>119</v>
      </c>
      <c r="J58" s="262">
        <v>1736</v>
      </c>
      <c r="K58" s="262">
        <v>186</v>
      </c>
      <c r="L58" s="262">
        <v>10.714285714285714</v>
      </c>
    </row>
    <row r="59" spans="1:12" s="83" customFormat="1" ht="15" customHeight="1" x14ac:dyDescent="0.2">
      <c r="A59" s="671"/>
      <c r="B59" s="174" t="s">
        <v>492</v>
      </c>
      <c r="C59" s="174">
        <v>3450</v>
      </c>
      <c r="D59" s="158">
        <v>404</v>
      </c>
      <c r="E59" s="262">
        <v>1</v>
      </c>
      <c r="F59" s="262">
        <v>405</v>
      </c>
      <c r="G59" s="158">
        <v>16</v>
      </c>
      <c r="H59" s="262">
        <v>0</v>
      </c>
      <c r="I59" s="262">
        <v>16</v>
      </c>
      <c r="J59" s="262">
        <v>1768</v>
      </c>
      <c r="K59" s="262">
        <v>235</v>
      </c>
      <c r="L59" s="262">
        <v>13.29185520361991</v>
      </c>
    </row>
    <row r="60" spans="1:12" s="443" customFormat="1" ht="15" customHeight="1" x14ac:dyDescent="0.2">
      <c r="A60" s="675" t="s">
        <v>489</v>
      </c>
      <c r="B60" s="346" t="s">
        <v>490</v>
      </c>
      <c r="C60" s="346">
        <f>C63</f>
        <v>16618</v>
      </c>
      <c r="D60" s="111">
        <f t="shared" ref="D60:K62" si="61">D63</f>
        <v>1213</v>
      </c>
      <c r="E60" s="467">
        <f t="shared" si="61"/>
        <v>39</v>
      </c>
      <c r="F60" s="467">
        <f t="shared" si="61"/>
        <v>1252</v>
      </c>
      <c r="G60" s="111">
        <f t="shared" si="61"/>
        <v>4</v>
      </c>
      <c r="H60" s="467" t="s">
        <v>416</v>
      </c>
      <c r="I60" s="467">
        <f t="shared" si="61"/>
        <v>4</v>
      </c>
      <c r="J60" s="467">
        <f t="shared" si="61"/>
        <v>9852</v>
      </c>
      <c r="K60" s="467">
        <f t="shared" si="61"/>
        <v>660</v>
      </c>
      <c r="L60" s="467">
        <f t="shared" ref="L60:L62" si="62">K60/J60*100</f>
        <v>6.699147381242387</v>
      </c>
    </row>
    <row r="61" spans="1:12" s="443" customFormat="1" ht="15" customHeight="1" x14ac:dyDescent="0.2">
      <c r="A61" s="676"/>
      <c r="B61" s="346" t="s">
        <v>491</v>
      </c>
      <c r="C61" s="346">
        <f>C64</f>
        <v>7651</v>
      </c>
      <c r="D61" s="111">
        <f t="shared" si="61"/>
        <v>502</v>
      </c>
      <c r="E61" s="467">
        <f t="shared" si="61"/>
        <v>16</v>
      </c>
      <c r="F61" s="467">
        <f t="shared" si="61"/>
        <v>518</v>
      </c>
      <c r="G61" s="111">
        <f t="shared" si="61"/>
        <v>4</v>
      </c>
      <c r="H61" s="467" t="s">
        <v>416</v>
      </c>
      <c r="I61" s="467">
        <f t="shared" si="61"/>
        <v>4</v>
      </c>
      <c r="J61" s="467">
        <f t="shared" si="61"/>
        <v>5032</v>
      </c>
      <c r="K61" s="467">
        <f t="shared" si="61"/>
        <v>262</v>
      </c>
      <c r="L61" s="467">
        <f t="shared" si="62"/>
        <v>5.2066772655007947</v>
      </c>
    </row>
    <row r="62" spans="1:12" s="443" customFormat="1" ht="15" customHeight="1" x14ac:dyDescent="0.2">
      <c r="A62" s="677"/>
      <c r="B62" s="346" t="s">
        <v>492</v>
      </c>
      <c r="C62" s="346">
        <f>C65</f>
        <v>8967</v>
      </c>
      <c r="D62" s="111">
        <f t="shared" si="61"/>
        <v>711</v>
      </c>
      <c r="E62" s="467">
        <f t="shared" si="61"/>
        <v>23</v>
      </c>
      <c r="F62" s="467">
        <f t="shared" si="61"/>
        <v>734</v>
      </c>
      <c r="G62" s="111" t="str">
        <f t="shared" si="61"/>
        <v>-</v>
      </c>
      <c r="H62" s="467" t="s">
        <v>416</v>
      </c>
      <c r="I62" s="467" t="str">
        <f t="shared" si="61"/>
        <v>-</v>
      </c>
      <c r="J62" s="467">
        <f t="shared" si="61"/>
        <v>4820</v>
      </c>
      <c r="K62" s="467">
        <f t="shared" si="61"/>
        <v>398</v>
      </c>
      <c r="L62" s="467">
        <f t="shared" si="62"/>
        <v>8.2572614107883808</v>
      </c>
    </row>
    <row r="63" spans="1:12" s="437" customFormat="1" ht="15" customHeight="1" x14ac:dyDescent="0.2">
      <c r="A63" s="672" t="s">
        <v>481</v>
      </c>
      <c r="B63" s="407" t="s">
        <v>490</v>
      </c>
      <c r="C63" s="407">
        <v>16618</v>
      </c>
      <c r="D63" s="413">
        <v>1213</v>
      </c>
      <c r="E63" s="421">
        <v>39</v>
      </c>
      <c r="F63" s="421">
        <v>1252</v>
      </c>
      <c r="G63" s="413">
        <v>4</v>
      </c>
      <c r="H63" s="421" t="s">
        <v>416</v>
      </c>
      <c r="I63" s="421">
        <v>4</v>
      </c>
      <c r="J63" s="421">
        <v>9852</v>
      </c>
      <c r="K63" s="421">
        <v>660</v>
      </c>
      <c r="L63" s="421">
        <v>6.699147381242387</v>
      </c>
    </row>
    <row r="64" spans="1:12" s="437" customFormat="1" ht="15" customHeight="1" x14ac:dyDescent="0.2">
      <c r="A64" s="673"/>
      <c r="B64" s="407" t="s">
        <v>491</v>
      </c>
      <c r="C64" s="407">
        <v>7651</v>
      </c>
      <c r="D64" s="413">
        <v>502</v>
      </c>
      <c r="E64" s="421">
        <v>16</v>
      </c>
      <c r="F64" s="421">
        <v>518</v>
      </c>
      <c r="G64" s="413">
        <v>4</v>
      </c>
      <c r="H64" s="421" t="s">
        <v>416</v>
      </c>
      <c r="I64" s="421">
        <v>4</v>
      </c>
      <c r="J64" s="421">
        <v>5032</v>
      </c>
      <c r="K64" s="421">
        <v>262</v>
      </c>
      <c r="L64" s="421">
        <v>5.2066772655007947</v>
      </c>
    </row>
    <row r="65" spans="1:12" s="437" customFormat="1" ht="15" customHeight="1" x14ac:dyDescent="0.2">
      <c r="A65" s="674"/>
      <c r="B65" s="407" t="s">
        <v>492</v>
      </c>
      <c r="C65" s="407">
        <v>8967</v>
      </c>
      <c r="D65" s="413">
        <v>711</v>
      </c>
      <c r="E65" s="421">
        <v>23</v>
      </c>
      <c r="F65" s="421">
        <v>734</v>
      </c>
      <c r="G65" s="413" t="s">
        <v>416</v>
      </c>
      <c r="H65" s="421" t="s">
        <v>416</v>
      </c>
      <c r="I65" s="421" t="s">
        <v>416</v>
      </c>
      <c r="J65" s="421">
        <v>4820</v>
      </c>
      <c r="K65" s="421">
        <v>398</v>
      </c>
      <c r="L65" s="421">
        <v>8.2572614107883808</v>
      </c>
    </row>
    <row r="66" spans="1:12" s="83" customFormat="1" ht="15" customHeight="1" x14ac:dyDescent="0.2">
      <c r="A66" s="669" t="s">
        <v>482</v>
      </c>
      <c r="B66" s="174" t="s">
        <v>490</v>
      </c>
      <c r="C66" s="174">
        <v>5386</v>
      </c>
      <c r="D66" s="158">
        <v>331</v>
      </c>
      <c r="E66" s="262">
        <v>33</v>
      </c>
      <c r="F66" s="262">
        <v>364</v>
      </c>
      <c r="G66" s="158">
        <v>2</v>
      </c>
      <c r="H66" s="262" t="s">
        <v>416</v>
      </c>
      <c r="I66" s="262">
        <v>2</v>
      </c>
      <c r="J66" s="262">
        <v>3322</v>
      </c>
      <c r="K66" s="262">
        <v>219</v>
      </c>
      <c r="L66" s="262">
        <v>6.5924142083082478</v>
      </c>
    </row>
    <row r="67" spans="1:12" s="83" customFormat="1" ht="15" customHeight="1" x14ac:dyDescent="0.2">
      <c r="A67" s="670"/>
      <c r="B67" s="174" t="s">
        <v>491</v>
      </c>
      <c r="C67" s="174">
        <v>2494</v>
      </c>
      <c r="D67" s="158">
        <v>130</v>
      </c>
      <c r="E67" s="262">
        <v>15</v>
      </c>
      <c r="F67" s="262">
        <v>145</v>
      </c>
      <c r="G67" s="158">
        <v>2</v>
      </c>
      <c r="H67" s="262" t="s">
        <v>416</v>
      </c>
      <c r="I67" s="262">
        <v>2</v>
      </c>
      <c r="J67" s="262">
        <v>1728</v>
      </c>
      <c r="K67" s="262">
        <v>84</v>
      </c>
      <c r="L67" s="262">
        <v>4.8611111111111116</v>
      </c>
    </row>
    <row r="68" spans="1:12" s="83" customFormat="1" ht="15" customHeight="1" x14ac:dyDescent="0.2">
      <c r="A68" s="671"/>
      <c r="B68" s="174" t="s">
        <v>492</v>
      </c>
      <c r="C68" s="174">
        <v>2892</v>
      </c>
      <c r="D68" s="158">
        <v>201</v>
      </c>
      <c r="E68" s="262">
        <v>18</v>
      </c>
      <c r="F68" s="262">
        <v>219</v>
      </c>
      <c r="G68" s="158" t="s">
        <v>416</v>
      </c>
      <c r="H68" s="262" t="s">
        <v>416</v>
      </c>
      <c r="I68" s="262" t="s">
        <v>416</v>
      </c>
      <c r="J68" s="262">
        <v>1594</v>
      </c>
      <c r="K68" s="262">
        <v>135</v>
      </c>
      <c r="L68" s="262">
        <v>8.4692597239648677</v>
      </c>
    </row>
    <row r="69" spans="1:12" s="83" customFormat="1" ht="15" customHeight="1" x14ac:dyDescent="0.2">
      <c r="A69" s="669" t="s">
        <v>483</v>
      </c>
      <c r="B69" s="174" t="s">
        <v>490</v>
      </c>
      <c r="C69" s="174">
        <v>3632</v>
      </c>
      <c r="D69" s="158">
        <v>288</v>
      </c>
      <c r="E69" s="262" t="s">
        <v>416</v>
      </c>
      <c r="F69" s="262">
        <v>288</v>
      </c>
      <c r="G69" s="158" t="s">
        <v>416</v>
      </c>
      <c r="H69" s="262" t="s">
        <v>416</v>
      </c>
      <c r="I69" s="262" t="s">
        <v>416</v>
      </c>
      <c r="J69" s="262">
        <v>2141</v>
      </c>
      <c r="K69" s="262">
        <v>148</v>
      </c>
      <c r="L69" s="262">
        <v>6.9126576366184018</v>
      </c>
    </row>
    <row r="70" spans="1:12" s="83" customFormat="1" ht="15" customHeight="1" x14ac:dyDescent="0.2">
      <c r="A70" s="670"/>
      <c r="B70" s="174" t="s">
        <v>491</v>
      </c>
      <c r="C70" s="174">
        <v>1658</v>
      </c>
      <c r="D70" s="158">
        <v>115</v>
      </c>
      <c r="E70" s="262" t="s">
        <v>416</v>
      </c>
      <c r="F70" s="262">
        <v>115</v>
      </c>
      <c r="G70" s="158" t="s">
        <v>416</v>
      </c>
      <c r="H70" s="262" t="s">
        <v>416</v>
      </c>
      <c r="I70" s="262" t="s">
        <v>416</v>
      </c>
      <c r="J70" s="262">
        <v>1082</v>
      </c>
      <c r="K70" s="262">
        <v>57</v>
      </c>
      <c r="L70" s="262">
        <v>5.2680221811460264</v>
      </c>
    </row>
    <row r="71" spans="1:12" s="83" customFormat="1" ht="15" customHeight="1" x14ac:dyDescent="0.2">
      <c r="A71" s="671"/>
      <c r="B71" s="174" t="s">
        <v>492</v>
      </c>
      <c r="C71" s="174">
        <v>1974</v>
      </c>
      <c r="D71" s="158">
        <v>173</v>
      </c>
      <c r="E71" s="262" t="s">
        <v>416</v>
      </c>
      <c r="F71" s="262">
        <v>173</v>
      </c>
      <c r="G71" s="158" t="s">
        <v>416</v>
      </c>
      <c r="H71" s="262" t="s">
        <v>416</v>
      </c>
      <c r="I71" s="262" t="s">
        <v>416</v>
      </c>
      <c r="J71" s="262">
        <v>1059</v>
      </c>
      <c r="K71" s="262">
        <v>91</v>
      </c>
      <c r="L71" s="262">
        <v>8.5930122757318212</v>
      </c>
    </row>
    <row r="72" spans="1:12" s="83" customFormat="1" ht="15" customHeight="1" x14ac:dyDescent="0.2">
      <c r="A72" s="669" t="s">
        <v>484</v>
      </c>
      <c r="B72" s="174" t="s">
        <v>490</v>
      </c>
      <c r="C72" s="174">
        <v>2889</v>
      </c>
      <c r="D72" s="158">
        <v>163</v>
      </c>
      <c r="E72" s="262" t="s">
        <v>416</v>
      </c>
      <c r="F72" s="262">
        <v>163</v>
      </c>
      <c r="G72" s="158" t="s">
        <v>416</v>
      </c>
      <c r="H72" s="262" t="s">
        <v>416</v>
      </c>
      <c r="I72" s="262" t="s">
        <v>416</v>
      </c>
      <c r="J72" s="262">
        <v>1662</v>
      </c>
      <c r="K72" s="262">
        <v>89</v>
      </c>
      <c r="L72" s="262">
        <v>5.3549939831528279</v>
      </c>
    </row>
    <row r="73" spans="1:12" s="83" customFormat="1" ht="15" customHeight="1" x14ac:dyDescent="0.2">
      <c r="A73" s="670"/>
      <c r="B73" s="174" t="s">
        <v>491</v>
      </c>
      <c r="C73" s="174">
        <v>1339</v>
      </c>
      <c r="D73" s="158">
        <v>78</v>
      </c>
      <c r="E73" s="262" t="s">
        <v>416</v>
      </c>
      <c r="F73" s="262">
        <v>78</v>
      </c>
      <c r="G73" s="158" t="s">
        <v>416</v>
      </c>
      <c r="H73" s="262" t="s">
        <v>416</v>
      </c>
      <c r="I73" s="262" t="s">
        <v>416</v>
      </c>
      <c r="J73" s="262">
        <v>844</v>
      </c>
      <c r="K73" s="262">
        <v>42</v>
      </c>
      <c r="L73" s="262">
        <v>4.9763033175355451</v>
      </c>
    </row>
    <row r="74" spans="1:12" s="83" customFormat="1" ht="15" customHeight="1" x14ac:dyDescent="0.2">
      <c r="A74" s="671"/>
      <c r="B74" s="174" t="s">
        <v>492</v>
      </c>
      <c r="C74" s="174">
        <v>1550</v>
      </c>
      <c r="D74" s="158">
        <v>85</v>
      </c>
      <c r="E74" s="262" t="s">
        <v>416</v>
      </c>
      <c r="F74" s="262">
        <v>85</v>
      </c>
      <c r="G74" s="158" t="s">
        <v>416</v>
      </c>
      <c r="H74" s="262" t="s">
        <v>416</v>
      </c>
      <c r="I74" s="262" t="s">
        <v>416</v>
      </c>
      <c r="J74" s="262">
        <v>818</v>
      </c>
      <c r="K74" s="262">
        <v>47</v>
      </c>
      <c r="L74" s="262">
        <v>5.7457212713936432</v>
      </c>
    </row>
    <row r="75" spans="1:12" s="83" customFormat="1" ht="15" customHeight="1" x14ac:dyDescent="0.2">
      <c r="A75" s="669" t="s">
        <v>485</v>
      </c>
      <c r="B75" s="174" t="s">
        <v>490</v>
      </c>
      <c r="C75" s="174">
        <v>2787</v>
      </c>
      <c r="D75" s="158">
        <v>248</v>
      </c>
      <c r="E75" s="262">
        <v>6</v>
      </c>
      <c r="F75" s="262">
        <v>254</v>
      </c>
      <c r="G75" s="158">
        <v>1</v>
      </c>
      <c r="H75" s="262" t="s">
        <v>416</v>
      </c>
      <c r="I75" s="262">
        <v>1</v>
      </c>
      <c r="J75" s="262">
        <v>1577</v>
      </c>
      <c r="K75" s="262">
        <v>125</v>
      </c>
      <c r="L75" s="262">
        <v>7.9264426125554861</v>
      </c>
    </row>
    <row r="76" spans="1:12" s="83" customFormat="1" ht="15" customHeight="1" x14ac:dyDescent="0.2">
      <c r="A76" s="670"/>
      <c r="B76" s="174" t="s">
        <v>491</v>
      </c>
      <c r="C76" s="174">
        <v>1242</v>
      </c>
      <c r="D76" s="158">
        <v>100</v>
      </c>
      <c r="E76" s="262">
        <v>1</v>
      </c>
      <c r="F76" s="262">
        <v>101</v>
      </c>
      <c r="G76" s="158">
        <v>1</v>
      </c>
      <c r="H76" s="262" t="s">
        <v>416</v>
      </c>
      <c r="I76" s="262">
        <v>1</v>
      </c>
      <c r="J76" s="262">
        <v>768</v>
      </c>
      <c r="K76" s="262">
        <v>46</v>
      </c>
      <c r="L76" s="262">
        <v>5.9895833333333339</v>
      </c>
    </row>
    <row r="77" spans="1:12" s="83" customFormat="1" ht="15" customHeight="1" x14ac:dyDescent="0.2">
      <c r="A77" s="671"/>
      <c r="B77" s="174" t="s">
        <v>492</v>
      </c>
      <c r="C77" s="174">
        <v>1545</v>
      </c>
      <c r="D77" s="158">
        <v>148</v>
      </c>
      <c r="E77" s="262">
        <v>5</v>
      </c>
      <c r="F77" s="262">
        <v>153</v>
      </c>
      <c r="G77" s="158" t="s">
        <v>416</v>
      </c>
      <c r="H77" s="262" t="s">
        <v>416</v>
      </c>
      <c r="I77" s="262" t="s">
        <v>416</v>
      </c>
      <c r="J77" s="262">
        <v>809</v>
      </c>
      <c r="K77" s="262">
        <v>79</v>
      </c>
      <c r="L77" s="262">
        <v>9.7651421508034613</v>
      </c>
    </row>
    <row r="78" spans="1:12" s="83" customFormat="1" ht="15" customHeight="1" x14ac:dyDescent="0.2">
      <c r="A78" s="669" t="s">
        <v>486</v>
      </c>
      <c r="B78" s="174" t="s">
        <v>490</v>
      </c>
      <c r="C78" s="174">
        <v>1924</v>
      </c>
      <c r="D78" s="158">
        <v>183</v>
      </c>
      <c r="E78" s="262" t="s">
        <v>416</v>
      </c>
      <c r="F78" s="262">
        <v>183</v>
      </c>
      <c r="G78" s="158">
        <v>1</v>
      </c>
      <c r="H78" s="262" t="s">
        <v>416</v>
      </c>
      <c r="I78" s="262">
        <v>1</v>
      </c>
      <c r="J78" s="262">
        <v>1150</v>
      </c>
      <c r="K78" s="262">
        <v>79</v>
      </c>
      <c r="L78" s="262">
        <v>6.8695652173913047</v>
      </c>
    </row>
    <row r="79" spans="1:12" s="83" customFormat="1" ht="15" customHeight="1" x14ac:dyDescent="0.2">
      <c r="A79" s="670"/>
      <c r="B79" s="174" t="s">
        <v>491</v>
      </c>
      <c r="C79" s="174">
        <v>918</v>
      </c>
      <c r="D79" s="158">
        <v>79</v>
      </c>
      <c r="E79" s="262" t="s">
        <v>416</v>
      </c>
      <c r="F79" s="262">
        <v>79</v>
      </c>
      <c r="G79" s="158">
        <v>1</v>
      </c>
      <c r="H79" s="262" t="s">
        <v>416</v>
      </c>
      <c r="I79" s="262">
        <v>1</v>
      </c>
      <c r="J79" s="262">
        <v>610</v>
      </c>
      <c r="K79" s="262">
        <v>33</v>
      </c>
      <c r="L79" s="262">
        <v>5.4098360655737707</v>
      </c>
    </row>
    <row r="80" spans="1:12" s="83" customFormat="1" ht="15" customHeight="1" x14ac:dyDescent="0.2">
      <c r="A80" s="671"/>
      <c r="B80" s="174" t="s">
        <v>492</v>
      </c>
      <c r="C80" s="174">
        <v>1006</v>
      </c>
      <c r="D80" s="158">
        <v>104</v>
      </c>
      <c r="E80" s="262" t="s">
        <v>416</v>
      </c>
      <c r="F80" s="262">
        <v>104</v>
      </c>
      <c r="G80" s="158" t="s">
        <v>416</v>
      </c>
      <c r="H80" s="262" t="s">
        <v>416</v>
      </c>
      <c r="I80" s="262" t="s">
        <v>416</v>
      </c>
      <c r="J80" s="262">
        <v>540</v>
      </c>
      <c r="K80" s="262">
        <v>46</v>
      </c>
      <c r="L80" s="262">
        <v>8.518518518518519</v>
      </c>
    </row>
    <row r="81" spans="1:12" s="83" customFormat="1" x14ac:dyDescent="0.2">
      <c r="A81" s="80"/>
      <c r="B81" s="264"/>
      <c r="C81" s="264"/>
      <c r="D81" s="265"/>
      <c r="E81" s="266"/>
      <c r="F81" s="266"/>
      <c r="G81" s="265"/>
      <c r="H81" s="266"/>
      <c r="I81" s="266"/>
      <c r="J81" s="266"/>
      <c r="K81" s="266"/>
      <c r="L81" s="266"/>
    </row>
    <row r="82" spans="1:12" x14ac:dyDescent="0.2">
      <c r="A82" s="95" t="s">
        <v>321</v>
      </c>
      <c r="B82" s="95"/>
      <c r="C82" s="95"/>
      <c r="D82" s="96"/>
      <c r="E82" s="120"/>
      <c r="F82" s="120"/>
      <c r="G82" s="88"/>
      <c r="H82" s="88"/>
      <c r="I82" s="88"/>
      <c r="J82" s="88"/>
      <c r="K82" s="88"/>
      <c r="L82" s="88"/>
    </row>
    <row r="83" spans="1:12" ht="19.5" customHeight="1" x14ac:dyDescent="0.2">
      <c r="A83" s="650" t="s">
        <v>388</v>
      </c>
      <c r="B83" s="647"/>
      <c r="C83" s="647"/>
      <c r="D83" s="647"/>
      <c r="E83" s="647"/>
      <c r="F83" s="647"/>
      <c r="G83" s="647"/>
      <c r="H83" s="647"/>
      <c r="I83" s="647"/>
      <c r="J83" s="647"/>
      <c r="K83" s="647"/>
      <c r="L83" s="647"/>
    </row>
    <row r="84" spans="1:12" ht="19.5" customHeight="1" x14ac:dyDescent="0.2">
      <c r="A84" s="665"/>
      <c r="B84" s="666"/>
      <c r="C84" s="666"/>
      <c r="D84" s="666"/>
      <c r="E84" s="666"/>
      <c r="F84" s="666"/>
      <c r="G84" s="666"/>
      <c r="H84" s="666"/>
      <c r="I84" s="666"/>
      <c r="J84" s="666"/>
      <c r="K84" s="666"/>
      <c r="L84" s="666"/>
    </row>
    <row r="85" spans="1:12" x14ac:dyDescent="0.2">
      <c r="A85" s="98"/>
      <c r="B85" s="98"/>
      <c r="C85" s="98"/>
      <c r="D85" s="101"/>
      <c r="E85" s="123"/>
      <c r="F85" s="123"/>
      <c r="G85" s="101"/>
      <c r="H85" s="101"/>
      <c r="I85" s="101"/>
      <c r="J85" s="101"/>
      <c r="K85" s="101"/>
      <c r="L85" s="101"/>
    </row>
    <row r="86" spans="1:12" x14ac:dyDescent="0.2">
      <c r="A86" s="98"/>
      <c r="B86" s="98"/>
      <c r="C86" s="98"/>
      <c r="D86" s="98"/>
      <c r="E86" s="101"/>
      <c r="F86" s="123"/>
      <c r="G86" s="101"/>
      <c r="H86" s="101"/>
      <c r="I86" s="101"/>
      <c r="J86" s="101"/>
      <c r="K86" s="101"/>
    </row>
    <row r="87" spans="1:12" s="161" customFormat="1" ht="30.75" customHeight="1" x14ac:dyDescent="0.2">
      <c r="A87" s="643"/>
      <c r="B87" s="643"/>
      <c r="C87" s="643"/>
      <c r="D87" s="643"/>
      <c r="E87" s="643"/>
      <c r="F87" s="643"/>
      <c r="G87" s="643"/>
      <c r="H87" s="643"/>
      <c r="I87" s="643"/>
      <c r="J87" s="643"/>
      <c r="K87" s="643"/>
      <c r="L87" s="643"/>
    </row>
    <row r="88" spans="1:12" x14ac:dyDescent="0.2">
      <c r="A88" s="98"/>
      <c r="B88" s="98"/>
      <c r="C88" s="98"/>
      <c r="D88" s="98"/>
      <c r="E88" s="101"/>
      <c r="F88" s="123"/>
      <c r="G88" s="101"/>
      <c r="H88" s="101"/>
      <c r="I88" s="101"/>
      <c r="J88" s="101"/>
      <c r="K88" s="101"/>
    </row>
    <row r="89" spans="1:12" x14ac:dyDescent="0.2">
      <c r="A89" s="98"/>
      <c r="B89" s="98"/>
      <c r="C89" s="98"/>
      <c r="D89" s="101"/>
      <c r="E89" s="123"/>
      <c r="F89" s="123"/>
    </row>
  </sheetData>
  <customSheetViews>
    <customSheetView guid="{25DB3235-00DD-4DBB-A5FE-705B80034702}" showPageBreaks="1" showGridLines="0" printArea="1" view="pageBreakPreview">
      <pane xSplit="2" ySplit="8" topLeftCell="C9" activePane="bottomRight" state="frozen"/>
      <selection pane="bottomRight" activeCell="A2" sqref="A2:A5"/>
      <rowBreaks count="3" manualBreakCount="3">
        <brk id="22160" min="188" max="40220" man="1"/>
        <brk id="26140" min="184" max="46680" man="1"/>
        <brk id="29988" min="180" max="50520" man="1"/>
      </rowBreaks>
      <pageMargins left="0.78740157480314965" right="0.39370078740157483" top="0.78740157480314965" bottom="0.78740157480314965" header="0" footer="0"/>
      <pageSetup paperSize="9" scale="70" orientation="portrait"/>
      <headerFooter alignWithMargins="0"/>
    </customSheetView>
    <customSheetView guid="{DE772C8A-D712-4FF1-AB28-F88868F0084B}" showPageBreaks="1" showGridLines="0" printArea="1" view="pageBreakPreview">
      <pane xSplit="2" ySplit="8" topLeftCell="C9" activePane="bottomRight" state="frozen"/>
      <selection pane="bottomRight" activeCell="A6" sqref="A6:A8"/>
      <rowBreaks count="3" manualBreakCount="3">
        <brk id="22160" min="188" max="40220" man="1"/>
        <brk id="26140" min="184" max="46680" man="1"/>
        <brk id="29988" min="180" max="50520" man="1"/>
      </rowBreaks>
      <pageMargins left="0.78740157480314965" right="0.39370078740157483" top="0.78740157480314965" bottom="0.78740157480314965" header="0" footer="0"/>
      <pageSetup paperSize="9" scale="70" orientation="portrait"/>
      <headerFooter alignWithMargins="0"/>
    </customSheetView>
  </customSheetViews>
  <mergeCells count="33">
    <mergeCell ref="A87:L87"/>
    <mergeCell ref="D2:F3"/>
    <mergeCell ref="A6:A8"/>
    <mergeCell ref="A21:A23"/>
    <mergeCell ref="A24:A26"/>
    <mergeCell ref="A48:A50"/>
    <mergeCell ref="A51:A53"/>
    <mergeCell ref="A39:A41"/>
    <mergeCell ref="G4:I4"/>
    <mergeCell ref="A54:A56"/>
    <mergeCell ref="A57:A59"/>
    <mergeCell ref="A78:A80"/>
    <mergeCell ref="A72:A74"/>
    <mergeCell ref="A75:A77"/>
    <mergeCell ref="A66:A68"/>
    <mergeCell ref="A2:A5"/>
    <mergeCell ref="J2:L3"/>
    <mergeCell ref="G3:I3"/>
    <mergeCell ref="A83:L83"/>
    <mergeCell ref="A12:A14"/>
    <mergeCell ref="A9:A11"/>
    <mergeCell ref="A42:A44"/>
    <mergeCell ref="A84:L84"/>
    <mergeCell ref="A15:A17"/>
    <mergeCell ref="A18:A20"/>
    <mergeCell ref="A27:A29"/>
    <mergeCell ref="A30:A32"/>
    <mergeCell ref="A45:A47"/>
    <mergeCell ref="A63:A65"/>
    <mergeCell ref="A36:A38"/>
    <mergeCell ref="A60:A62"/>
    <mergeCell ref="A33:A35"/>
    <mergeCell ref="A69:A71"/>
  </mergeCells>
  <phoneticPr fontId="2"/>
  <pageMargins left="0.78740157480314965" right="0.39370078740157483" top="0.78740157480314965" bottom="0.78740157480314965" header="0" footer="0"/>
  <pageSetup paperSize="9" scale="70" orientation="portrait" r:id="rId1"/>
  <headerFooter alignWithMargins="0"/>
  <rowBreaks count="3" manualBreakCount="3">
    <brk id="22160" min="188" max="40220" man="1"/>
    <brk id="26140" min="184" max="46680" man="1"/>
    <brk id="29988" min="180" max="505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tabColor rgb="FFFF0000"/>
  </sheetPr>
  <dimension ref="A1:N101"/>
  <sheetViews>
    <sheetView showGridLines="0" view="pageBreakPreview" zoomScale="90" zoomScaleNormal="100" zoomScaleSheetLayoutView="90" workbookViewId="0">
      <pane xSplit="2" ySplit="1" topLeftCell="C63"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2.26953125" style="241" customWidth="1"/>
    <col min="2" max="2" width="7.6328125" style="241" customWidth="1"/>
    <col min="3" max="4" width="12.36328125" style="226" customWidth="1"/>
    <col min="5" max="5" width="11" style="242" customWidth="1"/>
    <col min="6" max="6" width="9.6328125" style="242" customWidth="1"/>
    <col min="7" max="11" width="11" style="226" customWidth="1"/>
    <col min="12" max="12" width="2.90625" style="226" hidden="1" customWidth="1"/>
    <col min="13" max="15" width="8.08984375" style="226" customWidth="1"/>
    <col min="16" max="20" width="7.90625" style="226" customWidth="1"/>
    <col min="21" max="16384" width="9" style="226"/>
  </cols>
  <sheetData>
    <row r="1" spans="1:12" ht="18" customHeight="1" x14ac:dyDescent="0.2">
      <c r="A1" s="92" t="s">
        <v>430</v>
      </c>
      <c r="B1" s="239"/>
      <c r="C1" s="225"/>
      <c r="D1" s="225"/>
      <c r="E1" s="240"/>
      <c r="F1" s="240"/>
      <c r="J1" s="655" t="s">
        <v>472</v>
      </c>
      <c r="K1" s="655"/>
      <c r="L1" s="227"/>
    </row>
    <row r="2" spans="1:12" ht="12" customHeight="1" x14ac:dyDescent="0.2">
      <c r="A2" s="630"/>
      <c r="B2" s="630"/>
      <c r="C2" s="523" t="s">
        <v>320</v>
      </c>
      <c r="D2" s="523" t="s">
        <v>318</v>
      </c>
      <c r="E2" s="630" t="s">
        <v>340</v>
      </c>
      <c r="F2" s="630"/>
      <c r="G2" s="630"/>
      <c r="H2" s="630"/>
      <c r="I2" s="630"/>
      <c r="J2" s="630"/>
      <c r="K2" s="630"/>
    </row>
    <row r="3" spans="1:12" ht="12" customHeight="1" x14ac:dyDescent="0.2">
      <c r="A3" s="630"/>
      <c r="B3" s="630"/>
      <c r="C3" s="594"/>
      <c r="D3" s="594"/>
      <c r="E3" s="658" t="s">
        <v>337</v>
      </c>
      <c r="F3" s="659"/>
      <c r="G3" s="659"/>
      <c r="H3" s="659"/>
      <c r="I3" s="660"/>
      <c r="J3" s="522" t="s">
        <v>282</v>
      </c>
      <c r="K3" s="522" t="s">
        <v>283</v>
      </c>
    </row>
    <row r="4" spans="1:12" ht="12" customHeight="1" x14ac:dyDescent="0.2">
      <c r="A4" s="630"/>
      <c r="B4" s="630"/>
      <c r="C4" s="594"/>
      <c r="D4" s="594"/>
      <c r="E4" s="630" t="s">
        <v>284</v>
      </c>
      <c r="F4" s="585" t="s">
        <v>285</v>
      </c>
      <c r="G4" s="392"/>
      <c r="H4" s="522" t="s">
        <v>334</v>
      </c>
      <c r="I4" s="587" t="s">
        <v>319</v>
      </c>
      <c r="J4" s="522"/>
      <c r="K4" s="522"/>
    </row>
    <row r="5" spans="1:12" ht="12" customHeight="1" x14ac:dyDescent="0.2">
      <c r="A5" s="630"/>
      <c r="B5" s="630"/>
      <c r="C5" s="594"/>
      <c r="D5" s="594"/>
      <c r="E5" s="630"/>
      <c r="F5" s="597"/>
      <c r="G5" s="394"/>
      <c r="H5" s="522"/>
      <c r="I5" s="593"/>
      <c r="J5" s="522"/>
      <c r="K5" s="522"/>
    </row>
    <row r="6" spans="1:12" ht="12" customHeight="1" x14ac:dyDescent="0.2">
      <c r="A6" s="630"/>
      <c r="B6" s="630"/>
      <c r="C6" s="594"/>
      <c r="D6" s="594"/>
      <c r="E6" s="630"/>
      <c r="F6" s="597"/>
      <c r="G6" s="523" t="s">
        <v>440</v>
      </c>
      <c r="H6" s="522"/>
      <c r="I6" s="593"/>
      <c r="J6" s="522"/>
      <c r="K6" s="522"/>
    </row>
    <row r="7" spans="1:12" ht="71.25" customHeight="1" x14ac:dyDescent="0.2">
      <c r="A7" s="630"/>
      <c r="B7" s="630"/>
      <c r="C7" s="607"/>
      <c r="D7" s="607"/>
      <c r="E7" s="630"/>
      <c r="F7" s="598"/>
      <c r="G7" s="607"/>
      <c r="H7" s="522"/>
      <c r="I7" s="662"/>
      <c r="J7" s="522"/>
      <c r="K7" s="522"/>
    </row>
    <row r="8" spans="1:12" ht="12.75" customHeight="1" x14ac:dyDescent="0.2">
      <c r="A8" s="689" t="s">
        <v>178</v>
      </c>
      <c r="B8" s="145" t="s">
        <v>1</v>
      </c>
      <c r="C8" s="111">
        <v>195432</v>
      </c>
      <c r="D8" s="111">
        <v>3245</v>
      </c>
      <c r="E8" s="111">
        <v>1057</v>
      </c>
      <c r="F8" s="111">
        <f>+F9+F10</f>
        <v>117</v>
      </c>
      <c r="G8" s="111">
        <v>35</v>
      </c>
      <c r="H8" s="111">
        <v>94</v>
      </c>
      <c r="I8" s="111">
        <v>1490</v>
      </c>
      <c r="J8" s="111">
        <v>407</v>
      </c>
      <c r="K8" s="111">
        <v>82</v>
      </c>
    </row>
    <row r="9" spans="1:12" ht="12.75" customHeight="1" x14ac:dyDescent="0.2">
      <c r="A9" s="689"/>
      <c r="B9" s="222" t="s">
        <v>235</v>
      </c>
      <c r="C9" s="111">
        <v>80749</v>
      </c>
      <c r="D9" s="111">
        <v>1593</v>
      </c>
      <c r="E9" s="111">
        <v>447</v>
      </c>
      <c r="F9" s="111">
        <v>68</v>
      </c>
      <c r="G9" s="111">
        <v>19</v>
      </c>
      <c r="H9" s="111">
        <v>49</v>
      </c>
      <c r="I9" s="111">
        <v>727</v>
      </c>
      <c r="J9" s="111">
        <v>250</v>
      </c>
      <c r="K9" s="111">
        <v>53</v>
      </c>
    </row>
    <row r="10" spans="1:12" ht="12.75" customHeight="1" x14ac:dyDescent="0.2">
      <c r="A10" s="689"/>
      <c r="B10" s="222" t="s">
        <v>236</v>
      </c>
      <c r="C10" s="111">
        <v>114683</v>
      </c>
      <c r="D10" s="111">
        <v>1652</v>
      </c>
      <c r="E10" s="111">
        <v>610</v>
      </c>
      <c r="F10" s="111">
        <v>49</v>
      </c>
      <c r="G10" s="111">
        <v>16</v>
      </c>
      <c r="H10" s="111">
        <v>45</v>
      </c>
      <c r="I10" s="111">
        <v>763</v>
      </c>
      <c r="J10" s="111">
        <v>157</v>
      </c>
      <c r="K10" s="111">
        <v>29</v>
      </c>
    </row>
    <row r="11" spans="1:12" ht="12.75" customHeight="1" x14ac:dyDescent="0.2">
      <c r="A11" s="689" t="s">
        <v>464</v>
      </c>
      <c r="B11" s="403" t="s">
        <v>1</v>
      </c>
      <c r="C11" s="111">
        <f>SUM(C14+C17)</f>
        <v>14457</v>
      </c>
      <c r="D11" s="111">
        <f t="shared" ref="D11:K11" si="0">SUM(D14+D17)</f>
        <v>111</v>
      </c>
      <c r="E11" s="111">
        <f t="shared" si="0"/>
        <v>41</v>
      </c>
      <c r="F11" s="111">
        <f t="shared" si="0"/>
        <v>8</v>
      </c>
      <c r="G11" s="111">
        <f t="shared" si="0"/>
        <v>0</v>
      </c>
      <c r="H11" s="111">
        <f t="shared" si="0"/>
        <v>22</v>
      </c>
      <c r="I11" s="111">
        <f t="shared" si="0"/>
        <v>27</v>
      </c>
      <c r="J11" s="111">
        <f t="shared" si="0"/>
        <v>136</v>
      </c>
      <c r="K11" s="111">
        <f t="shared" si="0"/>
        <v>18</v>
      </c>
    </row>
    <row r="12" spans="1:12" ht="12.75" customHeight="1" x14ac:dyDescent="0.2">
      <c r="A12" s="689"/>
      <c r="B12" s="222" t="s">
        <v>235</v>
      </c>
      <c r="C12" s="111">
        <f t="shared" ref="C12:K12" si="1">SUM(C15+C18)</f>
        <v>6001</v>
      </c>
      <c r="D12" s="111">
        <f t="shared" si="1"/>
        <v>57</v>
      </c>
      <c r="E12" s="111">
        <f t="shared" si="1"/>
        <v>21</v>
      </c>
      <c r="F12" s="111">
        <f t="shared" si="1"/>
        <v>2</v>
      </c>
      <c r="G12" s="111">
        <f t="shared" si="1"/>
        <v>0</v>
      </c>
      <c r="H12" s="111">
        <f t="shared" si="1"/>
        <v>14</v>
      </c>
      <c r="I12" s="111">
        <f t="shared" si="1"/>
        <v>14</v>
      </c>
      <c r="J12" s="111">
        <f t="shared" si="1"/>
        <v>84</v>
      </c>
      <c r="K12" s="111">
        <f t="shared" si="1"/>
        <v>10</v>
      </c>
    </row>
    <row r="13" spans="1:12" ht="12.75" customHeight="1" x14ac:dyDescent="0.2">
      <c r="A13" s="689"/>
      <c r="B13" s="222" t="s">
        <v>236</v>
      </c>
      <c r="C13" s="111">
        <f t="shared" ref="C13:K13" si="2">SUM(C16+C19)</f>
        <v>8456</v>
      </c>
      <c r="D13" s="111">
        <f t="shared" si="2"/>
        <v>54</v>
      </c>
      <c r="E13" s="111">
        <f t="shared" si="2"/>
        <v>20</v>
      </c>
      <c r="F13" s="111">
        <f t="shared" si="2"/>
        <v>6</v>
      </c>
      <c r="G13" s="111">
        <f t="shared" si="2"/>
        <v>0</v>
      </c>
      <c r="H13" s="111">
        <f t="shared" si="2"/>
        <v>8</v>
      </c>
      <c r="I13" s="111">
        <f t="shared" si="2"/>
        <v>13</v>
      </c>
      <c r="J13" s="111">
        <f t="shared" si="2"/>
        <v>52</v>
      </c>
      <c r="K13" s="111">
        <f t="shared" si="2"/>
        <v>8</v>
      </c>
    </row>
    <row r="14" spans="1:12" s="233" customFormat="1" ht="12.75" customHeight="1" x14ac:dyDescent="0.2">
      <c r="A14" s="528" t="s">
        <v>461</v>
      </c>
      <c r="B14" s="411" t="s">
        <v>1</v>
      </c>
      <c r="C14" s="413">
        <f>SUM(C15:C16)</f>
        <v>8613</v>
      </c>
      <c r="D14" s="413">
        <f t="shared" ref="D14:K16" si="3">SUM(D15:D16)</f>
        <v>13</v>
      </c>
      <c r="E14" s="413">
        <f t="shared" si="3"/>
        <v>4</v>
      </c>
      <c r="F14" s="413">
        <f t="shared" si="3"/>
        <v>5</v>
      </c>
      <c r="G14" s="413">
        <f t="shared" si="3"/>
        <v>0</v>
      </c>
      <c r="H14" s="413">
        <f t="shared" si="3"/>
        <v>18</v>
      </c>
      <c r="I14" s="413">
        <f t="shared" si="3"/>
        <v>4</v>
      </c>
      <c r="J14" s="413">
        <f t="shared" si="3"/>
        <v>110</v>
      </c>
      <c r="K14" s="413">
        <f t="shared" si="3"/>
        <v>14</v>
      </c>
    </row>
    <row r="15" spans="1:12" s="233" customFormat="1" ht="12.75" customHeight="1" x14ac:dyDescent="0.2">
      <c r="A15" s="645"/>
      <c r="B15" s="411" t="s">
        <v>235</v>
      </c>
      <c r="C15" s="413">
        <v>3420</v>
      </c>
      <c r="D15" s="413">
        <v>5</v>
      </c>
      <c r="E15" s="413">
        <v>2</v>
      </c>
      <c r="F15" s="413">
        <v>1</v>
      </c>
      <c r="G15" s="413">
        <f t="shared" si="3"/>
        <v>0</v>
      </c>
      <c r="H15" s="413">
        <f t="shared" si="3"/>
        <v>11</v>
      </c>
      <c r="I15" s="413">
        <v>2</v>
      </c>
      <c r="J15" s="413">
        <f t="shared" si="3"/>
        <v>68</v>
      </c>
      <c r="K15" s="413">
        <f t="shared" si="3"/>
        <v>9</v>
      </c>
    </row>
    <row r="16" spans="1:12" s="233" customFormat="1" ht="12.75" customHeight="1" x14ac:dyDescent="0.2">
      <c r="A16" s="529"/>
      <c r="B16" s="411" t="s">
        <v>236</v>
      </c>
      <c r="C16" s="413">
        <v>5193</v>
      </c>
      <c r="D16" s="413">
        <v>8</v>
      </c>
      <c r="E16" s="413">
        <v>2</v>
      </c>
      <c r="F16" s="413">
        <v>4</v>
      </c>
      <c r="G16" s="413">
        <f t="shared" si="3"/>
        <v>0</v>
      </c>
      <c r="H16" s="413">
        <f t="shared" si="3"/>
        <v>7</v>
      </c>
      <c r="I16" s="413">
        <v>2</v>
      </c>
      <c r="J16" s="413">
        <f t="shared" si="3"/>
        <v>42</v>
      </c>
      <c r="K16" s="413">
        <f t="shared" si="3"/>
        <v>5</v>
      </c>
    </row>
    <row r="17" spans="1:11" s="233" customFormat="1" ht="12.75" customHeight="1" x14ac:dyDescent="0.2">
      <c r="A17" s="687" t="s">
        <v>442</v>
      </c>
      <c r="B17" s="411" t="s">
        <v>1</v>
      </c>
      <c r="C17" s="413">
        <f>IF(SUM(C18:C19)=0,"-",SUM(C18:C19))</f>
        <v>5844</v>
      </c>
      <c r="D17" s="413">
        <f t="shared" ref="D17:K17" si="4">IF(SUM(D18:D19)=0,"-",SUM(D18:D19))</f>
        <v>98</v>
      </c>
      <c r="E17" s="413">
        <f t="shared" si="4"/>
        <v>37</v>
      </c>
      <c r="F17" s="413">
        <f t="shared" si="4"/>
        <v>3</v>
      </c>
      <c r="G17" s="413" t="str">
        <f t="shared" si="4"/>
        <v>-</v>
      </c>
      <c r="H17" s="413">
        <f t="shared" si="4"/>
        <v>4</v>
      </c>
      <c r="I17" s="413">
        <f t="shared" si="4"/>
        <v>23</v>
      </c>
      <c r="J17" s="413">
        <f t="shared" si="4"/>
        <v>26</v>
      </c>
      <c r="K17" s="413">
        <f t="shared" si="4"/>
        <v>4</v>
      </c>
    </row>
    <row r="18" spans="1:11" s="233" customFormat="1" ht="12.75" customHeight="1" x14ac:dyDescent="0.2">
      <c r="A18" s="688"/>
      <c r="B18" s="411" t="s">
        <v>235</v>
      </c>
      <c r="C18" s="413">
        <f>IF(SUM(C21,C24,C27,C30,C33,C36,C39,C42,)=0,"-",SUM(C21,C24,C27,C30,C33,C36,C39,C42))</f>
        <v>2581</v>
      </c>
      <c r="D18" s="413">
        <f t="shared" ref="D18:J18" si="5">IF(SUM(D21,D24,D27,D30,D33,D36,D39,D42,)=0,"-",SUM(D21,D24,D27,D30,D33,D36,D39,D42))</f>
        <v>52</v>
      </c>
      <c r="E18" s="413">
        <f t="shared" si="5"/>
        <v>19</v>
      </c>
      <c r="F18" s="413">
        <f t="shared" si="5"/>
        <v>1</v>
      </c>
      <c r="G18" s="413" t="str">
        <f t="shared" si="5"/>
        <v>-</v>
      </c>
      <c r="H18" s="413">
        <f t="shared" si="5"/>
        <v>3</v>
      </c>
      <c r="I18" s="413">
        <f t="shared" si="5"/>
        <v>12</v>
      </c>
      <c r="J18" s="413">
        <f t="shared" si="5"/>
        <v>16</v>
      </c>
      <c r="K18" s="413">
        <f>IF(SUM(K21,K24,K27,K30,K33,K36,K39,K42,)=0,"-",SUM(K21,K24,K27,K30,K33,K36,K39,K42))</f>
        <v>1</v>
      </c>
    </row>
    <row r="19" spans="1:11" s="233" customFormat="1" ht="12.75" customHeight="1" x14ac:dyDescent="0.2">
      <c r="A19" s="688"/>
      <c r="B19" s="411" t="s">
        <v>236</v>
      </c>
      <c r="C19" s="413">
        <f>IF(SUM(C22,C25,C28,C31,C34,C37,C40,C43,)=0,"-",SUM(C22,C25,C28,C31,C34,C37,C40,C43))</f>
        <v>3263</v>
      </c>
      <c r="D19" s="413">
        <f t="shared" ref="D19:K19" si="6">IF(SUM(D22,D25,D28,D31,D34,D37,D40,D43,)=0,"-",SUM(D22,D25,D28,D31,D34,D37,D40,D43))</f>
        <v>46</v>
      </c>
      <c r="E19" s="413">
        <f t="shared" si="6"/>
        <v>18</v>
      </c>
      <c r="F19" s="413">
        <f t="shared" si="6"/>
        <v>2</v>
      </c>
      <c r="G19" s="413" t="str">
        <f t="shared" si="6"/>
        <v>-</v>
      </c>
      <c r="H19" s="413">
        <f t="shared" si="6"/>
        <v>1</v>
      </c>
      <c r="I19" s="413">
        <f t="shared" si="6"/>
        <v>11</v>
      </c>
      <c r="J19" s="413">
        <f t="shared" si="6"/>
        <v>10</v>
      </c>
      <c r="K19" s="413">
        <f t="shared" si="6"/>
        <v>3</v>
      </c>
    </row>
    <row r="20" spans="1:11" s="233" customFormat="1" ht="12.75" customHeight="1" x14ac:dyDescent="0.2">
      <c r="A20" s="531" t="s">
        <v>443</v>
      </c>
      <c r="B20" s="400" t="s">
        <v>1</v>
      </c>
      <c r="C20" s="158">
        <f>IF(SUM(C21:C22)=0,"-",SUM(C21:C22))</f>
        <v>2000</v>
      </c>
      <c r="D20" s="158">
        <f t="shared" ref="D20" si="7">IF(SUM(D21:D22)=0,"-",SUM(D21:D22))</f>
        <v>45</v>
      </c>
      <c r="E20" s="158">
        <f t="shared" ref="E20" si="8">IF(SUM(E21:E22)=0,"-",SUM(E21:E22))</f>
        <v>21</v>
      </c>
      <c r="F20" s="158" t="str">
        <f t="shared" ref="F20" si="9">IF(SUM(F21:F22)=0,"-",SUM(F21:F22))</f>
        <v>-</v>
      </c>
      <c r="G20" s="158" t="str">
        <f t="shared" ref="G20" si="10">IF(SUM(G21:G22)=0,"-",SUM(G21:G22))</f>
        <v>-</v>
      </c>
      <c r="H20" s="158" t="str">
        <f t="shared" ref="H20" si="11">IF(SUM(H21:H22)=0,"-",SUM(H21:H22))</f>
        <v>-</v>
      </c>
      <c r="I20" s="158">
        <f t="shared" ref="I20" si="12">IF(SUM(I21:I22)=0,"-",SUM(I21:I22))</f>
        <v>9</v>
      </c>
      <c r="J20" s="158">
        <f t="shared" ref="J20" si="13">IF(SUM(J21:J22)=0,"-",SUM(J21:J22))</f>
        <v>14</v>
      </c>
      <c r="K20" s="158" t="str">
        <f t="shared" ref="K20" si="14">IF(SUM(K21:K22)=0,"-",SUM(K21:K22))</f>
        <v>-</v>
      </c>
    </row>
    <row r="21" spans="1:11" s="233" customFormat="1" ht="12.75" customHeight="1" x14ac:dyDescent="0.2">
      <c r="A21" s="644"/>
      <c r="B21" s="400" t="s">
        <v>235</v>
      </c>
      <c r="C21" s="158">
        <v>999</v>
      </c>
      <c r="D21" s="158">
        <v>22</v>
      </c>
      <c r="E21" s="158">
        <v>10</v>
      </c>
      <c r="F21" s="158" t="s">
        <v>459</v>
      </c>
      <c r="G21" s="158" t="s">
        <v>459</v>
      </c>
      <c r="H21" s="158" t="s">
        <v>459</v>
      </c>
      <c r="I21" s="158">
        <v>5</v>
      </c>
      <c r="J21" s="158">
        <v>7</v>
      </c>
      <c r="K21" s="158" t="s">
        <v>459</v>
      </c>
    </row>
    <row r="22" spans="1:11" s="233" customFormat="1" ht="12.75" customHeight="1" x14ac:dyDescent="0.2">
      <c r="A22" s="532"/>
      <c r="B22" s="400" t="s">
        <v>236</v>
      </c>
      <c r="C22" s="158">
        <v>1001</v>
      </c>
      <c r="D22" s="158">
        <v>23</v>
      </c>
      <c r="E22" s="158">
        <v>11</v>
      </c>
      <c r="F22" s="158" t="s">
        <v>459</v>
      </c>
      <c r="G22" s="158" t="s">
        <v>459</v>
      </c>
      <c r="H22" s="158" t="s">
        <v>459</v>
      </c>
      <c r="I22" s="158">
        <v>4</v>
      </c>
      <c r="J22" s="158">
        <v>7</v>
      </c>
      <c r="K22" s="158" t="s">
        <v>459</v>
      </c>
    </row>
    <row r="23" spans="1:11" s="233" customFormat="1" ht="12.75" customHeight="1" x14ac:dyDescent="0.2">
      <c r="A23" s="531" t="s">
        <v>444</v>
      </c>
      <c r="B23" s="400" t="s">
        <v>1</v>
      </c>
      <c r="C23" s="158">
        <f>IF(SUM(C24:C25)=0,"-",SUM(C24:C25))</f>
        <v>261</v>
      </c>
      <c r="D23" s="158">
        <f t="shared" ref="D23" si="15">IF(SUM(D24:D25)=0,"-",SUM(D24:D25))</f>
        <v>4</v>
      </c>
      <c r="E23" s="158">
        <f t="shared" ref="E23" si="16">IF(SUM(E24:E25)=0,"-",SUM(E24:E25))</f>
        <v>1</v>
      </c>
      <c r="F23" s="158" t="str">
        <f t="shared" ref="F23" si="17">IF(SUM(F24:F25)=0,"-",SUM(F24:F25))</f>
        <v>-</v>
      </c>
      <c r="G23" s="158" t="str">
        <f t="shared" ref="G23" si="18">IF(SUM(G24:G25)=0,"-",SUM(G24:G25))</f>
        <v>-</v>
      </c>
      <c r="H23" s="158">
        <f t="shared" ref="H23" si="19">IF(SUM(H24:H25)=0,"-",SUM(H24:H25))</f>
        <v>1</v>
      </c>
      <c r="I23" s="158">
        <f t="shared" ref="I23" si="20">IF(SUM(I24:I25)=0,"-",SUM(I24:I25))</f>
        <v>2</v>
      </c>
      <c r="J23" s="158" t="str">
        <f t="shared" ref="J23" si="21">IF(SUM(J24:J25)=0,"-",SUM(J24:J25))</f>
        <v>-</v>
      </c>
      <c r="K23" s="158" t="str">
        <f t="shared" ref="K23" si="22">IF(SUM(K24:K25)=0,"-",SUM(K24:K25))</f>
        <v>-</v>
      </c>
    </row>
    <row r="24" spans="1:11" s="233" customFormat="1" ht="12.75" customHeight="1" x14ac:dyDescent="0.2">
      <c r="A24" s="644"/>
      <c r="B24" s="400" t="s">
        <v>235</v>
      </c>
      <c r="C24" s="158">
        <v>93</v>
      </c>
      <c r="D24" s="158">
        <v>3</v>
      </c>
      <c r="E24" s="158">
        <v>1</v>
      </c>
      <c r="F24" s="158" t="s">
        <v>459</v>
      </c>
      <c r="G24" s="158" t="s">
        <v>459</v>
      </c>
      <c r="H24" s="158">
        <v>1</v>
      </c>
      <c r="I24" s="158">
        <v>1</v>
      </c>
      <c r="J24" s="158" t="s">
        <v>459</v>
      </c>
      <c r="K24" s="158" t="s">
        <v>459</v>
      </c>
    </row>
    <row r="25" spans="1:11" s="233" customFormat="1" ht="12.75" customHeight="1" x14ac:dyDescent="0.2">
      <c r="A25" s="532"/>
      <c r="B25" s="400" t="s">
        <v>236</v>
      </c>
      <c r="C25" s="158">
        <v>168</v>
      </c>
      <c r="D25" s="158">
        <v>1</v>
      </c>
      <c r="E25" s="158" t="s">
        <v>459</v>
      </c>
      <c r="F25" s="158" t="s">
        <v>459</v>
      </c>
      <c r="G25" s="158" t="s">
        <v>459</v>
      </c>
      <c r="H25" s="158" t="s">
        <v>459</v>
      </c>
      <c r="I25" s="158">
        <v>1</v>
      </c>
      <c r="J25" s="158" t="s">
        <v>459</v>
      </c>
      <c r="K25" s="158" t="s">
        <v>459</v>
      </c>
    </row>
    <row r="26" spans="1:11" s="233" customFormat="1" ht="12.75" customHeight="1" x14ac:dyDescent="0.2">
      <c r="A26" s="531" t="s">
        <v>445</v>
      </c>
      <c r="B26" s="400" t="s">
        <v>1</v>
      </c>
      <c r="C26" s="158">
        <f>IF(SUM(C27:C28)=0,"-",SUM(C27:C28))</f>
        <v>359</v>
      </c>
      <c r="D26" s="158" t="str">
        <f t="shared" ref="D26" si="23">IF(SUM(D27:D28)=0,"-",SUM(D27:D28))</f>
        <v>-</v>
      </c>
      <c r="E26" s="158" t="str">
        <f t="shared" ref="E26" si="24">IF(SUM(E27:E28)=0,"-",SUM(E27:E28))</f>
        <v>-</v>
      </c>
      <c r="F26" s="158" t="str">
        <f t="shared" ref="F26" si="25">IF(SUM(F27:F28)=0,"-",SUM(F27:F28))</f>
        <v>-</v>
      </c>
      <c r="G26" s="158" t="str">
        <f t="shared" ref="G26" si="26">IF(SUM(G27:G28)=0,"-",SUM(G27:G28))</f>
        <v>-</v>
      </c>
      <c r="H26" s="158" t="str">
        <f t="shared" ref="H26" si="27">IF(SUM(H27:H28)=0,"-",SUM(H27:H28))</f>
        <v>-</v>
      </c>
      <c r="I26" s="158" t="str">
        <f t="shared" ref="I26" si="28">IF(SUM(I27:I28)=0,"-",SUM(I27:I28))</f>
        <v>-</v>
      </c>
      <c r="J26" s="158" t="str">
        <f t="shared" ref="J26" si="29">IF(SUM(J27:J28)=0,"-",SUM(J27:J28))</f>
        <v>-</v>
      </c>
      <c r="K26" s="158" t="str">
        <f t="shared" ref="K26" si="30">IF(SUM(K27:K28)=0,"-",SUM(K27:K28))</f>
        <v>-</v>
      </c>
    </row>
    <row r="27" spans="1:11" s="233" customFormat="1" ht="12.75" customHeight="1" x14ac:dyDescent="0.2">
      <c r="A27" s="644"/>
      <c r="B27" s="400" t="s">
        <v>235</v>
      </c>
      <c r="C27" s="158">
        <v>142</v>
      </c>
      <c r="D27" s="158" t="s">
        <v>459</v>
      </c>
      <c r="E27" s="158" t="s">
        <v>459</v>
      </c>
      <c r="F27" s="158" t="s">
        <v>459</v>
      </c>
      <c r="G27" s="158" t="s">
        <v>459</v>
      </c>
      <c r="H27" s="158" t="s">
        <v>459</v>
      </c>
      <c r="I27" s="158" t="s">
        <v>459</v>
      </c>
      <c r="J27" s="158" t="s">
        <v>459</v>
      </c>
      <c r="K27" s="158" t="s">
        <v>459</v>
      </c>
    </row>
    <row r="28" spans="1:11" s="233" customFormat="1" ht="12.75" customHeight="1" x14ac:dyDescent="0.2">
      <c r="A28" s="532"/>
      <c r="B28" s="400" t="s">
        <v>236</v>
      </c>
      <c r="C28" s="158">
        <v>217</v>
      </c>
      <c r="D28" s="158" t="s">
        <v>459</v>
      </c>
      <c r="E28" s="158" t="s">
        <v>459</v>
      </c>
      <c r="F28" s="158" t="s">
        <v>459</v>
      </c>
      <c r="G28" s="158" t="s">
        <v>459</v>
      </c>
      <c r="H28" s="158" t="s">
        <v>459</v>
      </c>
      <c r="I28" s="158" t="s">
        <v>459</v>
      </c>
      <c r="J28" s="158" t="s">
        <v>459</v>
      </c>
      <c r="K28" s="158" t="s">
        <v>459</v>
      </c>
    </row>
    <row r="29" spans="1:11" s="233" customFormat="1" ht="12.75" customHeight="1" x14ac:dyDescent="0.2">
      <c r="A29" s="531" t="s">
        <v>447</v>
      </c>
      <c r="B29" s="400" t="s">
        <v>1</v>
      </c>
      <c r="C29" s="158">
        <f>IF(SUM(C30:C31)=0,"-",SUM(C30:C31))</f>
        <v>465</v>
      </c>
      <c r="D29" s="158">
        <f t="shared" ref="D29" si="31">IF(SUM(D30:D31)=0,"-",SUM(D30:D31))</f>
        <v>6</v>
      </c>
      <c r="E29" s="158">
        <f t="shared" ref="E29" si="32">IF(SUM(E30:E31)=0,"-",SUM(E30:E31))</f>
        <v>2</v>
      </c>
      <c r="F29" s="158">
        <f t="shared" ref="F29" si="33">IF(SUM(F30:F31)=0,"-",SUM(F30:F31))</f>
        <v>3</v>
      </c>
      <c r="G29" s="158" t="str">
        <f t="shared" ref="G29" si="34">IF(SUM(G30:G31)=0,"-",SUM(G30:G31))</f>
        <v>-</v>
      </c>
      <c r="H29" s="158" t="str">
        <f t="shared" ref="H29" si="35">IF(SUM(H30:H31)=0,"-",SUM(H30:H31))</f>
        <v>-</v>
      </c>
      <c r="I29" s="158">
        <f t="shared" ref="I29" si="36">IF(SUM(I30:I31)=0,"-",SUM(I30:I31))</f>
        <v>1</v>
      </c>
      <c r="J29" s="158" t="str">
        <f t="shared" ref="J29" si="37">IF(SUM(J30:J31)=0,"-",SUM(J30:J31))</f>
        <v>-</v>
      </c>
      <c r="K29" s="158" t="str">
        <f t="shared" ref="K29" si="38">IF(SUM(K30:K31)=0,"-",SUM(K30:K31))</f>
        <v>-</v>
      </c>
    </row>
    <row r="30" spans="1:11" s="233" customFormat="1" ht="12.75" customHeight="1" x14ac:dyDescent="0.2">
      <c r="A30" s="644"/>
      <c r="B30" s="400" t="s">
        <v>235</v>
      </c>
      <c r="C30" s="158">
        <v>180</v>
      </c>
      <c r="D30" s="158">
        <v>3</v>
      </c>
      <c r="E30" s="158">
        <v>2</v>
      </c>
      <c r="F30" s="158">
        <v>1</v>
      </c>
      <c r="G30" s="158" t="s">
        <v>459</v>
      </c>
      <c r="H30" s="158" t="s">
        <v>459</v>
      </c>
      <c r="I30" s="158" t="s">
        <v>459</v>
      </c>
      <c r="J30" s="158" t="s">
        <v>459</v>
      </c>
      <c r="K30" s="158" t="s">
        <v>459</v>
      </c>
    </row>
    <row r="31" spans="1:11" s="233" customFormat="1" ht="12.75" customHeight="1" x14ac:dyDescent="0.2">
      <c r="A31" s="532"/>
      <c r="B31" s="400" t="s">
        <v>236</v>
      </c>
      <c r="C31" s="158">
        <v>285</v>
      </c>
      <c r="D31" s="158">
        <v>3</v>
      </c>
      <c r="E31" s="158" t="s">
        <v>459</v>
      </c>
      <c r="F31" s="158">
        <v>2</v>
      </c>
      <c r="G31" s="158" t="s">
        <v>459</v>
      </c>
      <c r="H31" s="158" t="s">
        <v>459</v>
      </c>
      <c r="I31" s="158">
        <v>1</v>
      </c>
      <c r="J31" s="158" t="s">
        <v>459</v>
      </c>
      <c r="K31" s="158" t="s">
        <v>459</v>
      </c>
    </row>
    <row r="32" spans="1:11" s="233" customFormat="1" ht="12.75" customHeight="1" x14ac:dyDescent="0.2">
      <c r="A32" s="531" t="s">
        <v>446</v>
      </c>
      <c r="B32" s="400" t="s">
        <v>1</v>
      </c>
      <c r="C32" s="158">
        <f>IF(SUM(C33:C34)=0,"-",SUM(C33:C34))</f>
        <v>562</v>
      </c>
      <c r="D32" s="158">
        <f t="shared" ref="D32" si="39">IF(SUM(D33:D34)=0,"-",SUM(D33:D34))</f>
        <v>5</v>
      </c>
      <c r="E32" s="158" t="str">
        <f t="shared" ref="E32" si="40">IF(SUM(E33:E34)=0,"-",SUM(E33:E34))</f>
        <v>-</v>
      </c>
      <c r="F32" s="158" t="str">
        <f t="shared" ref="F32" si="41">IF(SUM(F33:F34)=0,"-",SUM(F33:F34))</f>
        <v>-</v>
      </c>
      <c r="G32" s="158" t="str">
        <f t="shared" ref="G32" si="42">IF(SUM(G33:G34)=0,"-",SUM(G33:G34))</f>
        <v>-</v>
      </c>
      <c r="H32" s="158" t="str">
        <f t="shared" ref="H32" si="43">IF(SUM(H33:H34)=0,"-",SUM(H33:H34))</f>
        <v>-</v>
      </c>
      <c r="I32" s="158">
        <f t="shared" ref="I32" si="44">IF(SUM(I33:I34)=0,"-",SUM(I33:I34))</f>
        <v>1</v>
      </c>
      <c r="J32" s="158" t="str">
        <f t="shared" ref="J32" si="45">IF(SUM(J33:J34)=0,"-",SUM(J33:J34))</f>
        <v>-</v>
      </c>
      <c r="K32" s="158">
        <f t="shared" ref="K32" si="46">IF(SUM(K33:K34)=0,"-",SUM(K33:K34))</f>
        <v>4</v>
      </c>
    </row>
    <row r="33" spans="1:12" s="233" customFormat="1" ht="12.75" customHeight="1" x14ac:dyDescent="0.2">
      <c r="A33" s="644"/>
      <c r="B33" s="400" t="s">
        <v>235</v>
      </c>
      <c r="C33" s="158">
        <v>227</v>
      </c>
      <c r="D33" s="158">
        <v>1</v>
      </c>
      <c r="E33" s="158" t="s">
        <v>459</v>
      </c>
      <c r="F33" s="158" t="s">
        <v>459</v>
      </c>
      <c r="G33" s="158" t="s">
        <v>459</v>
      </c>
      <c r="H33" s="158" t="s">
        <v>459</v>
      </c>
      <c r="I33" s="158" t="s">
        <v>459</v>
      </c>
      <c r="J33" s="158" t="s">
        <v>459</v>
      </c>
      <c r="K33" s="158">
        <v>1</v>
      </c>
    </row>
    <row r="34" spans="1:12" s="233" customFormat="1" ht="12.75" customHeight="1" x14ac:dyDescent="0.2">
      <c r="A34" s="532"/>
      <c r="B34" s="400" t="s">
        <v>236</v>
      </c>
      <c r="C34" s="158">
        <v>335</v>
      </c>
      <c r="D34" s="158">
        <v>4</v>
      </c>
      <c r="E34" s="158" t="s">
        <v>459</v>
      </c>
      <c r="F34" s="158" t="s">
        <v>459</v>
      </c>
      <c r="G34" s="158" t="s">
        <v>459</v>
      </c>
      <c r="H34" s="158" t="s">
        <v>459</v>
      </c>
      <c r="I34" s="158">
        <v>1</v>
      </c>
      <c r="J34" s="158" t="s">
        <v>459</v>
      </c>
      <c r="K34" s="158">
        <v>3</v>
      </c>
    </row>
    <row r="35" spans="1:12" s="233" customFormat="1" ht="12.75" customHeight="1" x14ac:dyDescent="0.2">
      <c r="A35" s="531" t="s">
        <v>448</v>
      </c>
      <c r="B35" s="400" t="s">
        <v>1</v>
      </c>
      <c r="C35" s="158">
        <f>IF(SUM(C36:C37)=0,"-",SUM(C36:C37))</f>
        <v>1016</v>
      </c>
      <c r="D35" s="158">
        <f t="shared" ref="D35" si="47">IF(SUM(D36:D37)=0,"-",SUM(D36:D37))</f>
        <v>30</v>
      </c>
      <c r="E35" s="158">
        <f t="shared" ref="E35" si="48">IF(SUM(E36:E37)=0,"-",SUM(E36:E37))</f>
        <v>9</v>
      </c>
      <c r="F35" s="158" t="str">
        <f t="shared" ref="F35" si="49">IF(SUM(F36:F37)=0,"-",SUM(F36:F37))</f>
        <v>-</v>
      </c>
      <c r="G35" s="158" t="str">
        <f t="shared" ref="G35" si="50">IF(SUM(G36:G37)=0,"-",SUM(G36:G37))</f>
        <v>-</v>
      </c>
      <c r="H35" s="158">
        <f t="shared" ref="H35" si="51">IF(SUM(H36:H37)=0,"-",SUM(H36:H37))</f>
        <v>3</v>
      </c>
      <c r="I35" s="158">
        <f t="shared" ref="I35" si="52">IF(SUM(I36:I37)=0,"-",SUM(I36:I37))</f>
        <v>8</v>
      </c>
      <c r="J35" s="158">
        <f t="shared" ref="J35" si="53">IF(SUM(J36:J37)=0,"-",SUM(J36:J37))</f>
        <v>10</v>
      </c>
      <c r="K35" s="158" t="str">
        <f t="shared" ref="K35" si="54">IF(SUM(K36:K37)=0,"-",SUM(K36:K37))</f>
        <v>-</v>
      </c>
    </row>
    <row r="36" spans="1:12" s="233" customFormat="1" ht="12.75" customHeight="1" x14ac:dyDescent="0.2">
      <c r="A36" s="644"/>
      <c r="B36" s="400" t="s">
        <v>235</v>
      </c>
      <c r="C36" s="158">
        <v>444</v>
      </c>
      <c r="D36" s="158">
        <v>19</v>
      </c>
      <c r="E36" s="158">
        <v>4</v>
      </c>
      <c r="F36" s="158" t="s">
        <v>459</v>
      </c>
      <c r="G36" s="158" t="s">
        <v>459</v>
      </c>
      <c r="H36" s="158">
        <v>2</v>
      </c>
      <c r="I36" s="158">
        <v>6</v>
      </c>
      <c r="J36" s="158">
        <v>7</v>
      </c>
      <c r="K36" s="158" t="s">
        <v>459</v>
      </c>
    </row>
    <row r="37" spans="1:12" s="233" customFormat="1" ht="12.75" customHeight="1" x14ac:dyDescent="0.2">
      <c r="A37" s="532"/>
      <c r="B37" s="400" t="s">
        <v>236</v>
      </c>
      <c r="C37" s="158">
        <v>572</v>
      </c>
      <c r="D37" s="158">
        <v>11</v>
      </c>
      <c r="E37" s="158">
        <v>5</v>
      </c>
      <c r="F37" s="158" t="s">
        <v>459</v>
      </c>
      <c r="G37" s="158" t="s">
        <v>459</v>
      </c>
      <c r="H37" s="158">
        <v>1</v>
      </c>
      <c r="I37" s="158">
        <v>2</v>
      </c>
      <c r="J37" s="158">
        <v>3</v>
      </c>
      <c r="K37" s="158" t="s">
        <v>459</v>
      </c>
    </row>
    <row r="38" spans="1:12" s="233" customFormat="1" ht="12.75" customHeight="1" x14ac:dyDescent="0.2">
      <c r="A38" s="531" t="s">
        <v>449</v>
      </c>
      <c r="B38" s="400" t="s">
        <v>1</v>
      </c>
      <c r="C38" s="158">
        <f>IF(SUM(C39:C40)=0,"-",SUM(C39:C40))</f>
        <v>394</v>
      </c>
      <c r="D38" s="158">
        <f t="shared" ref="D38" si="55">IF(SUM(D39:D40)=0,"-",SUM(D39:D40))</f>
        <v>4</v>
      </c>
      <c r="E38" s="158">
        <f t="shared" ref="E38" si="56">IF(SUM(E39:E40)=0,"-",SUM(E39:E40))</f>
        <v>2</v>
      </c>
      <c r="F38" s="158" t="str">
        <f t="shared" ref="F38" si="57">IF(SUM(F39:F40)=0,"-",SUM(F39:F40))</f>
        <v>-</v>
      </c>
      <c r="G38" s="158" t="str">
        <f t="shared" ref="G38" si="58">IF(SUM(G39:G40)=0,"-",SUM(G39:G40))</f>
        <v>-</v>
      </c>
      <c r="H38" s="158" t="str">
        <f t="shared" ref="H38" si="59">IF(SUM(H39:H40)=0,"-",SUM(H39:H40))</f>
        <v>-</v>
      </c>
      <c r="I38" s="158" t="str">
        <f t="shared" ref="I38" si="60">IF(SUM(I39:I40)=0,"-",SUM(I39:I40))</f>
        <v>-</v>
      </c>
      <c r="J38" s="158">
        <f t="shared" ref="J38" si="61">IF(SUM(J39:J40)=0,"-",SUM(J39:J40))</f>
        <v>2</v>
      </c>
      <c r="K38" s="158" t="str">
        <f t="shared" ref="K38" si="62">IF(SUM(K39:K40)=0,"-",SUM(K39:K40))</f>
        <v>-</v>
      </c>
    </row>
    <row r="39" spans="1:12" s="233" customFormat="1" ht="12.75" customHeight="1" x14ac:dyDescent="0.2">
      <c r="A39" s="644"/>
      <c r="B39" s="400" t="s">
        <v>235</v>
      </c>
      <c r="C39" s="158">
        <v>170</v>
      </c>
      <c r="D39" s="158">
        <v>3</v>
      </c>
      <c r="E39" s="158">
        <v>1</v>
      </c>
      <c r="F39" s="158" t="s">
        <v>459</v>
      </c>
      <c r="G39" s="158" t="s">
        <v>459</v>
      </c>
      <c r="H39" s="158" t="s">
        <v>459</v>
      </c>
      <c r="I39" s="158" t="s">
        <v>459</v>
      </c>
      <c r="J39" s="158">
        <v>2</v>
      </c>
      <c r="K39" s="158" t="s">
        <v>459</v>
      </c>
    </row>
    <row r="40" spans="1:12" s="233" customFormat="1" ht="12.75" customHeight="1" x14ac:dyDescent="0.2">
      <c r="A40" s="532"/>
      <c r="B40" s="400" t="s">
        <v>236</v>
      </c>
      <c r="C40" s="158">
        <v>224</v>
      </c>
      <c r="D40" s="158">
        <v>1</v>
      </c>
      <c r="E40" s="158">
        <v>1</v>
      </c>
      <c r="F40" s="158" t="s">
        <v>459</v>
      </c>
      <c r="G40" s="158" t="s">
        <v>459</v>
      </c>
      <c r="H40" s="158" t="s">
        <v>459</v>
      </c>
      <c r="I40" s="158" t="s">
        <v>459</v>
      </c>
      <c r="J40" s="158" t="s">
        <v>459</v>
      </c>
      <c r="K40" s="158" t="s">
        <v>459</v>
      </c>
    </row>
    <row r="41" spans="1:12" s="233" customFormat="1" ht="12.75" customHeight="1" x14ac:dyDescent="0.2">
      <c r="A41" s="531" t="s">
        <v>450</v>
      </c>
      <c r="B41" s="400" t="s">
        <v>1</v>
      </c>
      <c r="C41" s="158">
        <f>IF(SUM(C42:C43)=0,"-",SUM(C42:C43))</f>
        <v>787</v>
      </c>
      <c r="D41" s="158">
        <f t="shared" ref="D41" si="63">IF(SUM(D42:D43)=0,"-",SUM(D42:D43))</f>
        <v>4</v>
      </c>
      <c r="E41" s="158">
        <f t="shared" ref="E41" si="64">IF(SUM(E42:E43)=0,"-",SUM(E42:E43))</f>
        <v>2</v>
      </c>
      <c r="F41" s="158" t="str">
        <f t="shared" ref="F41" si="65">IF(SUM(F42:F43)=0,"-",SUM(F42:F43))</f>
        <v>-</v>
      </c>
      <c r="G41" s="158" t="str">
        <f t="shared" ref="G41" si="66">IF(SUM(G42:G43)=0,"-",SUM(G42:G43))</f>
        <v>-</v>
      </c>
      <c r="H41" s="158" t="str">
        <f t="shared" ref="H41" si="67">IF(SUM(H42:H43)=0,"-",SUM(H42:H43))</f>
        <v>-</v>
      </c>
      <c r="I41" s="158">
        <f t="shared" ref="I41" si="68">IF(SUM(I42:I43)=0,"-",SUM(I42:I43))</f>
        <v>2</v>
      </c>
      <c r="J41" s="158" t="str">
        <f t="shared" ref="J41" si="69">IF(SUM(J42:J43)=0,"-",SUM(J42:J43))</f>
        <v>-</v>
      </c>
      <c r="K41" s="158" t="str">
        <f t="shared" ref="K41" si="70">IF(SUM(K42:K43)=0,"-",SUM(K42:K43))</f>
        <v>-</v>
      </c>
    </row>
    <row r="42" spans="1:12" s="233" customFormat="1" ht="12.75" customHeight="1" x14ac:dyDescent="0.2">
      <c r="A42" s="644"/>
      <c r="B42" s="400" t="s">
        <v>235</v>
      </c>
      <c r="C42" s="158">
        <v>326</v>
      </c>
      <c r="D42" s="158">
        <v>1</v>
      </c>
      <c r="E42" s="158">
        <v>1</v>
      </c>
      <c r="F42" s="158" t="s">
        <v>459</v>
      </c>
      <c r="G42" s="158" t="s">
        <v>459</v>
      </c>
      <c r="H42" s="158" t="s">
        <v>459</v>
      </c>
      <c r="I42" s="158" t="s">
        <v>459</v>
      </c>
      <c r="J42" s="158" t="s">
        <v>459</v>
      </c>
      <c r="K42" s="158" t="s">
        <v>459</v>
      </c>
    </row>
    <row r="43" spans="1:12" s="233" customFormat="1" ht="12.75" customHeight="1" x14ac:dyDescent="0.2">
      <c r="A43" s="532"/>
      <c r="B43" s="400" t="s">
        <v>236</v>
      </c>
      <c r="C43" s="158">
        <v>461</v>
      </c>
      <c r="D43" s="158">
        <v>3</v>
      </c>
      <c r="E43" s="158">
        <v>1</v>
      </c>
      <c r="F43" s="158" t="s">
        <v>459</v>
      </c>
      <c r="G43" s="158" t="s">
        <v>459</v>
      </c>
      <c r="H43" s="158" t="s">
        <v>459</v>
      </c>
      <c r="I43" s="158">
        <v>2</v>
      </c>
      <c r="J43" s="158" t="s">
        <v>459</v>
      </c>
      <c r="K43" s="158" t="s">
        <v>459</v>
      </c>
    </row>
    <row r="44" spans="1:12" s="464" customFormat="1" ht="13.5" customHeight="1" x14ac:dyDescent="0.2">
      <c r="A44" s="648" t="s">
        <v>487</v>
      </c>
      <c r="B44" s="222" t="s">
        <v>490</v>
      </c>
      <c r="C44" s="111">
        <f>C47</f>
        <v>2844</v>
      </c>
      <c r="D44" s="111">
        <f t="shared" ref="D44:L46" si="71">D47</f>
        <v>47</v>
      </c>
      <c r="E44" s="111">
        <f t="shared" si="71"/>
        <v>14</v>
      </c>
      <c r="F44" s="463">
        <f t="shared" si="71"/>
        <v>1</v>
      </c>
      <c r="G44" s="463">
        <f t="shared" si="71"/>
        <v>0</v>
      </c>
      <c r="H44" s="463">
        <f t="shared" si="71"/>
        <v>0</v>
      </c>
      <c r="I44" s="463">
        <f t="shared" si="71"/>
        <v>26</v>
      </c>
      <c r="J44" s="463">
        <f t="shared" si="71"/>
        <v>5</v>
      </c>
      <c r="K44" s="463">
        <f t="shared" si="71"/>
        <v>1</v>
      </c>
      <c r="L44" s="464" t="str">
        <f t="shared" si="71"/>
        <v>-</v>
      </c>
    </row>
    <row r="45" spans="1:12" s="464" customFormat="1" ht="13.5" customHeight="1" x14ac:dyDescent="0.2">
      <c r="A45" s="649"/>
      <c r="B45" s="222" t="s">
        <v>491</v>
      </c>
      <c r="C45" s="111">
        <f>C48</f>
        <v>1225</v>
      </c>
      <c r="D45" s="111">
        <f t="shared" si="71"/>
        <v>29</v>
      </c>
      <c r="E45" s="111">
        <f t="shared" si="71"/>
        <v>9</v>
      </c>
      <c r="F45" s="463">
        <f t="shared" si="71"/>
        <v>1</v>
      </c>
      <c r="G45" s="463">
        <f t="shared" si="71"/>
        <v>0</v>
      </c>
      <c r="H45" s="463">
        <f t="shared" si="71"/>
        <v>0</v>
      </c>
      <c r="I45" s="463">
        <f t="shared" si="71"/>
        <v>15</v>
      </c>
      <c r="J45" s="463">
        <f t="shared" si="71"/>
        <v>3</v>
      </c>
      <c r="K45" s="463">
        <f t="shared" si="71"/>
        <v>1</v>
      </c>
      <c r="L45" s="464" t="str">
        <f t="shared" si="71"/>
        <v>-</v>
      </c>
    </row>
    <row r="46" spans="1:12" s="464" customFormat="1" ht="13.5" customHeight="1" x14ac:dyDescent="0.2">
      <c r="A46" s="530"/>
      <c r="B46" s="222" t="s">
        <v>492</v>
      </c>
      <c r="C46" s="111">
        <f>C49</f>
        <v>1619</v>
      </c>
      <c r="D46" s="111">
        <f t="shared" si="71"/>
        <v>18</v>
      </c>
      <c r="E46" s="111">
        <f t="shared" si="71"/>
        <v>5</v>
      </c>
      <c r="F46" s="463">
        <f t="shared" si="71"/>
        <v>0</v>
      </c>
      <c r="G46" s="463">
        <f t="shared" si="71"/>
        <v>0</v>
      </c>
      <c r="H46" s="463">
        <f t="shared" si="71"/>
        <v>0</v>
      </c>
      <c r="I46" s="463">
        <f t="shared" si="71"/>
        <v>11</v>
      </c>
      <c r="J46" s="463">
        <f t="shared" si="71"/>
        <v>2</v>
      </c>
      <c r="K46" s="463">
        <f t="shared" si="71"/>
        <v>0</v>
      </c>
      <c r="L46" s="464" t="str">
        <f t="shared" si="71"/>
        <v>-</v>
      </c>
    </row>
    <row r="47" spans="1:12" s="466" customFormat="1" ht="12.75" customHeight="1" x14ac:dyDescent="0.2">
      <c r="A47" s="528" t="s">
        <v>475</v>
      </c>
      <c r="B47" s="411" t="s">
        <v>490</v>
      </c>
      <c r="C47" s="413">
        <v>2844</v>
      </c>
      <c r="D47" s="413">
        <v>47</v>
      </c>
      <c r="E47" s="413">
        <v>14</v>
      </c>
      <c r="F47" s="465">
        <v>1</v>
      </c>
      <c r="G47" s="465">
        <v>0</v>
      </c>
      <c r="H47" s="465">
        <v>0</v>
      </c>
      <c r="I47" s="465">
        <v>26</v>
      </c>
      <c r="J47" s="465">
        <v>5</v>
      </c>
      <c r="K47" s="465">
        <v>1</v>
      </c>
      <c r="L47" s="466" t="str">
        <f t="shared" ref="L47:L49" si="72">IF(SUM(L50,L53,L56,L59)=0,"-",SUM(L50,L53,L56,L59))</f>
        <v>-</v>
      </c>
    </row>
    <row r="48" spans="1:12" s="466" customFormat="1" ht="12.75" customHeight="1" x14ac:dyDescent="0.2">
      <c r="A48" s="645"/>
      <c r="B48" s="411" t="s">
        <v>491</v>
      </c>
      <c r="C48" s="413">
        <v>1225</v>
      </c>
      <c r="D48" s="413">
        <v>29</v>
      </c>
      <c r="E48" s="413">
        <v>9</v>
      </c>
      <c r="F48" s="465">
        <v>1</v>
      </c>
      <c r="G48" s="465">
        <v>0</v>
      </c>
      <c r="H48" s="465">
        <v>0</v>
      </c>
      <c r="I48" s="465">
        <v>15</v>
      </c>
      <c r="J48" s="465">
        <v>3</v>
      </c>
      <c r="K48" s="465">
        <v>1</v>
      </c>
      <c r="L48" s="466" t="str">
        <f t="shared" si="72"/>
        <v>-</v>
      </c>
    </row>
    <row r="49" spans="1:12" s="466" customFormat="1" ht="12.75" customHeight="1" x14ac:dyDescent="0.2">
      <c r="A49" s="529"/>
      <c r="B49" s="411" t="s">
        <v>492</v>
      </c>
      <c r="C49" s="413">
        <v>1619</v>
      </c>
      <c r="D49" s="413">
        <v>18</v>
      </c>
      <c r="E49" s="413">
        <v>5</v>
      </c>
      <c r="F49" s="465">
        <v>0</v>
      </c>
      <c r="G49" s="465">
        <v>0</v>
      </c>
      <c r="H49" s="465">
        <v>0</v>
      </c>
      <c r="I49" s="465">
        <v>11</v>
      </c>
      <c r="J49" s="465">
        <v>2</v>
      </c>
      <c r="K49" s="465">
        <v>0</v>
      </c>
      <c r="L49" s="466" t="str">
        <f t="shared" si="72"/>
        <v>-</v>
      </c>
    </row>
    <row r="50" spans="1:12" s="233" customFormat="1" ht="12.75" customHeight="1" x14ac:dyDescent="0.2">
      <c r="A50" s="515" t="s">
        <v>476</v>
      </c>
      <c r="B50" s="213" t="s">
        <v>490</v>
      </c>
      <c r="C50" s="158">
        <v>1183</v>
      </c>
      <c r="D50" s="158">
        <v>13</v>
      </c>
      <c r="E50" s="158">
        <v>1</v>
      </c>
      <c r="F50" s="439">
        <v>0</v>
      </c>
      <c r="G50" s="439">
        <v>0</v>
      </c>
      <c r="H50" s="439">
        <v>0</v>
      </c>
      <c r="I50" s="439">
        <v>8</v>
      </c>
      <c r="J50" s="439">
        <v>3</v>
      </c>
      <c r="K50" s="439">
        <v>1</v>
      </c>
      <c r="L50" s="233" t="str">
        <f t="shared" ref="L50" si="73">IF(SUM(L51:L52)=0,"-",SUM((L51:L52)))</f>
        <v>-</v>
      </c>
    </row>
    <row r="51" spans="1:12" s="233" customFormat="1" ht="12.75" customHeight="1" x14ac:dyDescent="0.2">
      <c r="A51" s="575"/>
      <c r="B51" s="213" t="s">
        <v>491</v>
      </c>
      <c r="C51" s="158">
        <v>476</v>
      </c>
      <c r="D51" s="158">
        <v>6</v>
      </c>
      <c r="E51" s="158">
        <v>0</v>
      </c>
      <c r="F51" s="439">
        <v>0</v>
      </c>
      <c r="G51" s="439">
        <v>0</v>
      </c>
      <c r="H51" s="439">
        <v>0</v>
      </c>
      <c r="I51" s="439">
        <v>4</v>
      </c>
      <c r="J51" s="439">
        <v>1</v>
      </c>
      <c r="K51" s="439">
        <v>1</v>
      </c>
      <c r="L51" s="233" t="s">
        <v>416</v>
      </c>
    </row>
    <row r="52" spans="1:12" s="233" customFormat="1" ht="12.75" customHeight="1" x14ac:dyDescent="0.2">
      <c r="A52" s="516"/>
      <c r="B52" s="213" t="s">
        <v>492</v>
      </c>
      <c r="C52" s="158">
        <v>707</v>
      </c>
      <c r="D52" s="158">
        <v>7</v>
      </c>
      <c r="E52" s="158">
        <v>1</v>
      </c>
      <c r="F52" s="439">
        <v>0</v>
      </c>
      <c r="G52" s="439">
        <v>0</v>
      </c>
      <c r="H52" s="439">
        <v>0</v>
      </c>
      <c r="I52" s="439">
        <v>4</v>
      </c>
      <c r="J52" s="439">
        <v>2</v>
      </c>
      <c r="K52" s="439">
        <v>0</v>
      </c>
      <c r="L52" s="233" t="s">
        <v>416</v>
      </c>
    </row>
    <row r="53" spans="1:12" s="233" customFormat="1" ht="12.75" customHeight="1" x14ac:dyDescent="0.2">
      <c r="A53" s="531" t="s">
        <v>477</v>
      </c>
      <c r="B53" s="213" t="s">
        <v>490</v>
      </c>
      <c r="C53" s="158">
        <v>145</v>
      </c>
      <c r="D53" s="158">
        <v>1</v>
      </c>
      <c r="E53" s="158">
        <v>0</v>
      </c>
      <c r="F53" s="439">
        <v>0</v>
      </c>
      <c r="G53" s="439">
        <v>0</v>
      </c>
      <c r="H53" s="439">
        <v>0</v>
      </c>
      <c r="I53" s="439">
        <v>1</v>
      </c>
      <c r="J53" s="439">
        <v>0</v>
      </c>
      <c r="K53" s="439">
        <v>0</v>
      </c>
      <c r="L53" s="233" t="s">
        <v>416</v>
      </c>
    </row>
    <row r="54" spans="1:12" s="233" customFormat="1" ht="12.75" customHeight="1" x14ac:dyDescent="0.2">
      <c r="A54" s="644"/>
      <c r="B54" s="213" t="s">
        <v>491</v>
      </c>
      <c r="C54" s="158">
        <v>62</v>
      </c>
      <c r="D54" s="158">
        <v>1</v>
      </c>
      <c r="E54" s="158">
        <v>0</v>
      </c>
      <c r="F54" s="439">
        <v>0</v>
      </c>
      <c r="G54" s="439">
        <v>0</v>
      </c>
      <c r="H54" s="439">
        <v>0</v>
      </c>
      <c r="I54" s="439">
        <v>1</v>
      </c>
      <c r="J54" s="439">
        <v>0</v>
      </c>
      <c r="K54" s="439">
        <v>0</v>
      </c>
      <c r="L54" s="233" t="s">
        <v>416</v>
      </c>
    </row>
    <row r="55" spans="1:12" s="233" customFormat="1" ht="12.75" customHeight="1" x14ac:dyDescent="0.2">
      <c r="A55" s="532"/>
      <c r="B55" s="213" t="s">
        <v>492</v>
      </c>
      <c r="C55" s="158">
        <v>83</v>
      </c>
      <c r="D55" s="158">
        <v>0</v>
      </c>
      <c r="E55" s="158">
        <v>0</v>
      </c>
      <c r="F55" s="439">
        <v>0</v>
      </c>
      <c r="G55" s="439">
        <v>0</v>
      </c>
      <c r="H55" s="439">
        <v>0</v>
      </c>
      <c r="I55" s="439">
        <v>0</v>
      </c>
      <c r="J55" s="439">
        <v>0</v>
      </c>
      <c r="K55" s="439">
        <v>0</v>
      </c>
      <c r="L55" s="233" t="s">
        <v>416</v>
      </c>
    </row>
    <row r="56" spans="1:12" s="233" customFormat="1" ht="12.75" customHeight="1" x14ac:dyDescent="0.2">
      <c r="A56" s="531" t="s">
        <v>478</v>
      </c>
      <c r="B56" s="213" t="s">
        <v>490</v>
      </c>
      <c r="C56" s="158">
        <v>622</v>
      </c>
      <c r="D56" s="158">
        <v>12</v>
      </c>
      <c r="E56" s="158">
        <v>7</v>
      </c>
      <c r="F56" s="439">
        <v>0</v>
      </c>
      <c r="G56" s="439">
        <v>0</v>
      </c>
      <c r="H56" s="439">
        <v>0</v>
      </c>
      <c r="I56" s="439">
        <v>4</v>
      </c>
      <c r="J56" s="439">
        <v>1</v>
      </c>
      <c r="K56" s="439">
        <v>0</v>
      </c>
      <c r="L56" s="233" t="s">
        <v>416</v>
      </c>
    </row>
    <row r="57" spans="1:12" s="233" customFormat="1" ht="12.75" customHeight="1" x14ac:dyDescent="0.2">
      <c r="A57" s="644"/>
      <c r="B57" s="213" t="s">
        <v>491</v>
      </c>
      <c r="C57" s="158">
        <v>296</v>
      </c>
      <c r="D57" s="158">
        <v>9</v>
      </c>
      <c r="E57" s="158">
        <v>5</v>
      </c>
      <c r="F57" s="439">
        <v>0</v>
      </c>
      <c r="G57" s="439">
        <v>0</v>
      </c>
      <c r="H57" s="439">
        <v>0</v>
      </c>
      <c r="I57" s="439">
        <v>3</v>
      </c>
      <c r="J57" s="439">
        <v>1</v>
      </c>
      <c r="K57" s="439">
        <v>0</v>
      </c>
      <c r="L57" s="233" t="s">
        <v>416</v>
      </c>
    </row>
    <row r="58" spans="1:12" s="233" customFormat="1" ht="12.75" customHeight="1" x14ac:dyDescent="0.2">
      <c r="A58" s="532"/>
      <c r="B58" s="213" t="s">
        <v>492</v>
      </c>
      <c r="C58" s="158">
        <v>326</v>
      </c>
      <c r="D58" s="158">
        <v>3</v>
      </c>
      <c r="E58" s="158">
        <v>2</v>
      </c>
      <c r="F58" s="439">
        <v>0</v>
      </c>
      <c r="G58" s="439">
        <v>0</v>
      </c>
      <c r="H58" s="439">
        <v>0</v>
      </c>
      <c r="I58" s="439">
        <v>1</v>
      </c>
      <c r="J58" s="439">
        <v>0</v>
      </c>
      <c r="K58" s="439">
        <v>0</v>
      </c>
      <c r="L58" s="233" t="s">
        <v>416</v>
      </c>
    </row>
    <row r="59" spans="1:12" s="233" customFormat="1" ht="12.75" customHeight="1" x14ac:dyDescent="0.2">
      <c r="A59" s="531" t="s">
        <v>479</v>
      </c>
      <c r="B59" s="213" t="s">
        <v>490</v>
      </c>
      <c r="C59" s="158">
        <v>894</v>
      </c>
      <c r="D59" s="158">
        <v>21</v>
      </c>
      <c r="E59" s="158">
        <v>6</v>
      </c>
      <c r="F59" s="439">
        <v>1</v>
      </c>
      <c r="G59" s="439">
        <v>0</v>
      </c>
      <c r="H59" s="439">
        <v>0</v>
      </c>
      <c r="I59" s="439">
        <v>13</v>
      </c>
      <c r="J59" s="439">
        <v>1</v>
      </c>
      <c r="K59" s="439">
        <v>0</v>
      </c>
      <c r="L59" s="233" t="s">
        <v>416</v>
      </c>
    </row>
    <row r="60" spans="1:12" s="233" customFormat="1" ht="12.75" customHeight="1" x14ac:dyDescent="0.2">
      <c r="A60" s="644"/>
      <c r="B60" s="213" t="s">
        <v>491</v>
      </c>
      <c r="C60" s="158">
        <v>391</v>
      </c>
      <c r="D60" s="158">
        <v>13</v>
      </c>
      <c r="E60" s="158">
        <v>4</v>
      </c>
      <c r="F60" s="439">
        <v>1</v>
      </c>
      <c r="G60" s="439">
        <v>0</v>
      </c>
      <c r="H60" s="439">
        <v>0</v>
      </c>
      <c r="I60" s="439">
        <v>7</v>
      </c>
      <c r="J60" s="439">
        <v>1</v>
      </c>
      <c r="K60" s="439">
        <v>0</v>
      </c>
      <c r="L60" s="233" t="s">
        <v>416</v>
      </c>
    </row>
    <row r="61" spans="1:12" s="233" customFormat="1" ht="12.75" customHeight="1" x14ac:dyDescent="0.2">
      <c r="A61" s="532"/>
      <c r="B61" s="213" t="s">
        <v>492</v>
      </c>
      <c r="C61" s="158">
        <v>503</v>
      </c>
      <c r="D61" s="158">
        <v>8</v>
      </c>
      <c r="E61" s="158">
        <v>2</v>
      </c>
      <c r="F61" s="439">
        <v>0</v>
      </c>
      <c r="G61" s="439">
        <v>0</v>
      </c>
      <c r="H61" s="439">
        <v>0</v>
      </c>
      <c r="I61" s="439">
        <v>6</v>
      </c>
      <c r="J61" s="439">
        <v>0</v>
      </c>
      <c r="K61" s="439">
        <v>0</v>
      </c>
      <c r="L61" s="233" t="s">
        <v>416</v>
      </c>
    </row>
    <row r="62" spans="1:12" s="464" customFormat="1" ht="13.5" customHeight="1" x14ac:dyDescent="0.2">
      <c r="A62" s="648" t="s">
        <v>489</v>
      </c>
      <c r="B62" s="222" t="s">
        <v>490</v>
      </c>
      <c r="C62" s="111">
        <f>C65</f>
        <v>1318</v>
      </c>
      <c r="D62" s="111">
        <f t="shared" ref="D62:L64" si="74">D65</f>
        <v>15</v>
      </c>
      <c r="E62" s="111">
        <f t="shared" si="74"/>
        <v>4</v>
      </c>
      <c r="F62" s="463" t="str">
        <f t="shared" si="74"/>
        <v>-</v>
      </c>
      <c r="G62" s="463" t="str">
        <f t="shared" si="74"/>
        <v>-</v>
      </c>
      <c r="H62" s="463" t="s">
        <v>416</v>
      </c>
      <c r="I62" s="463">
        <f t="shared" si="74"/>
        <v>6</v>
      </c>
      <c r="J62" s="463">
        <f t="shared" si="74"/>
        <v>3</v>
      </c>
      <c r="K62" s="463" t="str">
        <f t="shared" si="74"/>
        <v>-</v>
      </c>
      <c r="L62" s="464">
        <f t="shared" si="74"/>
        <v>1</v>
      </c>
    </row>
    <row r="63" spans="1:12" s="464" customFormat="1" ht="13.5" customHeight="1" x14ac:dyDescent="0.2">
      <c r="A63" s="649"/>
      <c r="B63" s="222" t="s">
        <v>491</v>
      </c>
      <c r="C63" s="111">
        <f>C66</f>
        <v>553</v>
      </c>
      <c r="D63" s="111">
        <f t="shared" si="74"/>
        <v>9</v>
      </c>
      <c r="E63" s="111">
        <f t="shared" si="74"/>
        <v>2</v>
      </c>
      <c r="F63" s="463" t="str">
        <f t="shared" si="74"/>
        <v>-</v>
      </c>
      <c r="G63" s="463" t="str">
        <f t="shared" si="74"/>
        <v>-</v>
      </c>
      <c r="H63" s="463" t="s">
        <v>416</v>
      </c>
      <c r="I63" s="463">
        <f t="shared" si="74"/>
        <v>3</v>
      </c>
      <c r="J63" s="463">
        <f t="shared" si="74"/>
        <v>2</v>
      </c>
      <c r="K63" s="463" t="str">
        <f t="shared" si="74"/>
        <v>-</v>
      </c>
      <c r="L63" s="464">
        <f t="shared" si="74"/>
        <v>1</v>
      </c>
    </row>
    <row r="64" spans="1:12" s="464" customFormat="1" ht="13.5" customHeight="1" x14ac:dyDescent="0.2">
      <c r="A64" s="530"/>
      <c r="B64" s="222" t="s">
        <v>492</v>
      </c>
      <c r="C64" s="111">
        <f>C67</f>
        <v>765</v>
      </c>
      <c r="D64" s="111">
        <f t="shared" si="74"/>
        <v>6</v>
      </c>
      <c r="E64" s="111">
        <f t="shared" si="74"/>
        <v>2</v>
      </c>
      <c r="F64" s="463" t="str">
        <f t="shared" si="74"/>
        <v>-</v>
      </c>
      <c r="G64" s="463" t="str">
        <f t="shared" si="74"/>
        <v>-</v>
      </c>
      <c r="H64" s="463" t="s">
        <v>416</v>
      </c>
      <c r="I64" s="463">
        <f t="shared" si="74"/>
        <v>3</v>
      </c>
      <c r="J64" s="463">
        <f t="shared" si="74"/>
        <v>1</v>
      </c>
      <c r="K64" s="463" t="str">
        <f t="shared" si="74"/>
        <v>-</v>
      </c>
      <c r="L64" s="464" t="str">
        <f t="shared" si="74"/>
        <v>-</v>
      </c>
    </row>
    <row r="65" spans="1:12" s="466" customFormat="1" ht="12.75" customHeight="1" x14ac:dyDescent="0.2">
      <c r="A65" s="528" t="s">
        <v>481</v>
      </c>
      <c r="B65" s="411" t="s">
        <v>490</v>
      </c>
      <c r="C65" s="413">
        <v>1318</v>
      </c>
      <c r="D65" s="413">
        <v>15</v>
      </c>
      <c r="E65" s="413">
        <v>4</v>
      </c>
      <c r="F65" s="465" t="s">
        <v>416</v>
      </c>
      <c r="G65" s="465" t="s">
        <v>416</v>
      </c>
      <c r="H65" s="465">
        <v>4</v>
      </c>
      <c r="I65" s="465">
        <v>6</v>
      </c>
      <c r="J65" s="465">
        <v>3</v>
      </c>
      <c r="K65" s="465" t="s">
        <v>416</v>
      </c>
      <c r="L65" s="466">
        <f t="shared" ref="L65" si="75">SUM(L68,L71,L74,L77,L80)</f>
        <v>1</v>
      </c>
    </row>
    <row r="66" spans="1:12" s="466" customFormat="1" ht="12.75" customHeight="1" x14ac:dyDescent="0.2">
      <c r="A66" s="645"/>
      <c r="B66" s="411" t="s">
        <v>491</v>
      </c>
      <c r="C66" s="413">
        <v>553</v>
      </c>
      <c r="D66" s="413">
        <v>9</v>
      </c>
      <c r="E66" s="413">
        <v>2</v>
      </c>
      <c r="F66" s="465" t="s">
        <v>416</v>
      </c>
      <c r="G66" s="465" t="s">
        <v>416</v>
      </c>
      <c r="H66" s="465">
        <v>4</v>
      </c>
      <c r="I66" s="465">
        <v>3</v>
      </c>
      <c r="J66" s="465">
        <v>2</v>
      </c>
      <c r="K66" s="465" t="s">
        <v>416</v>
      </c>
      <c r="L66" s="466">
        <f t="shared" ref="L66" si="76">SUM(L69,L72,L75,L78,L81)</f>
        <v>1</v>
      </c>
    </row>
    <row r="67" spans="1:12" s="466" customFormat="1" ht="12.75" customHeight="1" x14ac:dyDescent="0.2">
      <c r="A67" s="529"/>
      <c r="B67" s="411" t="s">
        <v>492</v>
      </c>
      <c r="C67" s="413">
        <v>765</v>
      </c>
      <c r="D67" s="413">
        <v>6</v>
      </c>
      <c r="E67" s="413">
        <v>2</v>
      </c>
      <c r="F67" s="465" t="s">
        <v>416</v>
      </c>
      <c r="G67" s="465" t="s">
        <v>416</v>
      </c>
      <c r="H67" s="465" t="s">
        <v>416</v>
      </c>
      <c r="I67" s="465">
        <v>3</v>
      </c>
      <c r="J67" s="465">
        <v>1</v>
      </c>
      <c r="K67" s="465" t="s">
        <v>416</v>
      </c>
      <c r="L67" s="466" t="s">
        <v>416</v>
      </c>
    </row>
    <row r="68" spans="1:12" s="233" customFormat="1" ht="12.75" customHeight="1" x14ac:dyDescent="0.2">
      <c r="A68" s="531" t="s">
        <v>482</v>
      </c>
      <c r="B68" s="213" t="s">
        <v>490</v>
      </c>
      <c r="C68" s="158">
        <v>390</v>
      </c>
      <c r="D68" s="158">
        <v>5</v>
      </c>
      <c r="E68" s="158">
        <v>2</v>
      </c>
      <c r="F68" s="439" t="s">
        <v>416</v>
      </c>
      <c r="G68" s="439" t="s">
        <v>416</v>
      </c>
      <c r="H68" s="439">
        <v>2</v>
      </c>
      <c r="I68" s="439">
        <v>2</v>
      </c>
      <c r="J68" s="439">
        <v>1</v>
      </c>
      <c r="K68" s="439" t="s">
        <v>416</v>
      </c>
      <c r="L68" s="233">
        <f t="shared" ref="L68" si="77">SUM(L69:L70)</f>
        <v>1</v>
      </c>
    </row>
    <row r="69" spans="1:12" s="233" customFormat="1" ht="12.75" customHeight="1" x14ac:dyDescent="0.2">
      <c r="A69" s="644"/>
      <c r="B69" s="213" t="s">
        <v>491</v>
      </c>
      <c r="C69" s="158">
        <v>161</v>
      </c>
      <c r="D69" s="158">
        <v>1</v>
      </c>
      <c r="E69" s="158" t="s">
        <v>416</v>
      </c>
      <c r="F69" s="439" t="s">
        <v>416</v>
      </c>
      <c r="G69" s="439" t="s">
        <v>416</v>
      </c>
      <c r="H69" s="439">
        <v>2</v>
      </c>
      <c r="I69" s="439" t="s">
        <v>416</v>
      </c>
      <c r="J69" s="439">
        <v>1</v>
      </c>
      <c r="K69" s="439" t="s">
        <v>416</v>
      </c>
      <c r="L69" s="233">
        <v>1</v>
      </c>
    </row>
    <row r="70" spans="1:12" s="233" customFormat="1" ht="12.75" customHeight="1" x14ac:dyDescent="0.2">
      <c r="A70" s="532"/>
      <c r="B70" s="213" t="s">
        <v>492</v>
      </c>
      <c r="C70" s="158">
        <v>229</v>
      </c>
      <c r="D70" s="158">
        <v>4</v>
      </c>
      <c r="E70" s="158">
        <v>2</v>
      </c>
      <c r="F70" s="439" t="s">
        <v>416</v>
      </c>
      <c r="G70" s="439" t="s">
        <v>416</v>
      </c>
      <c r="H70" s="439" t="s">
        <v>416</v>
      </c>
      <c r="I70" s="439">
        <v>2</v>
      </c>
      <c r="J70" s="439" t="s">
        <v>416</v>
      </c>
      <c r="K70" s="439" t="s">
        <v>416</v>
      </c>
      <c r="L70" s="233" t="s">
        <v>416</v>
      </c>
    </row>
    <row r="71" spans="1:12" s="233" customFormat="1" ht="12.75" customHeight="1" x14ac:dyDescent="0.2">
      <c r="A71" s="531" t="s">
        <v>483</v>
      </c>
      <c r="B71" s="213" t="s">
        <v>490</v>
      </c>
      <c r="C71" s="158">
        <v>312</v>
      </c>
      <c r="D71" s="158">
        <v>4</v>
      </c>
      <c r="E71" s="158" t="s">
        <v>416</v>
      </c>
      <c r="F71" s="439" t="s">
        <v>416</v>
      </c>
      <c r="G71" s="439" t="s">
        <v>416</v>
      </c>
      <c r="H71" s="439">
        <v>2</v>
      </c>
      <c r="I71" s="439" t="s">
        <v>416</v>
      </c>
      <c r="J71" s="439">
        <v>2</v>
      </c>
      <c r="K71" s="439" t="s">
        <v>416</v>
      </c>
      <c r="L71" s="233" t="s">
        <v>416</v>
      </c>
    </row>
    <row r="72" spans="1:12" s="233" customFormat="1" ht="12.75" customHeight="1" x14ac:dyDescent="0.2">
      <c r="A72" s="644"/>
      <c r="B72" s="213" t="s">
        <v>491</v>
      </c>
      <c r="C72" s="158">
        <v>118</v>
      </c>
      <c r="D72" s="158">
        <v>3</v>
      </c>
      <c r="E72" s="158" t="s">
        <v>416</v>
      </c>
      <c r="F72" s="439" t="s">
        <v>416</v>
      </c>
      <c r="G72" s="439" t="s">
        <v>416</v>
      </c>
      <c r="H72" s="439">
        <v>2</v>
      </c>
      <c r="I72" s="439" t="s">
        <v>416</v>
      </c>
      <c r="J72" s="439">
        <v>1</v>
      </c>
      <c r="K72" s="439" t="s">
        <v>416</v>
      </c>
      <c r="L72" s="233" t="s">
        <v>416</v>
      </c>
    </row>
    <row r="73" spans="1:12" s="233" customFormat="1" ht="12.75" customHeight="1" x14ac:dyDescent="0.2">
      <c r="A73" s="532"/>
      <c r="B73" s="213" t="s">
        <v>492</v>
      </c>
      <c r="C73" s="158">
        <v>194</v>
      </c>
      <c r="D73" s="158">
        <v>1</v>
      </c>
      <c r="E73" s="158" t="s">
        <v>416</v>
      </c>
      <c r="F73" s="439" t="s">
        <v>416</v>
      </c>
      <c r="G73" s="439" t="s">
        <v>416</v>
      </c>
      <c r="H73" s="439" t="s">
        <v>416</v>
      </c>
      <c r="I73" s="439" t="s">
        <v>416</v>
      </c>
      <c r="J73" s="439">
        <v>1</v>
      </c>
      <c r="K73" s="439" t="s">
        <v>416</v>
      </c>
      <c r="L73" s="233" t="s">
        <v>416</v>
      </c>
    </row>
    <row r="74" spans="1:12" s="233" customFormat="1" ht="12.75" customHeight="1" x14ac:dyDescent="0.2">
      <c r="A74" s="531" t="s">
        <v>484</v>
      </c>
      <c r="B74" s="213" t="s">
        <v>490</v>
      </c>
      <c r="C74" s="158">
        <v>178</v>
      </c>
      <c r="D74" s="158">
        <v>1</v>
      </c>
      <c r="E74" s="158" t="s">
        <v>416</v>
      </c>
      <c r="F74" s="439" t="s">
        <v>416</v>
      </c>
      <c r="G74" s="439" t="s">
        <v>416</v>
      </c>
      <c r="H74" s="439" t="s">
        <v>416</v>
      </c>
      <c r="I74" s="439">
        <v>1</v>
      </c>
      <c r="J74" s="439" t="s">
        <v>416</v>
      </c>
      <c r="K74" s="439" t="s">
        <v>416</v>
      </c>
      <c r="L74" s="233" t="s">
        <v>416</v>
      </c>
    </row>
    <row r="75" spans="1:12" s="233" customFormat="1" ht="12.75" customHeight="1" x14ac:dyDescent="0.2">
      <c r="A75" s="644"/>
      <c r="B75" s="213" t="s">
        <v>491</v>
      </c>
      <c r="C75" s="158">
        <v>88</v>
      </c>
      <c r="D75" s="158">
        <v>1</v>
      </c>
      <c r="E75" s="158" t="s">
        <v>416</v>
      </c>
      <c r="F75" s="439" t="s">
        <v>416</v>
      </c>
      <c r="G75" s="439" t="s">
        <v>416</v>
      </c>
      <c r="H75" s="439" t="s">
        <v>416</v>
      </c>
      <c r="I75" s="439">
        <v>1</v>
      </c>
      <c r="J75" s="439" t="s">
        <v>416</v>
      </c>
      <c r="K75" s="439" t="s">
        <v>416</v>
      </c>
    </row>
    <row r="76" spans="1:12" s="233" customFormat="1" ht="12.75" customHeight="1" x14ac:dyDescent="0.2">
      <c r="A76" s="532"/>
      <c r="B76" s="213" t="s">
        <v>492</v>
      </c>
      <c r="C76" s="158">
        <v>90</v>
      </c>
      <c r="D76" s="158" t="s">
        <v>416</v>
      </c>
      <c r="E76" s="158" t="s">
        <v>416</v>
      </c>
      <c r="F76" s="439" t="s">
        <v>416</v>
      </c>
      <c r="G76" s="439" t="s">
        <v>416</v>
      </c>
      <c r="H76" s="439" t="s">
        <v>416</v>
      </c>
      <c r="I76" s="439" t="s">
        <v>416</v>
      </c>
      <c r="J76" s="439" t="s">
        <v>416</v>
      </c>
      <c r="K76" s="439" t="s">
        <v>416</v>
      </c>
      <c r="L76" s="233" t="s">
        <v>416</v>
      </c>
    </row>
    <row r="77" spans="1:12" s="233" customFormat="1" ht="12.75" customHeight="1" x14ac:dyDescent="0.2">
      <c r="A77" s="531" t="s">
        <v>485</v>
      </c>
      <c r="B77" s="213" t="s">
        <v>490</v>
      </c>
      <c r="C77" s="158">
        <v>263</v>
      </c>
      <c r="D77" s="158">
        <v>2</v>
      </c>
      <c r="E77" s="158">
        <v>1</v>
      </c>
      <c r="F77" s="439" t="s">
        <v>416</v>
      </c>
      <c r="G77" s="439" t="s">
        <v>416</v>
      </c>
      <c r="H77" s="439" t="s">
        <v>416</v>
      </c>
      <c r="I77" s="439">
        <v>1</v>
      </c>
      <c r="J77" s="439" t="s">
        <v>416</v>
      </c>
      <c r="K77" s="439" t="s">
        <v>416</v>
      </c>
      <c r="L77" s="233" t="s">
        <v>416</v>
      </c>
    </row>
    <row r="78" spans="1:12" s="233" customFormat="1" ht="12.75" customHeight="1" x14ac:dyDescent="0.2">
      <c r="A78" s="644"/>
      <c r="B78" s="213" t="s">
        <v>491</v>
      </c>
      <c r="C78" s="158">
        <v>108</v>
      </c>
      <c r="D78" s="158">
        <v>2</v>
      </c>
      <c r="E78" s="158">
        <v>1</v>
      </c>
      <c r="F78" s="439" t="s">
        <v>416</v>
      </c>
      <c r="G78" s="439" t="s">
        <v>416</v>
      </c>
      <c r="H78" s="439" t="s">
        <v>416</v>
      </c>
      <c r="I78" s="439">
        <v>1</v>
      </c>
      <c r="J78" s="439" t="s">
        <v>416</v>
      </c>
      <c r="K78" s="439" t="s">
        <v>416</v>
      </c>
      <c r="L78" s="233" t="s">
        <v>416</v>
      </c>
    </row>
    <row r="79" spans="1:12" s="233" customFormat="1" ht="12.75" customHeight="1" x14ac:dyDescent="0.2">
      <c r="A79" s="532"/>
      <c r="B79" s="213" t="s">
        <v>492</v>
      </c>
      <c r="C79" s="158">
        <v>155</v>
      </c>
      <c r="D79" s="158" t="s">
        <v>416</v>
      </c>
      <c r="E79" s="158" t="s">
        <v>416</v>
      </c>
      <c r="F79" s="439" t="s">
        <v>416</v>
      </c>
      <c r="G79" s="439" t="s">
        <v>416</v>
      </c>
      <c r="H79" s="439" t="s">
        <v>416</v>
      </c>
      <c r="I79" s="439" t="s">
        <v>416</v>
      </c>
      <c r="J79" s="439" t="s">
        <v>416</v>
      </c>
      <c r="K79" s="439" t="s">
        <v>416</v>
      </c>
      <c r="L79" s="233" t="s">
        <v>416</v>
      </c>
    </row>
    <row r="80" spans="1:12" s="233" customFormat="1" ht="12.75" customHeight="1" x14ac:dyDescent="0.2">
      <c r="A80" s="531" t="s">
        <v>486</v>
      </c>
      <c r="B80" s="213" t="s">
        <v>490</v>
      </c>
      <c r="C80" s="158">
        <v>175</v>
      </c>
      <c r="D80" s="158">
        <v>3</v>
      </c>
      <c r="E80" s="158">
        <v>1</v>
      </c>
      <c r="F80" s="439" t="s">
        <v>416</v>
      </c>
      <c r="G80" s="439" t="s">
        <v>416</v>
      </c>
      <c r="H80" s="439" t="s">
        <v>416</v>
      </c>
      <c r="I80" s="439">
        <v>2</v>
      </c>
      <c r="J80" s="439" t="s">
        <v>416</v>
      </c>
      <c r="K80" s="439" t="s">
        <v>416</v>
      </c>
      <c r="L80" s="233" t="s">
        <v>416</v>
      </c>
    </row>
    <row r="81" spans="1:14" s="233" customFormat="1" ht="12.75" customHeight="1" x14ac:dyDescent="0.2">
      <c r="A81" s="644"/>
      <c r="B81" s="213" t="s">
        <v>491</v>
      </c>
      <c r="C81" s="158">
        <v>78</v>
      </c>
      <c r="D81" s="158">
        <v>2</v>
      </c>
      <c r="E81" s="158">
        <v>1</v>
      </c>
      <c r="F81" s="439" t="s">
        <v>416</v>
      </c>
      <c r="G81" s="439" t="s">
        <v>416</v>
      </c>
      <c r="H81" s="439" t="s">
        <v>416</v>
      </c>
      <c r="I81" s="439">
        <v>1</v>
      </c>
      <c r="J81" s="439" t="s">
        <v>416</v>
      </c>
      <c r="K81" s="439" t="s">
        <v>416</v>
      </c>
      <c r="L81" s="233" t="s">
        <v>416</v>
      </c>
    </row>
    <row r="82" spans="1:14" s="233" customFormat="1" ht="12.75" customHeight="1" x14ac:dyDescent="0.2">
      <c r="A82" s="532"/>
      <c r="B82" s="213" t="s">
        <v>492</v>
      </c>
      <c r="C82" s="158">
        <v>97</v>
      </c>
      <c r="D82" s="158">
        <v>1</v>
      </c>
      <c r="E82" s="158" t="s">
        <v>416</v>
      </c>
      <c r="F82" s="439" t="s">
        <v>416</v>
      </c>
      <c r="G82" s="439" t="s">
        <v>416</v>
      </c>
      <c r="H82" s="439" t="s">
        <v>416</v>
      </c>
      <c r="I82" s="439">
        <v>1</v>
      </c>
      <c r="J82" s="439" t="s">
        <v>416</v>
      </c>
      <c r="K82" s="439" t="s">
        <v>416</v>
      </c>
      <c r="L82" s="233" t="s">
        <v>416</v>
      </c>
    </row>
    <row r="83" spans="1:14" s="233" customFormat="1" ht="12.75" customHeight="1" x14ac:dyDescent="0.2">
      <c r="A83" s="80"/>
      <c r="B83" s="234"/>
      <c r="C83" s="234"/>
      <c r="D83" s="234"/>
      <c r="E83" s="224"/>
      <c r="F83" s="235"/>
      <c r="G83" s="235"/>
      <c r="H83" s="235"/>
      <c r="I83" s="235"/>
      <c r="J83" s="235"/>
      <c r="K83" s="235"/>
    </row>
    <row r="84" spans="1:14" ht="12.75" customHeight="1" x14ac:dyDescent="0.2">
      <c r="A84" s="92" t="s">
        <v>321</v>
      </c>
      <c r="B84" s="92"/>
      <c r="C84" s="103"/>
      <c r="D84" s="103"/>
      <c r="E84" s="103"/>
      <c r="F84" s="103"/>
      <c r="G84" s="103"/>
      <c r="H84" s="103"/>
      <c r="I84" s="103"/>
      <c r="J84" s="103"/>
      <c r="K84" s="103"/>
    </row>
    <row r="85" spans="1:14" ht="12.75" customHeight="1" x14ac:dyDescent="0.2">
      <c r="A85" s="237"/>
      <c r="B85" s="237"/>
      <c r="C85" s="229"/>
      <c r="D85" s="229"/>
      <c r="E85" s="236"/>
      <c r="F85" s="236"/>
      <c r="G85" s="229"/>
      <c r="H85" s="229"/>
      <c r="I85" s="229"/>
      <c r="J85" s="229"/>
      <c r="K85" s="229"/>
      <c r="L85" s="229"/>
      <c r="M85" s="229"/>
      <c r="N85" s="229"/>
    </row>
    <row r="86" spans="1:14" ht="12.75" customHeight="1" x14ac:dyDescent="0.2">
      <c r="A86" s="80"/>
      <c r="B86" s="80"/>
      <c r="C86" s="225"/>
      <c r="D86" s="225"/>
      <c r="E86" s="238"/>
      <c r="F86" s="238"/>
    </row>
    <row r="87" spans="1:14" ht="12.75" customHeight="1" x14ac:dyDescent="0.2">
      <c r="A87" s="239"/>
      <c r="B87" s="239"/>
      <c r="C87" s="225"/>
      <c r="D87" s="225"/>
      <c r="E87" s="225"/>
      <c r="F87" s="225"/>
      <c r="G87" s="225"/>
      <c r="H87" s="225"/>
      <c r="I87" s="225"/>
      <c r="J87" s="225"/>
      <c r="K87" s="225"/>
      <c r="L87" s="225"/>
      <c r="M87" s="225"/>
      <c r="N87" s="225"/>
    </row>
    <row r="88" spans="1:14" ht="12.75" customHeight="1" x14ac:dyDescent="0.2">
      <c r="A88" s="239"/>
      <c r="B88" s="239"/>
      <c r="C88" s="239"/>
      <c r="D88" s="239"/>
      <c r="E88" s="225"/>
      <c r="F88" s="240"/>
      <c r="G88" s="225"/>
    </row>
    <row r="89" spans="1:14" ht="12.75" customHeight="1" x14ac:dyDescent="0.2">
      <c r="A89" s="239"/>
      <c r="B89" s="239"/>
      <c r="C89" s="239"/>
      <c r="D89" s="239"/>
      <c r="E89" s="225"/>
      <c r="F89" s="240"/>
      <c r="G89" s="225"/>
    </row>
    <row r="90" spans="1:14" ht="12.75" customHeight="1" x14ac:dyDescent="0.2">
      <c r="A90" s="239"/>
      <c r="B90" s="239"/>
      <c r="C90" s="239"/>
      <c r="D90" s="239"/>
      <c r="E90" s="225"/>
      <c r="F90" s="240"/>
      <c r="G90" s="225"/>
    </row>
    <row r="91" spans="1:14" ht="12.75" customHeight="1" x14ac:dyDescent="0.2">
      <c r="A91" s="239"/>
      <c r="B91" s="239"/>
      <c r="C91" s="239"/>
      <c r="D91" s="239"/>
      <c r="E91" s="225"/>
      <c r="F91" s="240"/>
      <c r="G91" s="225"/>
    </row>
    <row r="92" spans="1:14" ht="9.75" customHeight="1" x14ac:dyDescent="0.2"/>
    <row r="93" spans="1:14" ht="9.75" customHeight="1" x14ac:dyDescent="0.2"/>
    <row r="94" spans="1:14" ht="9.75" customHeight="1" x14ac:dyDescent="0.2"/>
    <row r="95" spans="1:14" ht="9.75" customHeight="1" x14ac:dyDescent="0.2"/>
    <row r="96" spans="1:14" ht="9.75" customHeight="1" x14ac:dyDescent="0.2"/>
    <row r="97" ht="9.75" customHeight="1" x14ac:dyDescent="0.2"/>
    <row r="98" ht="9.75" customHeight="1" x14ac:dyDescent="0.2"/>
    <row r="99" ht="9.75" customHeight="1" x14ac:dyDescent="0.2"/>
    <row r="100" ht="9.75" customHeight="1" x14ac:dyDescent="0.2"/>
    <row r="101" ht="9.75" customHeight="1" x14ac:dyDescent="0.2"/>
  </sheetData>
  <customSheetViews>
    <customSheetView guid="{25DB3235-00DD-4DBB-A5FE-705B80034702}" showPageBreaks="1" showGridLines="0" printArea="1" hiddenColumns="1">
      <pane xSplit="2" ySplit="1" topLeftCell="C2" activePane="bottomRight" state="frozen"/>
      <selection pane="bottomRight" activeCell="C10" sqref="C10"/>
      <rowBreaks count="3" manualBreakCount="3">
        <brk id="22160" min="188" max="40220" man="1"/>
        <brk id="26140" min="184" max="46680" man="1"/>
        <brk id="29988" min="180" max="50520" man="1"/>
      </rowBreaks>
      <pageMargins left="0.78740157480314965" right="0.21" top="0.78740157480314965" bottom="0.78740157480314965" header="0" footer="0"/>
      <pageSetup paperSize="9" scale="99" orientation="landscape"/>
      <headerFooter alignWithMargins="0"/>
    </customSheetView>
    <customSheetView guid="{DE772C8A-D712-4FF1-AB28-F88868F0084B}" showPageBreaks="1" showGridLines="0" printArea="1" hiddenColumns="1">
      <pane xSplit="2" ySplit="1" topLeftCell="C2" activePane="bottomRight" state="frozen"/>
      <selection pane="bottomRight" activeCell="C10" sqref="C10"/>
      <rowBreaks count="3" manualBreakCount="3">
        <brk id="22160" min="188" max="40220" man="1"/>
        <brk id="26140" min="184" max="46680" man="1"/>
        <brk id="29988" min="180" max="50520" man="1"/>
      </rowBreaks>
      <pageMargins left="0.78740157480314965" right="0.21" top="0.78740157480314965" bottom="0.78740157480314965" header="0" footer="0"/>
      <pageSetup paperSize="9" scale="99" orientation="landscape"/>
      <headerFooter alignWithMargins="0"/>
    </customSheetView>
  </customSheetViews>
  <mergeCells count="38">
    <mergeCell ref="A44:A46"/>
    <mergeCell ref="A71:A73"/>
    <mergeCell ref="A74:A76"/>
    <mergeCell ref="A77:A79"/>
    <mergeCell ref="A80:A82"/>
    <mergeCell ref="A47:A49"/>
    <mergeCell ref="A50:A52"/>
    <mergeCell ref="A53:A55"/>
    <mergeCell ref="A56:A58"/>
    <mergeCell ref="A59:A61"/>
    <mergeCell ref="A62:A64"/>
    <mergeCell ref="A65:A67"/>
    <mergeCell ref="A68:A70"/>
    <mergeCell ref="A29:A31"/>
    <mergeCell ref="A32:A34"/>
    <mergeCell ref="A35:A37"/>
    <mergeCell ref="A38:A40"/>
    <mergeCell ref="A41:A43"/>
    <mergeCell ref="A23:A25"/>
    <mergeCell ref="A8:A10"/>
    <mergeCell ref="A26:A28"/>
    <mergeCell ref="H4:H7"/>
    <mergeCell ref="A20:A22"/>
    <mergeCell ref="G6:G7"/>
    <mergeCell ref="A2:B7"/>
    <mergeCell ref="A14:A16"/>
    <mergeCell ref="A11:A13"/>
    <mergeCell ref="J1:K1"/>
    <mergeCell ref="A17:A19"/>
    <mergeCell ref="E2:K2"/>
    <mergeCell ref="F4:F7"/>
    <mergeCell ref="J3:J7"/>
    <mergeCell ref="K3:K7"/>
    <mergeCell ref="D2:D7"/>
    <mergeCell ref="E4:E7"/>
    <mergeCell ref="C2:C7"/>
    <mergeCell ref="E3:I3"/>
    <mergeCell ref="I4:I7"/>
  </mergeCells>
  <phoneticPr fontId="2"/>
  <pageMargins left="0.78740157480314965" right="0.21" top="0.78740157480314965" bottom="0.78740157480314965" header="0" footer="0"/>
  <pageSetup paperSize="9" scale="99" orientation="landscape" r:id="rId1"/>
  <headerFooter alignWithMargins="0"/>
  <rowBreaks count="3" manualBreakCount="3">
    <brk id="22160" min="188" max="40220" man="1"/>
    <brk id="26140" min="184" max="46680" man="1"/>
    <brk id="29988" min="180" max="505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tabColor rgb="FFFFC000"/>
  </sheetPr>
  <dimension ref="A1:M90"/>
  <sheetViews>
    <sheetView showGridLines="0" view="pageBreakPreview" zoomScaleNormal="25" workbookViewId="0">
      <pane xSplit="4" ySplit="18" topLeftCell="E19"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 style="102" customWidth="1"/>
    <col min="2" max="2" width="5.90625" style="102" customWidth="1"/>
    <col min="3" max="3" width="12.6328125" style="102" customWidth="1"/>
    <col min="4" max="4" width="12.6328125" style="124" customWidth="1"/>
    <col min="5" max="9" width="12.6328125" style="84" customWidth="1"/>
    <col min="10" max="15" width="10.453125" style="84" customWidth="1"/>
    <col min="16" max="18" width="8.36328125" style="84" customWidth="1"/>
    <col min="19" max="16384" width="9" style="84"/>
  </cols>
  <sheetData>
    <row r="1" spans="1:11" ht="16.5" customHeight="1" x14ac:dyDescent="0.2">
      <c r="A1" s="243" t="s">
        <v>426</v>
      </c>
      <c r="B1" s="244"/>
      <c r="C1" s="244"/>
      <c r="D1" s="244"/>
      <c r="E1" s="244"/>
      <c r="F1" s="244"/>
      <c r="G1" s="244"/>
      <c r="H1" s="244"/>
      <c r="I1" s="244" t="s">
        <v>472</v>
      </c>
      <c r="J1" s="697"/>
      <c r="K1" s="697"/>
    </row>
    <row r="2" spans="1:11" ht="14.15" customHeight="1" x14ac:dyDescent="0.2">
      <c r="A2" s="245"/>
      <c r="B2" s="246"/>
      <c r="C2" s="247" t="s">
        <v>281</v>
      </c>
      <c r="D2" s="658" t="s">
        <v>280</v>
      </c>
      <c r="E2" s="541"/>
      <c r="F2" s="542"/>
      <c r="G2" s="640" t="s">
        <v>385</v>
      </c>
      <c r="H2" s="641"/>
      <c r="I2" s="642"/>
    </row>
    <row r="3" spans="1:11" s="109" customFormat="1" ht="14.15" customHeight="1" x14ac:dyDescent="0.2">
      <c r="A3" s="119"/>
      <c r="B3" s="248"/>
      <c r="C3" s="249"/>
      <c r="D3" s="165" t="s">
        <v>267</v>
      </c>
      <c r="E3" s="166" t="s">
        <v>268</v>
      </c>
      <c r="F3" s="166" t="s">
        <v>179</v>
      </c>
      <c r="G3" s="165" t="s">
        <v>281</v>
      </c>
      <c r="H3" s="250" t="s">
        <v>365</v>
      </c>
      <c r="I3" s="251" t="s">
        <v>386</v>
      </c>
    </row>
    <row r="4" spans="1:11" s="109" customFormat="1" ht="14.15" customHeight="1" x14ac:dyDescent="0.2">
      <c r="A4" s="252"/>
      <c r="B4" s="253"/>
      <c r="C4" s="252"/>
      <c r="D4" s="254"/>
      <c r="E4" s="255"/>
      <c r="F4" s="255"/>
      <c r="G4" s="256" t="s">
        <v>374</v>
      </c>
      <c r="H4" s="257" t="s">
        <v>375</v>
      </c>
      <c r="I4" s="258" t="s">
        <v>376</v>
      </c>
    </row>
    <row r="5" spans="1:11" s="173" customFormat="1" ht="12" customHeight="1" x14ac:dyDescent="0.2">
      <c r="A5" s="680" t="s">
        <v>178</v>
      </c>
      <c r="B5" s="259" t="s">
        <v>1</v>
      </c>
      <c r="C5" s="419">
        <v>3429222</v>
      </c>
      <c r="D5" s="260">
        <v>144394</v>
      </c>
      <c r="E5" s="261">
        <v>95030</v>
      </c>
      <c r="F5" s="261">
        <v>239424</v>
      </c>
      <c r="G5" s="261">
        <v>2285252</v>
      </c>
      <c r="H5" s="261">
        <v>135460</v>
      </c>
      <c r="I5" s="277">
        <f t="shared" ref="I5:I11" si="0">H5/G5</f>
        <v>5.9275738518115288E-2</v>
      </c>
    </row>
    <row r="6" spans="1:11" s="173" customFormat="1" ht="12" customHeight="1" x14ac:dyDescent="0.2">
      <c r="A6" s="681"/>
      <c r="B6" s="259" t="s">
        <v>235</v>
      </c>
      <c r="C6" s="419">
        <v>1557215</v>
      </c>
      <c r="D6" s="260">
        <v>59378</v>
      </c>
      <c r="E6" s="261">
        <v>34293</v>
      </c>
      <c r="F6" s="261">
        <v>93671</v>
      </c>
      <c r="G6" s="261">
        <v>1100742</v>
      </c>
      <c r="H6" s="261">
        <v>48375</v>
      </c>
      <c r="I6" s="277">
        <f t="shared" si="0"/>
        <v>4.3947628054530487E-2</v>
      </c>
    </row>
    <row r="7" spans="1:11" s="173" customFormat="1" ht="12" customHeight="1" x14ac:dyDescent="0.2">
      <c r="A7" s="681"/>
      <c r="B7" s="259" t="s">
        <v>236</v>
      </c>
      <c r="C7" s="419">
        <v>1872007</v>
      </c>
      <c r="D7" s="260">
        <v>85016</v>
      </c>
      <c r="E7" s="261">
        <v>60737</v>
      </c>
      <c r="F7" s="261">
        <v>145753</v>
      </c>
      <c r="G7" s="261">
        <v>1184510</v>
      </c>
      <c r="H7" s="261">
        <v>87085</v>
      </c>
      <c r="I7" s="277">
        <f t="shared" si="0"/>
        <v>7.3519852090737942E-2</v>
      </c>
    </row>
    <row r="8" spans="1:11" s="173" customFormat="1" ht="12" customHeight="1" x14ac:dyDescent="0.2">
      <c r="A8" s="680" t="s">
        <v>464</v>
      </c>
      <c r="B8" s="259" t="s">
        <v>1</v>
      </c>
      <c r="C8" s="419">
        <f>SUM(C11+C14)</f>
        <v>256191</v>
      </c>
      <c r="D8" s="419">
        <f t="shared" ref="D8:H8" si="1">SUM(D11+D14)</f>
        <v>9055</v>
      </c>
      <c r="E8" s="419">
        <f t="shared" si="1"/>
        <v>2663</v>
      </c>
      <c r="F8" s="419">
        <f t="shared" si="1"/>
        <v>11718</v>
      </c>
      <c r="G8" s="419">
        <f t="shared" si="1"/>
        <v>166565</v>
      </c>
      <c r="H8" s="419">
        <f t="shared" si="1"/>
        <v>3654</v>
      </c>
      <c r="I8" s="277">
        <f t="shared" si="0"/>
        <v>2.193738180289977E-2</v>
      </c>
    </row>
    <row r="9" spans="1:11" s="173" customFormat="1" ht="12" customHeight="1" x14ac:dyDescent="0.2">
      <c r="A9" s="681"/>
      <c r="B9" s="259" t="s">
        <v>235</v>
      </c>
      <c r="C9" s="419">
        <f t="shared" ref="C9:H9" si="2">SUM(C12+C15)</f>
        <v>112253</v>
      </c>
      <c r="D9" s="419">
        <f t="shared" si="2"/>
        <v>3700</v>
      </c>
      <c r="E9" s="419">
        <f t="shared" si="2"/>
        <v>952</v>
      </c>
      <c r="F9" s="419">
        <f t="shared" si="2"/>
        <v>4652</v>
      </c>
      <c r="G9" s="419">
        <f t="shared" si="2"/>
        <v>78460</v>
      </c>
      <c r="H9" s="419">
        <f t="shared" si="2"/>
        <v>1214</v>
      </c>
      <c r="I9" s="277">
        <f t="shared" si="0"/>
        <v>1.5472852408870762E-2</v>
      </c>
    </row>
    <row r="10" spans="1:11" s="173" customFormat="1" ht="12" customHeight="1" x14ac:dyDescent="0.2">
      <c r="A10" s="681"/>
      <c r="B10" s="259" t="s">
        <v>236</v>
      </c>
      <c r="C10" s="419">
        <f t="shared" ref="C10:H10" si="3">SUM(C13+C16)</f>
        <v>143938</v>
      </c>
      <c r="D10" s="419">
        <f t="shared" si="3"/>
        <v>5355</v>
      </c>
      <c r="E10" s="419">
        <f t="shared" si="3"/>
        <v>1711</v>
      </c>
      <c r="F10" s="419">
        <f t="shared" si="3"/>
        <v>7066</v>
      </c>
      <c r="G10" s="419">
        <f t="shared" si="3"/>
        <v>88105</v>
      </c>
      <c r="H10" s="419">
        <f t="shared" si="3"/>
        <v>2440</v>
      </c>
      <c r="I10" s="277">
        <f t="shared" si="0"/>
        <v>2.7694228477384938E-2</v>
      </c>
    </row>
    <row r="11" spans="1:11" s="83" customFormat="1" ht="12" customHeight="1" x14ac:dyDescent="0.2">
      <c r="A11" s="691" t="s">
        <v>461</v>
      </c>
      <c r="B11" s="420" t="s">
        <v>1</v>
      </c>
      <c r="C11" s="470">
        <f>SUM(C12:C13)</f>
        <v>177777</v>
      </c>
      <c r="D11" s="470">
        <f t="shared" ref="D11:H11" si="4">SUM(D12:D13)</f>
        <v>4250</v>
      </c>
      <c r="E11" s="470">
        <f t="shared" si="4"/>
        <v>1628</v>
      </c>
      <c r="F11" s="470">
        <f t="shared" si="4"/>
        <v>5878</v>
      </c>
      <c r="G11" s="470">
        <f t="shared" si="4"/>
        <v>115367</v>
      </c>
      <c r="H11" s="470">
        <f t="shared" si="4"/>
        <v>3654</v>
      </c>
      <c r="I11" s="427">
        <f t="shared" si="0"/>
        <v>3.1672835386202296E-2</v>
      </c>
    </row>
    <row r="12" spans="1:11" s="83" customFormat="1" ht="12" customHeight="1" x14ac:dyDescent="0.2">
      <c r="A12" s="696"/>
      <c r="B12" s="420" t="s">
        <v>235</v>
      </c>
      <c r="C12" s="470">
        <v>76807</v>
      </c>
      <c r="D12" s="413">
        <v>1652</v>
      </c>
      <c r="E12" s="421">
        <v>537</v>
      </c>
      <c r="F12" s="421">
        <f>SUM(D12:E12)</f>
        <v>2189</v>
      </c>
      <c r="G12" s="421">
        <v>53600</v>
      </c>
      <c r="H12" s="421">
        <v>1214</v>
      </c>
      <c r="I12" s="427">
        <f t="shared" ref="I12:I13" si="5">H12/G12</f>
        <v>2.2649253731343282E-2</v>
      </c>
    </row>
    <row r="13" spans="1:11" s="83" customFormat="1" ht="12" customHeight="1" x14ac:dyDescent="0.2">
      <c r="A13" s="667"/>
      <c r="B13" s="420" t="s">
        <v>236</v>
      </c>
      <c r="C13" s="470">
        <v>100970</v>
      </c>
      <c r="D13" s="413">
        <v>2598</v>
      </c>
      <c r="E13" s="421">
        <v>1091</v>
      </c>
      <c r="F13" s="421">
        <f>SUM(D13:E13)</f>
        <v>3689</v>
      </c>
      <c r="G13" s="421">
        <v>61767</v>
      </c>
      <c r="H13" s="421">
        <v>2440</v>
      </c>
      <c r="I13" s="427">
        <f t="shared" si="5"/>
        <v>3.9503294639532435E-2</v>
      </c>
    </row>
    <row r="14" spans="1:11" s="83" customFormat="1" ht="12" customHeight="1" x14ac:dyDescent="0.2">
      <c r="A14" s="691" t="s">
        <v>442</v>
      </c>
      <c r="B14" s="415" t="s">
        <v>1</v>
      </c>
      <c r="C14" s="469">
        <f>IF(SUM(C17,C20,C23,C26,C29,C32,C35,C38)=0,"-",SUM(C17,C20,C23,C26,C29,C32,C35,C38))</f>
        <v>78414</v>
      </c>
      <c r="D14" s="469">
        <f t="shared" ref="D14:G14" si="6">IF(SUM(D17,D20,D23,D26,D29,D32,D35,D38)=0,"-",SUM(D17,D20,D23,D26,D29,D32,D35,D38))</f>
        <v>4805</v>
      </c>
      <c r="E14" s="469">
        <f t="shared" si="6"/>
        <v>1035</v>
      </c>
      <c r="F14" s="469">
        <f t="shared" si="6"/>
        <v>5840</v>
      </c>
      <c r="G14" s="469">
        <f t="shared" si="6"/>
        <v>51198</v>
      </c>
      <c r="H14" s="421"/>
      <c r="I14" s="406"/>
    </row>
    <row r="15" spans="1:11" s="83" customFormat="1" ht="12" customHeight="1" x14ac:dyDescent="0.2">
      <c r="A15" s="692"/>
      <c r="B15" s="415" t="s">
        <v>235</v>
      </c>
      <c r="C15" s="469">
        <f>IF(SUM(C18,C21,C24,C27,C30,C33,C36,C39)=0,"-",SUM(C18,C21,C24,C27,C30,C33,C36,C39))</f>
        <v>35446</v>
      </c>
      <c r="D15" s="469">
        <f t="shared" ref="C15:G16" si="7">IF(SUM(D18,D21,D24,D27,D30,D33,D36,D39)=0,"-",SUM(D18,D21,D24,D27,D30,D33,D36,D39))</f>
        <v>2048</v>
      </c>
      <c r="E15" s="469">
        <f t="shared" si="7"/>
        <v>415</v>
      </c>
      <c r="F15" s="469">
        <f t="shared" si="7"/>
        <v>2463</v>
      </c>
      <c r="G15" s="469">
        <f t="shared" si="7"/>
        <v>24860</v>
      </c>
      <c r="H15" s="421"/>
      <c r="I15" s="406"/>
      <c r="J15" s="100"/>
    </row>
    <row r="16" spans="1:11" s="83" customFormat="1" ht="12" customHeight="1" x14ac:dyDescent="0.2">
      <c r="A16" s="692"/>
      <c r="B16" s="415" t="s">
        <v>236</v>
      </c>
      <c r="C16" s="469">
        <f t="shared" si="7"/>
        <v>42968</v>
      </c>
      <c r="D16" s="469">
        <f t="shared" si="7"/>
        <v>2757</v>
      </c>
      <c r="E16" s="469">
        <f t="shared" si="7"/>
        <v>620</v>
      </c>
      <c r="F16" s="469">
        <f t="shared" si="7"/>
        <v>3377</v>
      </c>
      <c r="G16" s="469">
        <f>IF(SUM(G19,G22,G25,G28,G31,G34,G37,G40)=0,"-",SUM(G19,G22,G25,G28,G31,G34,G37,G40))</f>
        <v>26338</v>
      </c>
      <c r="H16" s="421"/>
      <c r="I16" s="406"/>
    </row>
    <row r="17" spans="1:9" s="83" customFormat="1" ht="12" customHeight="1" x14ac:dyDescent="0.2">
      <c r="A17" s="684" t="s">
        <v>443</v>
      </c>
      <c r="B17" s="263" t="s">
        <v>1</v>
      </c>
      <c r="C17" s="158">
        <f t="shared" ref="C17:E17" si="8">IF(SUM(C18:C19)=0,"-",SUM(C18:C19))</f>
        <v>29701</v>
      </c>
      <c r="D17" s="158">
        <f>IF(SUM(D18:D19)=0,"-",SUM(D18:D19))</f>
        <v>1738</v>
      </c>
      <c r="E17" s="158">
        <f t="shared" si="8"/>
        <v>128</v>
      </c>
      <c r="F17" s="158">
        <f>IF(SUM(D17:E17)=0,"-",SUM(D17:E17))</f>
        <v>1866</v>
      </c>
      <c r="G17" s="158">
        <f t="shared" ref="G17" si="9">IF(SUM(G18:G19)=0,"-",SUM(G18:G19))</f>
        <v>20790</v>
      </c>
      <c r="H17" s="158" t="str">
        <f>IF(SUM(H18:H19)=0,"-",SUM(H18:H19))</f>
        <v>-</v>
      </c>
      <c r="I17" s="112"/>
    </row>
    <row r="18" spans="1:9" s="83" customFormat="1" ht="12" customHeight="1" x14ac:dyDescent="0.2">
      <c r="A18" s="685"/>
      <c r="B18" s="263" t="s">
        <v>235</v>
      </c>
      <c r="C18" s="471">
        <v>13452</v>
      </c>
      <c r="D18" s="158">
        <v>830</v>
      </c>
      <c r="E18" s="395">
        <v>49</v>
      </c>
      <c r="F18" s="158">
        <f t="shared" ref="F18:F40" si="10">IF(SUM(D18:E18)=0,"-",SUM(D18:E18))</f>
        <v>879</v>
      </c>
      <c r="G18" s="262">
        <v>10008</v>
      </c>
      <c r="H18" s="262"/>
      <c r="I18" s="112"/>
    </row>
    <row r="19" spans="1:9" s="83" customFormat="1" ht="12" customHeight="1" x14ac:dyDescent="0.2">
      <c r="A19" s="686"/>
      <c r="B19" s="263" t="s">
        <v>236</v>
      </c>
      <c r="C19" s="471">
        <v>16249</v>
      </c>
      <c r="D19" s="158">
        <v>908</v>
      </c>
      <c r="E19" s="395">
        <v>79</v>
      </c>
      <c r="F19" s="158">
        <f t="shared" si="10"/>
        <v>987</v>
      </c>
      <c r="G19" s="262">
        <v>10782</v>
      </c>
      <c r="H19" s="262"/>
      <c r="I19" s="112"/>
    </row>
    <row r="20" spans="1:9" s="83" customFormat="1" ht="12" customHeight="1" x14ac:dyDescent="0.2">
      <c r="A20" s="684" t="s">
        <v>444</v>
      </c>
      <c r="B20" s="263" t="s">
        <v>1</v>
      </c>
      <c r="C20" s="158">
        <f t="shared" ref="C20" si="11">IF(SUM(C21:C22)=0,"-",SUM(C21:C22))</f>
        <v>6090</v>
      </c>
      <c r="D20" s="158">
        <f>IF(SUM(D21:D22)=0,"-",SUM(D21:D22))</f>
        <v>352</v>
      </c>
      <c r="E20" s="158">
        <f t="shared" ref="E20" si="12">IF(SUM(E21:E22)=0,"-",SUM(E21:E22))</f>
        <v>174</v>
      </c>
      <c r="F20" s="158">
        <f t="shared" si="10"/>
        <v>526</v>
      </c>
      <c r="G20" s="158">
        <f t="shared" ref="G20" si="13">IF(SUM(G21:G22)=0,"-",SUM(G21:G22))</f>
        <v>3447</v>
      </c>
      <c r="H20" s="158" t="str">
        <f>IF(SUM(H21:H22)=0,"-",SUM(H21:H22))</f>
        <v>-</v>
      </c>
      <c r="I20" s="112"/>
    </row>
    <row r="21" spans="1:9" s="83" customFormat="1" ht="12" customHeight="1" x14ac:dyDescent="0.2">
      <c r="A21" s="685"/>
      <c r="B21" s="263" t="s">
        <v>235</v>
      </c>
      <c r="C21" s="471">
        <v>2805</v>
      </c>
      <c r="D21" s="158">
        <v>109</v>
      </c>
      <c r="E21" s="395">
        <v>70</v>
      </c>
      <c r="F21" s="158">
        <f t="shared" si="10"/>
        <v>179</v>
      </c>
      <c r="G21" s="262">
        <v>1798</v>
      </c>
      <c r="H21" s="262"/>
      <c r="I21" s="112"/>
    </row>
    <row r="22" spans="1:9" s="83" customFormat="1" ht="12" customHeight="1" x14ac:dyDescent="0.2">
      <c r="A22" s="686"/>
      <c r="B22" s="263" t="s">
        <v>236</v>
      </c>
      <c r="C22" s="471">
        <v>3285</v>
      </c>
      <c r="D22" s="158">
        <v>243</v>
      </c>
      <c r="E22" s="395">
        <v>104</v>
      </c>
      <c r="F22" s="158">
        <f t="shared" si="10"/>
        <v>347</v>
      </c>
      <c r="G22" s="262">
        <v>1649</v>
      </c>
      <c r="H22" s="262"/>
      <c r="I22" s="112"/>
    </row>
    <row r="23" spans="1:9" s="83" customFormat="1" ht="12" customHeight="1" x14ac:dyDescent="0.2">
      <c r="A23" s="684" t="s">
        <v>445</v>
      </c>
      <c r="B23" s="263" t="s">
        <v>1</v>
      </c>
      <c r="C23" s="158">
        <f t="shared" ref="C23" si="14">IF(SUM(C24:C25)=0,"-",SUM(C24:C25))</f>
        <v>3282</v>
      </c>
      <c r="D23" s="158">
        <f>IF(SUM(D24:D25)=0,"-",SUM(D24:D25))</f>
        <v>328</v>
      </c>
      <c r="E23" s="158">
        <f t="shared" ref="E23" si="15">IF(SUM(E24:E25)=0,"-",SUM(E24:E25))</f>
        <v>3</v>
      </c>
      <c r="F23" s="158">
        <f t="shared" si="10"/>
        <v>331</v>
      </c>
      <c r="G23" s="158">
        <f t="shared" ref="G23" si="16">IF(SUM(G24:G25)=0,"-",SUM(G24:G25))</f>
        <v>1869</v>
      </c>
      <c r="H23" s="158" t="str">
        <f>IF(SUM(H24:H25)=0,"-",SUM(H24:H25))</f>
        <v>-</v>
      </c>
      <c r="I23" s="112"/>
    </row>
    <row r="24" spans="1:9" s="83" customFormat="1" ht="12" customHeight="1" x14ac:dyDescent="0.2">
      <c r="A24" s="685"/>
      <c r="B24" s="263" t="s">
        <v>235</v>
      </c>
      <c r="C24" s="471">
        <v>1508</v>
      </c>
      <c r="D24" s="158">
        <v>123</v>
      </c>
      <c r="E24" s="395" t="s">
        <v>455</v>
      </c>
      <c r="F24" s="158">
        <f t="shared" si="10"/>
        <v>123</v>
      </c>
      <c r="G24" s="262">
        <v>950</v>
      </c>
      <c r="H24" s="262"/>
      <c r="I24" s="112"/>
    </row>
    <row r="25" spans="1:9" s="83" customFormat="1" ht="12" customHeight="1" x14ac:dyDescent="0.2">
      <c r="A25" s="686"/>
      <c r="B25" s="263" t="s">
        <v>236</v>
      </c>
      <c r="C25" s="471">
        <v>1774</v>
      </c>
      <c r="D25" s="158">
        <v>205</v>
      </c>
      <c r="E25" s="395">
        <v>3</v>
      </c>
      <c r="F25" s="158">
        <f t="shared" si="10"/>
        <v>208</v>
      </c>
      <c r="G25" s="262">
        <v>919</v>
      </c>
      <c r="H25" s="262"/>
      <c r="I25" s="112"/>
    </row>
    <row r="26" spans="1:9" s="83" customFormat="1" ht="12" customHeight="1" x14ac:dyDescent="0.2">
      <c r="A26" s="684" t="s">
        <v>447</v>
      </c>
      <c r="B26" s="263" t="s">
        <v>1</v>
      </c>
      <c r="C26" s="158">
        <f t="shared" ref="C26" si="17">IF(SUM(C27:C28)=0,"-",SUM(C27:C28))</f>
        <v>3108</v>
      </c>
      <c r="D26" s="158">
        <f>IF(SUM(D27:D28)=0,"-",SUM(D27:D28))</f>
        <v>424</v>
      </c>
      <c r="E26" s="158" t="str">
        <f t="shared" ref="E26" si="18">IF(SUM(E27:E28)=0,"-",SUM(E27:E28))</f>
        <v>-</v>
      </c>
      <c r="F26" s="158">
        <f t="shared" si="10"/>
        <v>424</v>
      </c>
      <c r="G26" s="158">
        <f t="shared" ref="G26" si="19">IF(SUM(G27:G28)=0,"-",SUM(G27:G28))</f>
        <v>1886</v>
      </c>
      <c r="H26" s="158" t="str">
        <f>IF(SUM(H27:H28)=0,"-",SUM(H27:H28))</f>
        <v>-</v>
      </c>
      <c r="I26" s="112"/>
    </row>
    <row r="27" spans="1:9" s="83" customFormat="1" ht="12" customHeight="1" x14ac:dyDescent="0.2">
      <c r="A27" s="685"/>
      <c r="B27" s="263" t="s">
        <v>235</v>
      </c>
      <c r="C27" s="471">
        <v>1434</v>
      </c>
      <c r="D27" s="158">
        <v>165</v>
      </c>
      <c r="E27" s="395" t="s">
        <v>455</v>
      </c>
      <c r="F27" s="158">
        <f t="shared" si="10"/>
        <v>165</v>
      </c>
      <c r="G27" s="262">
        <v>951</v>
      </c>
      <c r="H27" s="262"/>
      <c r="I27" s="112"/>
    </row>
    <row r="28" spans="1:9" s="83" customFormat="1" ht="12" customHeight="1" x14ac:dyDescent="0.2">
      <c r="A28" s="686"/>
      <c r="B28" s="263" t="s">
        <v>236</v>
      </c>
      <c r="C28" s="471">
        <v>1674</v>
      </c>
      <c r="D28" s="158">
        <v>259</v>
      </c>
      <c r="E28" s="395" t="s">
        <v>455</v>
      </c>
      <c r="F28" s="158">
        <f t="shared" si="10"/>
        <v>259</v>
      </c>
      <c r="G28" s="262">
        <v>935</v>
      </c>
      <c r="H28" s="262"/>
      <c r="I28" s="112"/>
    </row>
    <row r="29" spans="1:9" s="83" customFormat="1" ht="12" customHeight="1" x14ac:dyDescent="0.2">
      <c r="A29" s="684" t="s">
        <v>446</v>
      </c>
      <c r="B29" s="263" t="s">
        <v>1</v>
      </c>
      <c r="C29" s="158">
        <f t="shared" ref="C29" si="20">IF(SUM(C30:C31)=0,"-",SUM(C30:C31))</f>
        <v>3413</v>
      </c>
      <c r="D29" s="158" t="str">
        <f>IF(SUM(D30:D31)=0,"-",SUM(D30:D31))</f>
        <v>-</v>
      </c>
      <c r="E29" s="158">
        <f t="shared" ref="E29" si="21">IF(SUM(E30:E31)=0,"-",SUM(E30:E31))</f>
        <v>499</v>
      </c>
      <c r="F29" s="158">
        <f t="shared" si="10"/>
        <v>499</v>
      </c>
      <c r="G29" s="158">
        <f t="shared" ref="G29" si="22">IF(SUM(G30:G31)=0,"-",SUM(G30:G31))</f>
        <v>1880</v>
      </c>
      <c r="H29" s="158" t="str">
        <f>IF(SUM(H30:H31)=0,"-",SUM(H30:H31))</f>
        <v>-</v>
      </c>
      <c r="I29" s="112"/>
    </row>
    <row r="30" spans="1:9" s="83" customFormat="1" ht="12" customHeight="1" x14ac:dyDescent="0.2">
      <c r="A30" s="685"/>
      <c r="B30" s="263" t="s">
        <v>235</v>
      </c>
      <c r="C30" s="471">
        <v>1526</v>
      </c>
      <c r="D30" s="158" t="s">
        <v>455</v>
      </c>
      <c r="E30" s="395">
        <v>197</v>
      </c>
      <c r="F30" s="158">
        <f t="shared" si="10"/>
        <v>197</v>
      </c>
      <c r="G30" s="262">
        <v>920</v>
      </c>
      <c r="H30" s="262"/>
      <c r="I30" s="112"/>
    </row>
    <row r="31" spans="1:9" s="83" customFormat="1" ht="12" customHeight="1" x14ac:dyDescent="0.2">
      <c r="A31" s="686"/>
      <c r="B31" s="263" t="s">
        <v>236</v>
      </c>
      <c r="C31" s="471">
        <v>1887</v>
      </c>
      <c r="D31" s="158" t="s">
        <v>455</v>
      </c>
      <c r="E31" s="395">
        <v>302</v>
      </c>
      <c r="F31" s="158">
        <f t="shared" si="10"/>
        <v>302</v>
      </c>
      <c r="G31" s="262">
        <v>960</v>
      </c>
      <c r="H31" s="262"/>
      <c r="I31" s="112"/>
    </row>
    <row r="32" spans="1:9" s="83" customFormat="1" ht="12" customHeight="1" x14ac:dyDescent="0.2">
      <c r="A32" s="684" t="s">
        <v>448</v>
      </c>
      <c r="B32" s="263" t="s">
        <v>1</v>
      </c>
      <c r="C32" s="158">
        <f t="shared" ref="C32" si="23">IF(SUM(C33:C34)=0,"-",SUM(C33:C34))</f>
        <v>18981</v>
      </c>
      <c r="D32" s="158">
        <f>IF(SUM(D33:D34)=0,"-",SUM(D33:D34))</f>
        <v>851</v>
      </c>
      <c r="E32" s="158">
        <f t="shared" ref="E32" si="24">IF(SUM(E33:E34)=0,"-",SUM(E33:E34))</f>
        <v>193</v>
      </c>
      <c r="F32" s="158">
        <f t="shared" si="10"/>
        <v>1044</v>
      </c>
      <c r="G32" s="158">
        <f t="shared" ref="G32" si="25">IF(SUM(G33:G34)=0,"-",SUM(G33:G34))</f>
        <v>12509</v>
      </c>
      <c r="H32" s="158" t="str">
        <f>IF(SUM(H33:H34)=0,"-",SUM(H33:H34))</f>
        <v>-</v>
      </c>
      <c r="I32" s="112"/>
    </row>
    <row r="33" spans="1:9" s="83" customFormat="1" ht="12" customHeight="1" x14ac:dyDescent="0.2">
      <c r="A33" s="685"/>
      <c r="B33" s="263" t="s">
        <v>235</v>
      </c>
      <c r="C33" s="471">
        <v>8431</v>
      </c>
      <c r="D33" s="158">
        <v>369</v>
      </c>
      <c r="E33" s="395">
        <v>82</v>
      </c>
      <c r="F33" s="158">
        <f t="shared" si="10"/>
        <v>451</v>
      </c>
      <c r="G33" s="262">
        <v>5914</v>
      </c>
      <c r="H33" s="262"/>
      <c r="I33" s="112"/>
    </row>
    <row r="34" spans="1:9" s="83" customFormat="1" ht="12" customHeight="1" x14ac:dyDescent="0.2">
      <c r="A34" s="686"/>
      <c r="B34" s="263" t="s">
        <v>236</v>
      </c>
      <c r="C34" s="471">
        <v>10550</v>
      </c>
      <c r="D34" s="158">
        <v>482</v>
      </c>
      <c r="E34" s="395">
        <v>111</v>
      </c>
      <c r="F34" s="158">
        <f t="shared" si="10"/>
        <v>593</v>
      </c>
      <c r="G34" s="262">
        <v>6595</v>
      </c>
      <c r="H34" s="262"/>
      <c r="I34" s="112"/>
    </row>
    <row r="35" spans="1:9" s="83" customFormat="1" ht="12" customHeight="1" x14ac:dyDescent="0.2">
      <c r="A35" s="684" t="s">
        <v>449</v>
      </c>
      <c r="B35" s="263" t="s">
        <v>1</v>
      </c>
      <c r="C35" s="158">
        <f t="shared" ref="C35" si="26">IF(SUM(C36:C37)=0,"-",SUM(C36:C37))</f>
        <v>2791</v>
      </c>
      <c r="D35" s="158">
        <f>IF(SUM(D36:D37)=0,"-",SUM(D36:D37))</f>
        <v>334</v>
      </c>
      <c r="E35" s="158">
        <f t="shared" ref="E35" si="27">IF(SUM(E36:E37)=0,"-",SUM(E36:E37))</f>
        <v>38</v>
      </c>
      <c r="F35" s="158">
        <f t="shared" si="10"/>
        <v>372</v>
      </c>
      <c r="G35" s="158">
        <f t="shared" ref="G35" si="28">IF(SUM(G36:G37)=0,"-",SUM(G36:G37))</f>
        <v>1770</v>
      </c>
      <c r="H35" s="158" t="str">
        <f>IF(SUM(H36:H37)=0,"-",SUM(H36:H37))</f>
        <v>-</v>
      </c>
      <c r="I35" s="112"/>
    </row>
    <row r="36" spans="1:9" s="83" customFormat="1" ht="12" customHeight="1" x14ac:dyDescent="0.2">
      <c r="A36" s="685"/>
      <c r="B36" s="263" t="s">
        <v>235</v>
      </c>
      <c r="C36" s="471">
        <v>1300</v>
      </c>
      <c r="D36" s="158">
        <v>146</v>
      </c>
      <c r="E36" s="395">
        <v>17</v>
      </c>
      <c r="F36" s="158">
        <f t="shared" si="10"/>
        <v>163</v>
      </c>
      <c r="G36" s="262">
        <v>854</v>
      </c>
      <c r="H36" s="262"/>
      <c r="I36" s="112"/>
    </row>
    <row r="37" spans="1:9" s="83" customFormat="1" ht="12" customHeight="1" x14ac:dyDescent="0.2">
      <c r="A37" s="686"/>
      <c r="B37" s="263" t="s">
        <v>236</v>
      </c>
      <c r="C37" s="471">
        <v>1491</v>
      </c>
      <c r="D37" s="158">
        <v>188</v>
      </c>
      <c r="E37" s="395">
        <v>21</v>
      </c>
      <c r="F37" s="158">
        <f t="shared" si="10"/>
        <v>209</v>
      </c>
      <c r="G37" s="262">
        <v>916</v>
      </c>
      <c r="H37" s="262"/>
      <c r="I37" s="112"/>
    </row>
    <row r="38" spans="1:9" s="83" customFormat="1" ht="12" customHeight="1" x14ac:dyDescent="0.2">
      <c r="A38" s="684" t="s">
        <v>450</v>
      </c>
      <c r="B38" s="263" t="s">
        <v>1</v>
      </c>
      <c r="C38" s="158">
        <f t="shared" ref="C38" si="29">IF(SUM(C39:C40)=0,"-",SUM(C39:C40))</f>
        <v>11048</v>
      </c>
      <c r="D38" s="158">
        <f>IF(SUM(D39:D40)=0,"-",SUM(D39:D40))</f>
        <v>778</v>
      </c>
      <c r="E38" s="158" t="str">
        <f t="shared" ref="E38" si="30">IF(SUM(E39:E40)=0,"-",SUM(E39:E40))</f>
        <v>-</v>
      </c>
      <c r="F38" s="158">
        <f t="shared" si="10"/>
        <v>778</v>
      </c>
      <c r="G38" s="158">
        <f t="shared" ref="G38" si="31">IF(SUM(G39:G40)=0,"-",SUM(G39:G40))</f>
        <v>7047</v>
      </c>
      <c r="H38" s="158" t="str">
        <f>IF(SUM(H39:H40)=0,"-",SUM(H39:H40))</f>
        <v>-</v>
      </c>
      <c r="I38" s="112"/>
    </row>
    <row r="39" spans="1:9" s="83" customFormat="1" ht="12" customHeight="1" x14ac:dyDescent="0.2">
      <c r="A39" s="685"/>
      <c r="B39" s="263" t="s">
        <v>235</v>
      </c>
      <c r="C39" s="471">
        <v>4990</v>
      </c>
      <c r="D39" s="158">
        <v>306</v>
      </c>
      <c r="E39" s="395" t="s">
        <v>455</v>
      </c>
      <c r="F39" s="158">
        <f t="shared" si="10"/>
        <v>306</v>
      </c>
      <c r="G39" s="262">
        <v>3465</v>
      </c>
      <c r="H39" s="262"/>
      <c r="I39" s="112"/>
    </row>
    <row r="40" spans="1:9" s="83" customFormat="1" ht="12" customHeight="1" x14ac:dyDescent="0.2">
      <c r="A40" s="686"/>
      <c r="B40" s="263" t="s">
        <v>236</v>
      </c>
      <c r="C40" s="471">
        <v>6058</v>
      </c>
      <c r="D40" s="158">
        <v>472</v>
      </c>
      <c r="E40" s="395" t="s">
        <v>455</v>
      </c>
      <c r="F40" s="158">
        <f t="shared" si="10"/>
        <v>472</v>
      </c>
      <c r="G40" s="262">
        <v>3582</v>
      </c>
      <c r="H40" s="262"/>
      <c r="I40" s="112"/>
    </row>
    <row r="41" spans="1:9" s="443" customFormat="1" ht="12" customHeight="1" x14ac:dyDescent="0.2">
      <c r="A41" s="693" t="s">
        <v>474</v>
      </c>
      <c r="B41" s="472" t="s">
        <v>490</v>
      </c>
      <c r="C41" s="347">
        <f>C44</f>
        <v>25102</v>
      </c>
      <c r="D41" s="111">
        <f>D44</f>
        <v>2018</v>
      </c>
      <c r="E41" s="467">
        <f>E44</f>
        <v>87</v>
      </c>
      <c r="F41" s="467">
        <f>F44</f>
        <v>2105</v>
      </c>
      <c r="G41" s="467">
        <f t="shared" ref="G41:H43" si="32">G44</f>
        <v>15216</v>
      </c>
      <c r="H41" s="467">
        <f t="shared" si="32"/>
        <v>1289</v>
      </c>
      <c r="I41" s="295">
        <f>H41/G41*100</f>
        <v>8.4713459516298641</v>
      </c>
    </row>
    <row r="42" spans="1:9" s="443" customFormat="1" ht="12" customHeight="1" x14ac:dyDescent="0.2">
      <c r="A42" s="694"/>
      <c r="B42" s="472" t="s">
        <v>491</v>
      </c>
      <c r="C42" s="347">
        <f t="shared" ref="C42:F43" si="33">C45</f>
        <v>11388</v>
      </c>
      <c r="D42" s="111">
        <f t="shared" si="33"/>
        <v>851</v>
      </c>
      <c r="E42" s="467">
        <f t="shared" si="33"/>
        <v>49</v>
      </c>
      <c r="F42" s="467">
        <f t="shared" si="33"/>
        <v>900</v>
      </c>
      <c r="G42" s="467">
        <f t="shared" si="32"/>
        <v>7591</v>
      </c>
      <c r="H42" s="467">
        <f t="shared" si="32"/>
        <v>542</v>
      </c>
      <c r="I42" s="295">
        <f>H42/G42*100</f>
        <v>7.1400342510868136</v>
      </c>
    </row>
    <row r="43" spans="1:9" s="443" customFormat="1" ht="12" customHeight="1" x14ac:dyDescent="0.2">
      <c r="A43" s="695"/>
      <c r="B43" s="472" t="s">
        <v>492</v>
      </c>
      <c r="C43" s="347">
        <f t="shared" si="33"/>
        <v>13714</v>
      </c>
      <c r="D43" s="111">
        <f t="shared" si="33"/>
        <v>1167</v>
      </c>
      <c r="E43" s="467">
        <f t="shared" si="33"/>
        <v>38</v>
      </c>
      <c r="F43" s="467">
        <f t="shared" si="33"/>
        <v>1205</v>
      </c>
      <c r="G43" s="467">
        <f t="shared" si="32"/>
        <v>7625</v>
      </c>
      <c r="H43" s="467">
        <f t="shared" si="32"/>
        <v>747</v>
      </c>
      <c r="I43" s="295">
        <f>H43/G43*100</f>
        <v>9.7967213114754088</v>
      </c>
    </row>
    <row r="44" spans="1:9" s="437" customFormat="1" ht="12" customHeight="1" x14ac:dyDescent="0.2">
      <c r="A44" s="691" t="s">
        <v>475</v>
      </c>
      <c r="B44" s="420" t="s">
        <v>490</v>
      </c>
      <c r="C44" s="470">
        <v>25102</v>
      </c>
      <c r="D44" s="413">
        <v>2018</v>
      </c>
      <c r="E44" s="421">
        <v>87</v>
      </c>
      <c r="F44" s="421">
        <v>2105</v>
      </c>
      <c r="G44" s="421">
        <v>15216</v>
      </c>
      <c r="H44" s="421">
        <v>1289</v>
      </c>
      <c r="I44" s="406">
        <v>8.4713459516298641</v>
      </c>
    </row>
    <row r="45" spans="1:9" s="437" customFormat="1" ht="12" customHeight="1" x14ac:dyDescent="0.2">
      <c r="A45" s="696"/>
      <c r="B45" s="420" t="s">
        <v>491</v>
      </c>
      <c r="C45" s="470">
        <v>11388</v>
      </c>
      <c r="D45" s="413">
        <v>851</v>
      </c>
      <c r="E45" s="421">
        <v>49</v>
      </c>
      <c r="F45" s="421">
        <v>900</v>
      </c>
      <c r="G45" s="421">
        <v>7591</v>
      </c>
      <c r="H45" s="421">
        <v>542</v>
      </c>
      <c r="I45" s="406">
        <v>7.1400342510868136</v>
      </c>
    </row>
    <row r="46" spans="1:9" s="437" customFormat="1" ht="12" customHeight="1" x14ac:dyDescent="0.2">
      <c r="A46" s="667"/>
      <c r="B46" s="420" t="s">
        <v>492</v>
      </c>
      <c r="C46" s="470">
        <v>13714</v>
      </c>
      <c r="D46" s="413">
        <v>1167</v>
      </c>
      <c r="E46" s="421">
        <v>38</v>
      </c>
      <c r="F46" s="421">
        <v>1205</v>
      </c>
      <c r="G46" s="421">
        <v>7625</v>
      </c>
      <c r="H46" s="421">
        <v>747</v>
      </c>
      <c r="I46" s="406">
        <v>9.7967213114754088</v>
      </c>
    </row>
    <row r="47" spans="1:9" s="83" customFormat="1" ht="12" customHeight="1" x14ac:dyDescent="0.2">
      <c r="A47" s="684" t="s">
        <v>476</v>
      </c>
      <c r="B47" s="263" t="s">
        <v>490</v>
      </c>
      <c r="C47" s="471">
        <v>11178</v>
      </c>
      <c r="D47" s="158">
        <v>686</v>
      </c>
      <c r="E47" s="262">
        <v>0</v>
      </c>
      <c r="F47" s="262">
        <v>686</v>
      </c>
      <c r="G47" s="262">
        <v>7305</v>
      </c>
      <c r="H47" s="262">
        <v>488</v>
      </c>
      <c r="I47" s="112">
        <v>6.6803559206023264</v>
      </c>
    </row>
    <row r="48" spans="1:9" s="83" customFormat="1" ht="12" customHeight="1" x14ac:dyDescent="0.2">
      <c r="A48" s="685"/>
      <c r="B48" s="263" t="s">
        <v>491</v>
      </c>
      <c r="C48" s="471">
        <v>5176</v>
      </c>
      <c r="D48" s="158">
        <v>272</v>
      </c>
      <c r="E48" s="262">
        <v>0</v>
      </c>
      <c r="F48" s="262">
        <v>272</v>
      </c>
      <c r="G48" s="262">
        <v>3663</v>
      </c>
      <c r="H48" s="262">
        <v>191</v>
      </c>
      <c r="I48" s="112">
        <v>5.214305214305214</v>
      </c>
    </row>
    <row r="49" spans="1:9" s="83" customFormat="1" ht="12" customHeight="1" x14ac:dyDescent="0.2">
      <c r="A49" s="686"/>
      <c r="B49" s="263" t="s">
        <v>492</v>
      </c>
      <c r="C49" s="471">
        <v>6002</v>
      </c>
      <c r="D49" s="158">
        <v>414</v>
      </c>
      <c r="E49" s="262">
        <v>0</v>
      </c>
      <c r="F49" s="262">
        <v>414</v>
      </c>
      <c r="G49" s="262">
        <v>3642</v>
      </c>
      <c r="H49" s="262">
        <v>297</v>
      </c>
      <c r="I49" s="112">
        <v>8.1548599670510704</v>
      </c>
    </row>
    <row r="50" spans="1:9" s="83" customFormat="1" ht="12" customHeight="1" x14ac:dyDescent="0.2">
      <c r="A50" s="684" t="s">
        <v>477</v>
      </c>
      <c r="B50" s="263" t="s">
        <v>490</v>
      </c>
      <c r="C50" s="471">
        <v>3819</v>
      </c>
      <c r="D50" s="158">
        <v>139</v>
      </c>
      <c r="E50" s="262">
        <v>0</v>
      </c>
      <c r="F50" s="262">
        <v>139</v>
      </c>
      <c r="G50" s="262">
        <v>2198</v>
      </c>
      <c r="H50" s="262">
        <v>90</v>
      </c>
      <c r="I50" s="112">
        <v>4.0946314831665154</v>
      </c>
    </row>
    <row r="51" spans="1:9" s="83" customFormat="1" ht="12" customHeight="1" x14ac:dyDescent="0.2">
      <c r="A51" s="685"/>
      <c r="B51" s="263" t="s">
        <v>491</v>
      </c>
      <c r="C51" s="471">
        <v>1648</v>
      </c>
      <c r="D51" s="158">
        <v>58</v>
      </c>
      <c r="E51" s="262">
        <v>0</v>
      </c>
      <c r="F51" s="262">
        <v>58</v>
      </c>
      <c r="G51" s="262">
        <v>1105</v>
      </c>
      <c r="H51" s="262">
        <v>38</v>
      </c>
      <c r="I51" s="112">
        <v>3.4389140271493215</v>
      </c>
    </row>
    <row r="52" spans="1:9" s="83" customFormat="1" ht="12" customHeight="1" x14ac:dyDescent="0.2">
      <c r="A52" s="686"/>
      <c r="B52" s="263" t="s">
        <v>492</v>
      </c>
      <c r="C52" s="471">
        <v>2171</v>
      </c>
      <c r="D52" s="158">
        <v>81</v>
      </c>
      <c r="E52" s="262">
        <v>0</v>
      </c>
      <c r="F52" s="262">
        <v>81</v>
      </c>
      <c r="G52" s="262">
        <v>1093</v>
      </c>
      <c r="H52" s="262">
        <v>52</v>
      </c>
      <c r="I52" s="112">
        <v>4.7575480329368709</v>
      </c>
    </row>
    <row r="53" spans="1:9" s="83" customFormat="1" ht="12" customHeight="1" x14ac:dyDescent="0.2">
      <c r="A53" s="684" t="s">
        <v>478</v>
      </c>
      <c r="B53" s="263" t="s">
        <v>490</v>
      </c>
      <c r="C53" s="471">
        <v>3856</v>
      </c>
      <c r="D53" s="158">
        <v>426</v>
      </c>
      <c r="E53" s="262">
        <v>79</v>
      </c>
      <c r="F53" s="262">
        <v>505</v>
      </c>
      <c r="G53" s="262">
        <v>2209</v>
      </c>
      <c r="H53" s="262">
        <v>260</v>
      </c>
      <c r="I53" s="112">
        <v>11.770031688546853</v>
      </c>
    </row>
    <row r="54" spans="1:9" s="83" customFormat="1" ht="12" customHeight="1" x14ac:dyDescent="0.2">
      <c r="A54" s="685"/>
      <c r="B54" s="263" t="s">
        <v>491</v>
      </c>
      <c r="C54" s="471">
        <v>1765</v>
      </c>
      <c r="D54" s="158">
        <v>186</v>
      </c>
      <c r="E54" s="262">
        <v>42</v>
      </c>
      <c r="F54" s="262">
        <v>228</v>
      </c>
      <c r="G54" s="262">
        <v>1087</v>
      </c>
      <c r="H54" s="262">
        <v>115</v>
      </c>
      <c r="I54" s="112">
        <v>10.579576816927323</v>
      </c>
    </row>
    <row r="55" spans="1:9" s="83" customFormat="1" ht="12" customHeight="1" x14ac:dyDescent="0.2">
      <c r="A55" s="686"/>
      <c r="B55" s="263" t="s">
        <v>492</v>
      </c>
      <c r="C55" s="471">
        <v>2091</v>
      </c>
      <c r="D55" s="158">
        <v>240</v>
      </c>
      <c r="E55" s="262">
        <v>37</v>
      </c>
      <c r="F55" s="262">
        <v>277</v>
      </c>
      <c r="G55" s="262">
        <v>1122</v>
      </c>
      <c r="H55" s="262">
        <v>145</v>
      </c>
      <c r="I55" s="112">
        <v>12.923351158645277</v>
      </c>
    </row>
    <row r="56" spans="1:9" s="83" customFormat="1" ht="12" customHeight="1" x14ac:dyDescent="0.2">
      <c r="A56" s="684" t="s">
        <v>479</v>
      </c>
      <c r="B56" s="263" t="s">
        <v>490</v>
      </c>
      <c r="C56" s="471">
        <v>6249</v>
      </c>
      <c r="D56" s="158">
        <v>767</v>
      </c>
      <c r="E56" s="262">
        <v>8</v>
      </c>
      <c r="F56" s="262">
        <v>775</v>
      </c>
      <c r="G56" s="262">
        <v>3504</v>
      </c>
      <c r="H56" s="262">
        <v>451</v>
      </c>
      <c r="I56" s="112">
        <v>12.871004566210045</v>
      </c>
    </row>
    <row r="57" spans="1:9" s="83" customFormat="1" ht="12" customHeight="1" x14ac:dyDescent="0.2">
      <c r="A57" s="685"/>
      <c r="B57" s="263" t="s">
        <v>491</v>
      </c>
      <c r="C57" s="471">
        <v>2799</v>
      </c>
      <c r="D57" s="158">
        <v>335</v>
      </c>
      <c r="E57" s="262">
        <v>7</v>
      </c>
      <c r="F57" s="262">
        <v>342</v>
      </c>
      <c r="G57" s="262">
        <v>1736</v>
      </c>
      <c r="H57" s="262">
        <v>198</v>
      </c>
      <c r="I57" s="112">
        <v>11.405529953917052</v>
      </c>
    </row>
    <row r="58" spans="1:9" s="83" customFormat="1" ht="12" customHeight="1" x14ac:dyDescent="0.2">
      <c r="A58" s="686"/>
      <c r="B58" s="263" t="s">
        <v>492</v>
      </c>
      <c r="C58" s="471">
        <v>3450</v>
      </c>
      <c r="D58" s="158">
        <v>432</v>
      </c>
      <c r="E58" s="262">
        <v>1</v>
      </c>
      <c r="F58" s="262">
        <v>433</v>
      </c>
      <c r="G58" s="262">
        <v>1768</v>
      </c>
      <c r="H58" s="262">
        <v>253</v>
      </c>
      <c r="I58" s="112">
        <v>14.309954751131221</v>
      </c>
    </row>
    <row r="59" spans="1:9" s="443" customFormat="1" ht="12" customHeight="1" x14ac:dyDescent="0.2">
      <c r="A59" s="693" t="s">
        <v>480</v>
      </c>
      <c r="B59" s="472" t="s">
        <v>490</v>
      </c>
      <c r="C59" s="347">
        <f>C62</f>
        <v>16618</v>
      </c>
      <c r="D59" s="111">
        <f t="shared" ref="D59:H61" si="34">D62</f>
        <v>1448</v>
      </c>
      <c r="E59" s="467">
        <f t="shared" si="34"/>
        <v>52</v>
      </c>
      <c r="F59" s="467">
        <f t="shared" si="34"/>
        <v>1500</v>
      </c>
      <c r="G59" s="467">
        <f t="shared" si="34"/>
        <v>9852</v>
      </c>
      <c r="H59" s="467">
        <f t="shared" si="34"/>
        <v>782</v>
      </c>
      <c r="I59" s="295">
        <f t="shared" ref="I59:I61" si="35">H59/G59*100</f>
        <v>7.9374746244417373</v>
      </c>
    </row>
    <row r="60" spans="1:9" s="443" customFormat="1" ht="12" customHeight="1" x14ac:dyDescent="0.2">
      <c r="A60" s="694"/>
      <c r="B60" s="472" t="s">
        <v>491</v>
      </c>
      <c r="C60" s="347">
        <f>C63</f>
        <v>7651</v>
      </c>
      <c r="D60" s="111">
        <f t="shared" si="34"/>
        <v>591</v>
      </c>
      <c r="E60" s="467">
        <f t="shared" si="34"/>
        <v>18</v>
      </c>
      <c r="F60" s="467">
        <f t="shared" si="34"/>
        <v>609</v>
      </c>
      <c r="G60" s="467">
        <f t="shared" si="34"/>
        <v>5032</v>
      </c>
      <c r="H60" s="467">
        <f t="shared" si="34"/>
        <v>301</v>
      </c>
      <c r="I60" s="295">
        <f t="shared" si="35"/>
        <v>5.9817170111287759</v>
      </c>
    </row>
    <row r="61" spans="1:9" s="443" customFormat="1" ht="12" customHeight="1" x14ac:dyDescent="0.2">
      <c r="A61" s="695"/>
      <c r="B61" s="472" t="s">
        <v>492</v>
      </c>
      <c r="C61" s="347">
        <f>C64</f>
        <v>8967</v>
      </c>
      <c r="D61" s="111">
        <f t="shared" si="34"/>
        <v>857</v>
      </c>
      <c r="E61" s="467">
        <f t="shared" si="34"/>
        <v>34</v>
      </c>
      <c r="F61" s="467">
        <f t="shared" si="34"/>
        <v>891</v>
      </c>
      <c r="G61" s="467">
        <f t="shared" si="34"/>
        <v>4820</v>
      </c>
      <c r="H61" s="467">
        <f t="shared" si="34"/>
        <v>481</v>
      </c>
      <c r="I61" s="295">
        <f t="shared" si="35"/>
        <v>9.9792531120331951</v>
      </c>
    </row>
    <row r="62" spans="1:9" s="437" customFormat="1" ht="12" customHeight="1" x14ac:dyDescent="0.2">
      <c r="A62" s="691" t="s">
        <v>481</v>
      </c>
      <c r="B62" s="420" t="s">
        <v>490</v>
      </c>
      <c r="C62" s="470">
        <v>16618</v>
      </c>
      <c r="D62" s="413">
        <v>1448</v>
      </c>
      <c r="E62" s="421">
        <v>52</v>
      </c>
      <c r="F62" s="421">
        <v>1500</v>
      </c>
      <c r="G62" s="421">
        <v>9852</v>
      </c>
      <c r="H62" s="421">
        <v>782</v>
      </c>
      <c r="I62" s="406">
        <v>7.9374746244417373</v>
      </c>
    </row>
    <row r="63" spans="1:9" s="437" customFormat="1" ht="12" customHeight="1" x14ac:dyDescent="0.2">
      <c r="A63" s="696"/>
      <c r="B63" s="420" t="s">
        <v>491</v>
      </c>
      <c r="C63" s="470">
        <v>7651</v>
      </c>
      <c r="D63" s="413">
        <v>591</v>
      </c>
      <c r="E63" s="421">
        <v>18</v>
      </c>
      <c r="F63" s="421">
        <v>609</v>
      </c>
      <c r="G63" s="421">
        <v>5032</v>
      </c>
      <c r="H63" s="421">
        <v>301</v>
      </c>
      <c r="I63" s="406">
        <v>5.9817170111287759</v>
      </c>
    </row>
    <row r="64" spans="1:9" s="437" customFormat="1" ht="12" customHeight="1" x14ac:dyDescent="0.2">
      <c r="A64" s="667"/>
      <c r="B64" s="420" t="s">
        <v>492</v>
      </c>
      <c r="C64" s="470">
        <v>8967</v>
      </c>
      <c r="D64" s="413">
        <v>857</v>
      </c>
      <c r="E64" s="421">
        <v>34</v>
      </c>
      <c r="F64" s="421">
        <v>891</v>
      </c>
      <c r="G64" s="421">
        <v>4820</v>
      </c>
      <c r="H64" s="421">
        <v>481</v>
      </c>
      <c r="I64" s="406">
        <v>9.9792531120331951</v>
      </c>
    </row>
    <row r="65" spans="1:9" s="83" customFormat="1" ht="12" customHeight="1" x14ac:dyDescent="0.2">
      <c r="A65" s="684" t="s">
        <v>482</v>
      </c>
      <c r="B65" s="263" t="s">
        <v>490</v>
      </c>
      <c r="C65" s="471">
        <v>5386</v>
      </c>
      <c r="D65" s="158">
        <v>342</v>
      </c>
      <c r="E65" s="262">
        <v>33</v>
      </c>
      <c r="F65" s="262">
        <v>375</v>
      </c>
      <c r="G65" s="262">
        <v>3322</v>
      </c>
      <c r="H65" s="262">
        <v>222</v>
      </c>
      <c r="I65" s="112">
        <v>6.682721252257676</v>
      </c>
    </row>
    <row r="66" spans="1:9" s="83" customFormat="1" ht="12" customHeight="1" x14ac:dyDescent="0.2">
      <c r="A66" s="685"/>
      <c r="B66" s="263" t="s">
        <v>491</v>
      </c>
      <c r="C66" s="471">
        <v>2494</v>
      </c>
      <c r="D66" s="158">
        <v>131</v>
      </c>
      <c r="E66" s="262">
        <v>14</v>
      </c>
      <c r="F66" s="262">
        <v>145</v>
      </c>
      <c r="G66" s="262">
        <v>1728</v>
      </c>
      <c r="H66" s="262">
        <v>81</v>
      </c>
      <c r="I66" s="112">
        <v>4.6875</v>
      </c>
    </row>
    <row r="67" spans="1:9" s="83" customFormat="1" ht="12" customHeight="1" x14ac:dyDescent="0.2">
      <c r="A67" s="686"/>
      <c r="B67" s="263" t="s">
        <v>492</v>
      </c>
      <c r="C67" s="471">
        <v>2892</v>
      </c>
      <c r="D67" s="158">
        <v>211</v>
      </c>
      <c r="E67" s="262">
        <v>19</v>
      </c>
      <c r="F67" s="262">
        <v>230</v>
      </c>
      <c r="G67" s="262">
        <v>1594</v>
      </c>
      <c r="H67" s="262">
        <v>141</v>
      </c>
      <c r="I67" s="112">
        <v>8.8456712672521967</v>
      </c>
    </row>
    <row r="68" spans="1:9" s="83" customFormat="1" ht="12" customHeight="1" x14ac:dyDescent="0.2">
      <c r="A68" s="684" t="s">
        <v>483</v>
      </c>
      <c r="B68" s="263" t="s">
        <v>490</v>
      </c>
      <c r="C68" s="471">
        <v>3632</v>
      </c>
      <c r="D68" s="158">
        <v>319</v>
      </c>
      <c r="E68" s="262">
        <v>14</v>
      </c>
      <c r="F68" s="262">
        <v>333</v>
      </c>
      <c r="G68" s="262">
        <v>2141</v>
      </c>
      <c r="H68" s="262">
        <v>161</v>
      </c>
      <c r="I68" s="112">
        <v>7.5198505371321804</v>
      </c>
    </row>
    <row r="69" spans="1:9" s="83" customFormat="1" ht="12" customHeight="1" x14ac:dyDescent="0.2">
      <c r="A69" s="685"/>
      <c r="B69" s="263" t="s">
        <v>491</v>
      </c>
      <c r="C69" s="471">
        <v>1658</v>
      </c>
      <c r="D69" s="158">
        <v>127</v>
      </c>
      <c r="E69" s="262">
        <v>2</v>
      </c>
      <c r="F69" s="262">
        <v>129</v>
      </c>
      <c r="G69" s="262">
        <v>1082</v>
      </c>
      <c r="H69" s="262">
        <v>62</v>
      </c>
      <c r="I69" s="112">
        <v>5.730129390018484</v>
      </c>
    </row>
    <row r="70" spans="1:9" s="83" customFormat="1" ht="12" customHeight="1" x14ac:dyDescent="0.2">
      <c r="A70" s="686"/>
      <c r="B70" s="263" t="s">
        <v>492</v>
      </c>
      <c r="C70" s="471">
        <v>1974</v>
      </c>
      <c r="D70" s="158">
        <v>192</v>
      </c>
      <c r="E70" s="262">
        <v>12</v>
      </c>
      <c r="F70" s="262">
        <v>204</v>
      </c>
      <c r="G70" s="262">
        <v>1059</v>
      </c>
      <c r="H70" s="262">
        <v>99</v>
      </c>
      <c r="I70" s="112">
        <v>9.3484419263456093</v>
      </c>
    </row>
    <row r="71" spans="1:9" s="83" customFormat="1" ht="12" customHeight="1" x14ac:dyDescent="0.2">
      <c r="A71" s="684" t="s">
        <v>484</v>
      </c>
      <c r="B71" s="263" t="s">
        <v>490</v>
      </c>
      <c r="C71" s="471">
        <v>2889</v>
      </c>
      <c r="D71" s="158">
        <v>338</v>
      </c>
      <c r="E71" s="262" t="s">
        <v>416</v>
      </c>
      <c r="F71" s="262">
        <v>338</v>
      </c>
      <c r="G71" s="262">
        <v>1662</v>
      </c>
      <c r="H71" s="262">
        <v>183</v>
      </c>
      <c r="I71" s="112">
        <v>11.010830324909747</v>
      </c>
    </row>
    <row r="72" spans="1:9" s="83" customFormat="1" ht="12" customHeight="1" x14ac:dyDescent="0.2">
      <c r="A72" s="685"/>
      <c r="B72" s="263" t="s">
        <v>491</v>
      </c>
      <c r="C72" s="471">
        <v>1339</v>
      </c>
      <c r="D72" s="158">
        <v>160</v>
      </c>
      <c r="E72" s="262" t="s">
        <v>416</v>
      </c>
      <c r="F72" s="262">
        <v>160</v>
      </c>
      <c r="G72" s="262">
        <v>844</v>
      </c>
      <c r="H72" s="262">
        <v>80</v>
      </c>
      <c r="I72" s="112">
        <v>9.4786729857819907</v>
      </c>
    </row>
    <row r="73" spans="1:9" s="83" customFormat="1" ht="12" customHeight="1" x14ac:dyDescent="0.2">
      <c r="A73" s="686"/>
      <c r="B73" s="263" t="s">
        <v>492</v>
      </c>
      <c r="C73" s="471">
        <v>1550</v>
      </c>
      <c r="D73" s="158">
        <v>178</v>
      </c>
      <c r="E73" s="262" t="s">
        <v>416</v>
      </c>
      <c r="F73" s="262">
        <v>178</v>
      </c>
      <c r="G73" s="262">
        <v>818</v>
      </c>
      <c r="H73" s="262">
        <v>103</v>
      </c>
      <c r="I73" s="112">
        <v>12.591687041564793</v>
      </c>
    </row>
    <row r="74" spans="1:9" s="83" customFormat="1" ht="12" customHeight="1" x14ac:dyDescent="0.2">
      <c r="A74" s="684" t="s">
        <v>485</v>
      </c>
      <c r="B74" s="263" t="s">
        <v>490</v>
      </c>
      <c r="C74" s="471">
        <v>2787</v>
      </c>
      <c r="D74" s="158">
        <v>231</v>
      </c>
      <c r="E74" s="262">
        <v>5</v>
      </c>
      <c r="F74" s="262">
        <v>236</v>
      </c>
      <c r="G74" s="262">
        <v>1577</v>
      </c>
      <c r="H74" s="262">
        <v>112</v>
      </c>
      <c r="I74" s="112">
        <v>7.102092580849714</v>
      </c>
    </row>
    <row r="75" spans="1:9" s="83" customFormat="1" ht="12" customHeight="1" x14ac:dyDescent="0.2">
      <c r="A75" s="685"/>
      <c r="B75" s="263" t="s">
        <v>491</v>
      </c>
      <c r="C75" s="471">
        <v>1242</v>
      </c>
      <c r="D75" s="158">
        <v>84</v>
      </c>
      <c r="E75" s="262">
        <v>2</v>
      </c>
      <c r="F75" s="262">
        <v>86</v>
      </c>
      <c r="G75" s="262">
        <v>768</v>
      </c>
      <c r="H75" s="262">
        <v>37</v>
      </c>
      <c r="I75" s="112">
        <v>4.8177083333333339</v>
      </c>
    </row>
    <row r="76" spans="1:9" s="83" customFormat="1" ht="12" customHeight="1" x14ac:dyDescent="0.2">
      <c r="A76" s="686"/>
      <c r="B76" s="263" t="s">
        <v>492</v>
      </c>
      <c r="C76" s="471">
        <v>1545</v>
      </c>
      <c r="D76" s="158">
        <v>147</v>
      </c>
      <c r="E76" s="262">
        <v>3</v>
      </c>
      <c r="F76" s="262">
        <v>150</v>
      </c>
      <c r="G76" s="262">
        <v>809</v>
      </c>
      <c r="H76" s="262">
        <v>75</v>
      </c>
      <c r="I76" s="112">
        <v>9.2707045735475884</v>
      </c>
    </row>
    <row r="77" spans="1:9" s="83" customFormat="1" ht="12" customHeight="1" x14ac:dyDescent="0.2">
      <c r="A77" s="684" t="s">
        <v>486</v>
      </c>
      <c r="B77" s="263" t="s">
        <v>490</v>
      </c>
      <c r="C77" s="471">
        <v>1924</v>
      </c>
      <c r="D77" s="158">
        <v>218</v>
      </c>
      <c r="E77" s="262" t="s">
        <v>416</v>
      </c>
      <c r="F77" s="262">
        <v>218</v>
      </c>
      <c r="G77" s="262">
        <v>1150</v>
      </c>
      <c r="H77" s="262">
        <v>104</v>
      </c>
      <c r="I77" s="112">
        <v>9.0434782608695663</v>
      </c>
    </row>
    <row r="78" spans="1:9" s="83" customFormat="1" ht="12" customHeight="1" x14ac:dyDescent="0.2">
      <c r="A78" s="685"/>
      <c r="B78" s="263" t="s">
        <v>491</v>
      </c>
      <c r="C78" s="471">
        <v>918</v>
      </c>
      <c r="D78" s="158">
        <v>89</v>
      </c>
      <c r="E78" s="262" t="s">
        <v>416</v>
      </c>
      <c r="F78" s="262">
        <v>89</v>
      </c>
      <c r="G78" s="262">
        <v>610</v>
      </c>
      <c r="H78" s="262">
        <v>41</v>
      </c>
      <c r="I78" s="112">
        <v>6.721311475409836</v>
      </c>
    </row>
    <row r="79" spans="1:9" s="83" customFormat="1" ht="12" customHeight="1" x14ac:dyDescent="0.2">
      <c r="A79" s="686"/>
      <c r="B79" s="263" t="s">
        <v>492</v>
      </c>
      <c r="C79" s="471">
        <v>1006</v>
      </c>
      <c r="D79" s="158">
        <v>129</v>
      </c>
      <c r="E79" s="262" t="s">
        <v>416</v>
      </c>
      <c r="F79" s="262">
        <v>129</v>
      </c>
      <c r="G79" s="262">
        <v>540</v>
      </c>
      <c r="H79" s="262">
        <v>63</v>
      </c>
      <c r="I79" s="112">
        <v>11.666666666666666</v>
      </c>
    </row>
    <row r="80" spans="1:9" s="83" customFormat="1" x14ac:dyDescent="0.2">
      <c r="A80" s="80"/>
      <c r="B80" s="264"/>
      <c r="C80" s="264"/>
      <c r="D80" s="265"/>
      <c r="E80" s="266"/>
      <c r="F80" s="266"/>
      <c r="G80" s="266"/>
      <c r="H80" s="266"/>
      <c r="I80" s="267"/>
    </row>
    <row r="81" spans="1:13" x14ac:dyDescent="0.2">
      <c r="A81" s="95" t="s">
        <v>321</v>
      </c>
      <c r="B81" s="95"/>
      <c r="C81" s="95"/>
      <c r="D81" s="96"/>
      <c r="E81" s="120"/>
      <c r="F81" s="120"/>
      <c r="G81" s="120"/>
      <c r="H81" s="120"/>
      <c r="I81" s="99"/>
    </row>
    <row r="82" spans="1:13" x14ac:dyDescent="0.2">
      <c r="A82" s="690" t="s">
        <v>413</v>
      </c>
      <c r="B82" s="666"/>
      <c r="C82" s="666"/>
      <c r="D82" s="666"/>
      <c r="E82" s="666"/>
      <c r="F82" s="666"/>
      <c r="G82" s="666"/>
      <c r="H82" s="666"/>
      <c r="I82" s="666"/>
      <c r="J82" s="666"/>
      <c r="K82" s="666"/>
      <c r="L82" s="666"/>
      <c r="M82" s="666"/>
    </row>
    <row r="83" spans="1:13" x14ac:dyDescent="0.2">
      <c r="A83" s="665" t="s">
        <v>412</v>
      </c>
      <c r="B83" s="666"/>
      <c r="C83" s="666"/>
      <c r="D83" s="666"/>
      <c r="E83" s="666"/>
      <c r="F83" s="666"/>
      <c r="G83" s="666"/>
      <c r="H83" s="666"/>
      <c r="I83" s="666"/>
      <c r="J83" s="666"/>
      <c r="K83" s="666"/>
      <c r="L83" s="666"/>
      <c r="M83" s="666"/>
    </row>
    <row r="84" spans="1:13" x14ac:dyDescent="0.2">
      <c r="A84" s="98"/>
      <c r="B84" s="98"/>
      <c r="C84" s="98"/>
      <c r="D84" s="101"/>
      <c r="E84" s="123"/>
      <c r="F84" s="123"/>
      <c r="G84" s="123"/>
      <c r="H84" s="123"/>
      <c r="I84" s="101"/>
    </row>
    <row r="85" spans="1:13" x14ac:dyDescent="0.2">
      <c r="A85" s="98"/>
      <c r="B85" s="98"/>
      <c r="C85" s="98"/>
      <c r="D85" s="98"/>
      <c r="E85" s="101"/>
      <c r="F85" s="101"/>
      <c r="G85" s="101"/>
      <c r="H85" s="101"/>
      <c r="I85" s="123"/>
    </row>
    <row r="86" spans="1:13" s="161" customFormat="1" ht="27" customHeight="1" x14ac:dyDescent="0.2">
      <c r="A86" s="643"/>
      <c r="B86" s="643"/>
      <c r="C86" s="643"/>
      <c r="D86" s="643"/>
      <c r="E86" s="643"/>
      <c r="F86" s="643"/>
      <c r="G86" s="643"/>
      <c r="H86" s="643"/>
      <c r="I86" s="643"/>
      <c r="J86" s="268"/>
      <c r="K86" s="268"/>
      <c r="L86" s="268"/>
    </row>
    <row r="87" spans="1:13" x14ac:dyDescent="0.2">
      <c r="A87" s="98"/>
      <c r="B87" s="98"/>
      <c r="C87" s="98"/>
      <c r="D87" s="98"/>
      <c r="E87" s="101"/>
      <c r="F87" s="101"/>
      <c r="G87" s="101"/>
      <c r="H87" s="101"/>
      <c r="I87" s="123"/>
      <c r="J87" s="101"/>
      <c r="K87" s="101"/>
    </row>
    <row r="88" spans="1:13" x14ac:dyDescent="0.2">
      <c r="A88" s="98"/>
      <c r="B88" s="98"/>
      <c r="C88" s="98"/>
      <c r="D88" s="101"/>
      <c r="E88" s="123"/>
      <c r="F88" s="123"/>
      <c r="G88" s="123"/>
      <c r="H88" s="123"/>
      <c r="I88" s="101"/>
    </row>
    <row r="89" spans="1:13" x14ac:dyDescent="0.2">
      <c r="A89" s="98"/>
      <c r="B89" s="98"/>
      <c r="C89" s="98"/>
      <c r="D89" s="101"/>
      <c r="E89" s="123"/>
      <c r="F89" s="123"/>
      <c r="G89" s="123"/>
      <c r="H89" s="123"/>
      <c r="I89" s="101"/>
    </row>
    <row r="90" spans="1:13" x14ac:dyDescent="0.2">
      <c r="D90" s="84"/>
      <c r="E90" s="124"/>
      <c r="F90" s="124"/>
      <c r="G90" s="124"/>
      <c r="H90" s="124"/>
    </row>
  </sheetData>
  <customSheetViews>
    <customSheetView guid="{25DB3235-00DD-4DBB-A5FE-705B80034702}" showPageBreaks="1" showGridLines="0" printArea="1" view="pageBreakPreview">
      <selection activeCell="A2" sqref="A2"/>
      <rowBreaks count="3" manualBreakCount="3">
        <brk id="22160" min="188" max="40220" man="1"/>
        <brk id="26140" min="184" max="46680" man="1"/>
        <brk id="29988" min="180" max="50520" man="1"/>
      </rowBreaks>
      <pageMargins left="0.98425196850393704" right="0.39370078740157483" top="0.78740157480314965" bottom="0.78740157480314965" header="0" footer="0"/>
      <pageSetup paperSize="9" scale="85" orientation="portrait"/>
      <headerFooter alignWithMargins="0"/>
    </customSheetView>
    <customSheetView guid="{DE772C8A-D712-4FF1-AB28-F88868F0084B}" showPageBreaks="1" showGridLines="0" printArea="1" view="pageBreakPreview">
      <selection activeCell="G2" sqref="G2:I2"/>
      <rowBreaks count="3" manualBreakCount="3">
        <brk id="22160" min="188" max="40220" man="1"/>
        <brk id="26140" min="184" max="46680" man="1"/>
        <brk id="29988" min="180" max="50520" man="1"/>
      </rowBreaks>
      <pageMargins left="0.98425196850393704" right="0.39370078740157483" top="0.78740157480314965" bottom="0.78740157480314965" header="0" footer="0"/>
      <pageSetup paperSize="9" scale="85" orientation="portrait"/>
      <headerFooter alignWithMargins="0"/>
    </customSheetView>
  </customSheetViews>
  <mergeCells count="31">
    <mergeCell ref="A62:A64"/>
    <mergeCell ref="J1:K1"/>
    <mergeCell ref="A20:A22"/>
    <mergeCell ref="A23:A25"/>
    <mergeCell ref="A26:A28"/>
    <mergeCell ref="A47:A49"/>
    <mergeCell ref="A32:A34"/>
    <mergeCell ref="A35:A37"/>
    <mergeCell ref="D2:F2"/>
    <mergeCell ref="G2:I2"/>
    <mergeCell ref="A38:A40"/>
    <mergeCell ref="A44:A46"/>
    <mergeCell ref="A11:A13"/>
    <mergeCell ref="A8:A10"/>
    <mergeCell ref="A41:A43"/>
    <mergeCell ref="A82:M82"/>
    <mergeCell ref="A83:M83"/>
    <mergeCell ref="A29:A31"/>
    <mergeCell ref="A86:I86"/>
    <mergeCell ref="A5:A7"/>
    <mergeCell ref="A14:A16"/>
    <mergeCell ref="A17:A19"/>
    <mergeCell ref="A50:A52"/>
    <mergeCell ref="A71:A73"/>
    <mergeCell ref="A74:A76"/>
    <mergeCell ref="A77:A79"/>
    <mergeCell ref="A65:A67"/>
    <mergeCell ref="A68:A70"/>
    <mergeCell ref="A53:A55"/>
    <mergeCell ref="A56:A58"/>
    <mergeCell ref="A59:A61"/>
  </mergeCells>
  <phoneticPr fontId="2"/>
  <pageMargins left="0.98425196850393704" right="0.39370078740157483" top="0.78740157480314965" bottom="0.78740157480314965" header="0" footer="0"/>
  <pageSetup paperSize="9" scale="85" orientation="portrait" r:id="rId1"/>
  <headerFooter alignWithMargins="0"/>
  <rowBreaks count="3" manualBreakCount="3">
    <brk id="22160" min="188" max="40220" man="1"/>
    <brk id="26140" min="184" max="46680" man="1"/>
    <brk id="29988" min="180" max="505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N90"/>
  <sheetViews>
    <sheetView showGridLines="0" view="pageBreakPreview" zoomScale="70" zoomScaleNormal="25" zoomScaleSheetLayoutView="70" workbookViewId="0">
      <pane xSplit="2" ySplit="19" topLeftCell="C22"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 style="241" customWidth="1"/>
    <col min="2" max="2" width="6" style="241" customWidth="1"/>
    <col min="3" max="3" width="11.90625" style="241" customWidth="1"/>
    <col min="4" max="4" width="11.90625" style="226" customWidth="1"/>
    <col min="5" max="5" width="11.90625" style="242" customWidth="1"/>
    <col min="6" max="6" width="9.453125" style="226" customWidth="1"/>
    <col min="7" max="7" width="10.36328125" style="226" customWidth="1"/>
    <col min="8" max="12" width="10.453125" style="226" customWidth="1"/>
    <col min="13" max="13" width="2.36328125" style="226" customWidth="1"/>
    <col min="14" max="16" width="8.36328125" style="226" customWidth="1"/>
    <col min="17" max="16384" width="9" style="226"/>
  </cols>
  <sheetData>
    <row r="1" spans="1:14" ht="16.5" customHeight="1" x14ac:dyDescent="0.2">
      <c r="A1" s="92" t="s">
        <v>433</v>
      </c>
      <c r="B1" s="92"/>
      <c r="C1" s="92"/>
      <c r="D1" s="92"/>
      <c r="E1" s="92"/>
      <c r="F1" s="224"/>
      <c r="G1" s="225"/>
      <c r="K1" s="655" t="s">
        <v>472</v>
      </c>
      <c r="L1" s="655"/>
      <c r="M1" s="227"/>
    </row>
    <row r="2" spans="1:14" ht="12" customHeight="1" x14ac:dyDescent="0.2">
      <c r="A2" s="630"/>
      <c r="B2" s="630"/>
      <c r="C2" s="523" t="s">
        <v>320</v>
      </c>
      <c r="D2" s="523" t="s">
        <v>318</v>
      </c>
      <c r="E2" s="658" t="s">
        <v>342</v>
      </c>
      <c r="F2" s="659"/>
      <c r="G2" s="659"/>
      <c r="H2" s="659"/>
      <c r="I2" s="659"/>
      <c r="J2" s="659"/>
      <c r="K2" s="659"/>
      <c r="L2" s="660"/>
      <c r="M2" s="228"/>
      <c r="N2" s="229"/>
    </row>
    <row r="3" spans="1:14" ht="12" customHeight="1" x14ac:dyDescent="0.2">
      <c r="A3" s="630"/>
      <c r="B3" s="630"/>
      <c r="C3" s="594"/>
      <c r="D3" s="594"/>
      <c r="E3" s="658" t="s">
        <v>336</v>
      </c>
      <c r="F3" s="659"/>
      <c r="G3" s="659"/>
      <c r="H3" s="659"/>
      <c r="I3" s="659"/>
      <c r="J3" s="660"/>
      <c r="K3" s="522" t="s">
        <v>282</v>
      </c>
      <c r="L3" s="522" t="s">
        <v>283</v>
      </c>
    </row>
    <row r="4" spans="1:14" ht="12" customHeight="1" x14ac:dyDescent="0.2">
      <c r="A4" s="630"/>
      <c r="B4" s="630"/>
      <c r="C4" s="594"/>
      <c r="D4" s="594"/>
      <c r="E4" s="630" t="s">
        <v>284</v>
      </c>
      <c r="F4" s="595" t="s">
        <v>285</v>
      </c>
      <c r="G4" s="706"/>
      <c r="H4" s="707"/>
      <c r="I4" s="703" t="s">
        <v>334</v>
      </c>
      <c r="J4" s="700" t="s">
        <v>319</v>
      </c>
      <c r="K4" s="522"/>
      <c r="L4" s="522"/>
    </row>
    <row r="5" spans="1:14" ht="12" customHeight="1" x14ac:dyDescent="0.2">
      <c r="A5" s="630"/>
      <c r="B5" s="630"/>
      <c r="C5" s="594"/>
      <c r="D5" s="594"/>
      <c r="E5" s="630"/>
      <c r="F5" s="596"/>
      <c r="G5" s="704"/>
      <c r="H5" s="705"/>
      <c r="I5" s="703"/>
      <c r="J5" s="701"/>
      <c r="K5" s="522"/>
      <c r="L5" s="522"/>
    </row>
    <row r="6" spans="1:14" ht="12" customHeight="1" x14ac:dyDescent="0.2">
      <c r="A6" s="630"/>
      <c r="B6" s="630"/>
      <c r="C6" s="594"/>
      <c r="D6" s="594"/>
      <c r="E6" s="630"/>
      <c r="F6" s="596"/>
      <c r="G6" s="698" t="s">
        <v>439</v>
      </c>
      <c r="H6" s="230"/>
      <c r="I6" s="703"/>
      <c r="J6" s="701"/>
      <c r="K6" s="522"/>
      <c r="L6" s="522"/>
    </row>
    <row r="7" spans="1:14" ht="33.75" customHeight="1" x14ac:dyDescent="0.2">
      <c r="A7" s="630"/>
      <c r="B7" s="630"/>
      <c r="C7" s="607"/>
      <c r="D7" s="607"/>
      <c r="E7" s="630"/>
      <c r="F7" s="657"/>
      <c r="G7" s="699"/>
      <c r="H7" s="231" t="s">
        <v>341</v>
      </c>
      <c r="I7" s="703"/>
      <c r="J7" s="702"/>
      <c r="K7" s="522"/>
      <c r="L7" s="522"/>
    </row>
    <row r="8" spans="1:14" ht="12" customHeight="1" x14ac:dyDescent="0.2">
      <c r="A8" s="656" t="s">
        <v>178</v>
      </c>
      <c r="B8" s="145" t="s">
        <v>1</v>
      </c>
      <c r="C8" s="111">
        <v>248033</v>
      </c>
      <c r="D8" s="111">
        <v>20107</v>
      </c>
      <c r="E8" s="111">
        <v>4129</v>
      </c>
      <c r="F8" s="111">
        <f>+F9+F10</f>
        <v>602</v>
      </c>
      <c r="G8" s="111">
        <v>288</v>
      </c>
      <c r="H8" s="111">
        <v>176</v>
      </c>
      <c r="I8" s="111">
        <v>411</v>
      </c>
      <c r="J8" s="111">
        <v>8208</v>
      </c>
      <c r="K8" s="111">
        <v>3929</v>
      </c>
      <c r="L8" s="111">
        <v>2828</v>
      </c>
    </row>
    <row r="9" spans="1:14" ht="12" customHeight="1" x14ac:dyDescent="0.2">
      <c r="A9" s="656"/>
      <c r="B9" s="222" t="s">
        <v>235</v>
      </c>
      <c r="C9" s="111">
        <v>96369</v>
      </c>
      <c r="D9" s="111">
        <v>9676</v>
      </c>
      <c r="E9" s="111">
        <v>1489</v>
      </c>
      <c r="F9" s="111">
        <v>326</v>
      </c>
      <c r="G9" s="111">
        <v>167</v>
      </c>
      <c r="H9" s="111">
        <v>99</v>
      </c>
      <c r="I9" s="111">
        <v>218</v>
      </c>
      <c r="J9" s="111">
        <v>4182</v>
      </c>
      <c r="K9" s="111">
        <v>2074</v>
      </c>
      <c r="L9" s="111">
        <v>1387</v>
      </c>
    </row>
    <row r="10" spans="1:14" ht="12" customHeight="1" x14ac:dyDescent="0.2">
      <c r="A10" s="656"/>
      <c r="B10" s="222" t="s">
        <v>236</v>
      </c>
      <c r="C10" s="111">
        <v>151664</v>
      </c>
      <c r="D10" s="111">
        <v>10431</v>
      </c>
      <c r="E10" s="111">
        <v>2640</v>
      </c>
      <c r="F10" s="111">
        <v>276</v>
      </c>
      <c r="G10" s="111">
        <v>121</v>
      </c>
      <c r="H10" s="111">
        <v>77</v>
      </c>
      <c r="I10" s="111">
        <v>193</v>
      </c>
      <c r="J10" s="111">
        <v>4026</v>
      </c>
      <c r="K10" s="111">
        <v>1855</v>
      </c>
      <c r="L10" s="111">
        <v>1441</v>
      </c>
    </row>
    <row r="11" spans="1:14" ht="12" customHeight="1" x14ac:dyDescent="0.2">
      <c r="A11" s="656" t="s">
        <v>464</v>
      </c>
      <c r="B11" s="403" t="s">
        <v>1</v>
      </c>
      <c r="C11" s="111">
        <f>SUM(C14+C17)</f>
        <v>11455</v>
      </c>
      <c r="D11" s="111">
        <f t="shared" ref="D11:L11" si="0">SUM(D14+D17)</f>
        <v>1027</v>
      </c>
      <c r="E11" s="111">
        <f t="shared" si="0"/>
        <v>250</v>
      </c>
      <c r="F11" s="111">
        <f t="shared" si="0"/>
        <v>40</v>
      </c>
      <c r="G11" s="111">
        <f t="shared" si="0"/>
        <v>11</v>
      </c>
      <c r="H11" s="111">
        <f t="shared" si="0"/>
        <v>8</v>
      </c>
      <c r="I11" s="111">
        <f t="shared" si="0"/>
        <v>10</v>
      </c>
      <c r="J11" s="111">
        <f t="shared" si="0"/>
        <v>369</v>
      </c>
      <c r="K11" s="111">
        <f t="shared" si="0"/>
        <v>299</v>
      </c>
      <c r="L11" s="111">
        <f t="shared" si="0"/>
        <v>280</v>
      </c>
    </row>
    <row r="12" spans="1:14" ht="12" customHeight="1" x14ac:dyDescent="0.2">
      <c r="A12" s="656"/>
      <c r="B12" s="222" t="s">
        <v>235</v>
      </c>
      <c r="C12" s="111">
        <f t="shared" ref="C12:L12" si="1">SUM(C15+C18)</f>
        <v>4539</v>
      </c>
      <c r="D12" s="111">
        <f t="shared" si="1"/>
        <v>478</v>
      </c>
      <c r="E12" s="111">
        <f t="shared" si="1"/>
        <v>93</v>
      </c>
      <c r="F12" s="111">
        <f t="shared" si="1"/>
        <v>18</v>
      </c>
      <c r="G12" s="111">
        <f t="shared" si="1"/>
        <v>5</v>
      </c>
      <c r="H12" s="111">
        <f t="shared" si="1"/>
        <v>3</v>
      </c>
      <c r="I12" s="111">
        <f t="shared" si="1"/>
        <v>6</v>
      </c>
      <c r="J12" s="111">
        <f t="shared" si="1"/>
        <v>189</v>
      </c>
      <c r="K12" s="111">
        <f t="shared" si="1"/>
        <v>148</v>
      </c>
      <c r="L12" s="111">
        <f t="shared" si="1"/>
        <v>164</v>
      </c>
    </row>
    <row r="13" spans="1:14" ht="12" customHeight="1" x14ac:dyDescent="0.2">
      <c r="A13" s="656"/>
      <c r="B13" s="222" t="s">
        <v>236</v>
      </c>
      <c r="C13" s="111">
        <f t="shared" ref="C13:L13" si="2">SUM(C16+C19)</f>
        <v>6916</v>
      </c>
      <c r="D13" s="111">
        <f t="shared" si="2"/>
        <v>549</v>
      </c>
      <c r="E13" s="111">
        <f t="shared" si="2"/>
        <v>157</v>
      </c>
      <c r="F13" s="111">
        <f t="shared" si="2"/>
        <v>22</v>
      </c>
      <c r="G13" s="111">
        <f t="shared" si="2"/>
        <v>6</v>
      </c>
      <c r="H13" s="111">
        <f t="shared" si="2"/>
        <v>5</v>
      </c>
      <c r="I13" s="111">
        <f t="shared" si="2"/>
        <v>4</v>
      </c>
      <c r="J13" s="111">
        <f t="shared" si="2"/>
        <v>180</v>
      </c>
      <c r="K13" s="111">
        <f t="shared" si="2"/>
        <v>151</v>
      </c>
      <c r="L13" s="111">
        <f t="shared" si="2"/>
        <v>116</v>
      </c>
    </row>
    <row r="14" spans="1:14" s="233" customFormat="1" ht="12" customHeight="1" x14ac:dyDescent="0.2">
      <c r="A14" s="519" t="s">
        <v>461</v>
      </c>
      <c r="B14" s="405" t="s">
        <v>1</v>
      </c>
      <c r="C14" s="413">
        <f>SUM(C15:C16)</f>
        <v>5736</v>
      </c>
      <c r="D14" s="413">
        <f t="shared" ref="D14:L16" si="3">SUM(D15:D16)</f>
        <v>467</v>
      </c>
      <c r="E14" s="413">
        <f t="shared" si="3"/>
        <v>115</v>
      </c>
      <c r="F14" s="413">
        <f t="shared" si="3"/>
        <v>25</v>
      </c>
      <c r="G14" s="413">
        <f t="shared" si="3"/>
        <v>3</v>
      </c>
      <c r="H14" s="413">
        <f t="shared" si="3"/>
        <v>3</v>
      </c>
      <c r="I14" s="413">
        <f t="shared" si="3"/>
        <v>6</v>
      </c>
      <c r="J14" s="413">
        <f t="shared" si="3"/>
        <v>176</v>
      </c>
      <c r="K14" s="413">
        <f t="shared" si="3"/>
        <v>144</v>
      </c>
      <c r="L14" s="413">
        <f t="shared" si="3"/>
        <v>222</v>
      </c>
    </row>
    <row r="15" spans="1:14" s="233" customFormat="1" ht="12" customHeight="1" x14ac:dyDescent="0.2">
      <c r="A15" s="564"/>
      <c r="B15" s="411" t="s">
        <v>235</v>
      </c>
      <c r="C15" s="413">
        <v>2113</v>
      </c>
      <c r="D15" s="413">
        <v>220</v>
      </c>
      <c r="E15" s="413">
        <v>50</v>
      </c>
      <c r="F15" s="413">
        <v>10</v>
      </c>
      <c r="G15" s="413">
        <v>0</v>
      </c>
      <c r="H15" s="413">
        <v>0</v>
      </c>
      <c r="I15" s="413">
        <v>4</v>
      </c>
      <c r="J15" s="413">
        <v>82</v>
      </c>
      <c r="K15" s="413">
        <v>74</v>
      </c>
      <c r="L15" s="413">
        <f t="shared" si="3"/>
        <v>140</v>
      </c>
    </row>
    <row r="16" spans="1:14" s="233" customFormat="1" ht="12" customHeight="1" x14ac:dyDescent="0.2">
      <c r="A16" s="520"/>
      <c r="B16" s="411" t="s">
        <v>236</v>
      </c>
      <c r="C16" s="413">
        <v>3623</v>
      </c>
      <c r="D16" s="413">
        <v>247</v>
      </c>
      <c r="E16" s="413">
        <v>65</v>
      </c>
      <c r="F16" s="413">
        <v>15</v>
      </c>
      <c r="G16" s="413">
        <v>3</v>
      </c>
      <c r="H16" s="413">
        <v>3</v>
      </c>
      <c r="I16" s="413">
        <v>2</v>
      </c>
      <c r="J16" s="413">
        <v>94</v>
      </c>
      <c r="K16" s="413">
        <v>70</v>
      </c>
      <c r="L16" s="413">
        <f t="shared" si="3"/>
        <v>82</v>
      </c>
    </row>
    <row r="17" spans="1:12" s="233" customFormat="1" ht="12" customHeight="1" x14ac:dyDescent="0.2">
      <c r="A17" s="691" t="s">
        <v>442</v>
      </c>
      <c r="B17" s="405" t="s">
        <v>1</v>
      </c>
      <c r="C17" s="413">
        <f>SUM(C18:C19)</f>
        <v>5719</v>
      </c>
      <c r="D17" s="413">
        <f t="shared" ref="D17:L17" si="4">SUM(D18:D19)</f>
        <v>560</v>
      </c>
      <c r="E17" s="413">
        <f t="shared" si="4"/>
        <v>135</v>
      </c>
      <c r="F17" s="413">
        <f t="shared" si="4"/>
        <v>15</v>
      </c>
      <c r="G17" s="413">
        <f t="shared" si="4"/>
        <v>8</v>
      </c>
      <c r="H17" s="413">
        <f t="shared" si="4"/>
        <v>5</v>
      </c>
      <c r="I17" s="413">
        <f t="shared" si="4"/>
        <v>4</v>
      </c>
      <c r="J17" s="413">
        <f t="shared" si="4"/>
        <v>193</v>
      </c>
      <c r="K17" s="413">
        <f t="shared" si="4"/>
        <v>155</v>
      </c>
      <c r="L17" s="413">
        <f t="shared" si="4"/>
        <v>58</v>
      </c>
    </row>
    <row r="18" spans="1:12" s="233" customFormat="1" ht="12" customHeight="1" x14ac:dyDescent="0.2">
      <c r="A18" s="692"/>
      <c r="B18" s="411" t="s">
        <v>235</v>
      </c>
      <c r="C18" s="413">
        <f>IF(SUM(C21,C24,C27,C30,C33,C36,C39,C42)=0,"-",SUM(C21,C24,C27,C30,C33,C36,C39,C42))</f>
        <v>2426</v>
      </c>
      <c r="D18" s="413">
        <f t="shared" ref="D18:L19" si="5">IF(SUM(D21,D24,D27,D30,D33,D36,D39,D42)=0,"-",SUM(D21,D24,D27,D30,D33,D36,D39,D42))</f>
        <v>258</v>
      </c>
      <c r="E18" s="413">
        <f t="shared" si="5"/>
        <v>43</v>
      </c>
      <c r="F18" s="413">
        <f t="shared" si="5"/>
        <v>8</v>
      </c>
      <c r="G18" s="413">
        <f t="shared" si="5"/>
        <v>5</v>
      </c>
      <c r="H18" s="413">
        <f t="shared" si="5"/>
        <v>3</v>
      </c>
      <c r="I18" s="413">
        <f t="shared" si="5"/>
        <v>2</v>
      </c>
      <c r="J18" s="413">
        <f t="shared" si="5"/>
        <v>107</v>
      </c>
      <c r="K18" s="413">
        <f t="shared" si="5"/>
        <v>74</v>
      </c>
      <c r="L18" s="413">
        <f t="shared" si="5"/>
        <v>24</v>
      </c>
    </row>
    <row r="19" spans="1:12" s="233" customFormat="1" ht="12" customHeight="1" x14ac:dyDescent="0.2">
      <c r="A19" s="692"/>
      <c r="B19" s="411" t="s">
        <v>236</v>
      </c>
      <c r="C19" s="413">
        <f>IF(SUM(C22,C25,C28,C31,C34,C37,C40,C43)=0,"-",SUM(C22,C25,C28,C31,C34,C37,C40,C43))</f>
        <v>3293</v>
      </c>
      <c r="D19" s="413">
        <f t="shared" si="5"/>
        <v>302</v>
      </c>
      <c r="E19" s="413">
        <f t="shared" si="5"/>
        <v>92</v>
      </c>
      <c r="F19" s="413">
        <f t="shared" si="5"/>
        <v>7</v>
      </c>
      <c r="G19" s="413">
        <f t="shared" si="5"/>
        <v>3</v>
      </c>
      <c r="H19" s="413">
        <f t="shared" si="5"/>
        <v>2</v>
      </c>
      <c r="I19" s="413">
        <f t="shared" si="5"/>
        <v>2</v>
      </c>
      <c r="J19" s="413">
        <f t="shared" si="5"/>
        <v>86</v>
      </c>
      <c r="K19" s="413">
        <f t="shared" si="5"/>
        <v>81</v>
      </c>
      <c r="L19" s="413">
        <f t="shared" si="5"/>
        <v>34</v>
      </c>
    </row>
    <row r="20" spans="1:12" s="233" customFormat="1" ht="12" customHeight="1" x14ac:dyDescent="0.2">
      <c r="A20" s="684" t="s">
        <v>443</v>
      </c>
      <c r="B20" s="402" t="s">
        <v>1</v>
      </c>
      <c r="C20" s="158">
        <f>IF(SUM(C21:C22)=0,"-",SUM(C21:C22))</f>
        <v>1837</v>
      </c>
      <c r="D20" s="158">
        <f t="shared" ref="D20:L20" si="6">IF(SUM(D21:D22)=0,"-",SUM(D21:D22))</f>
        <v>138</v>
      </c>
      <c r="E20" s="158">
        <f t="shared" si="6"/>
        <v>37</v>
      </c>
      <c r="F20" s="158">
        <f t="shared" si="6"/>
        <v>7</v>
      </c>
      <c r="G20" s="158">
        <f t="shared" si="6"/>
        <v>4</v>
      </c>
      <c r="H20" s="158">
        <f t="shared" si="6"/>
        <v>3</v>
      </c>
      <c r="I20" s="158">
        <f t="shared" si="6"/>
        <v>2</v>
      </c>
      <c r="J20" s="158">
        <f t="shared" si="6"/>
        <v>72</v>
      </c>
      <c r="K20" s="158">
        <f t="shared" si="6"/>
        <v>20</v>
      </c>
      <c r="L20" s="158" t="str">
        <f t="shared" si="6"/>
        <v>-</v>
      </c>
    </row>
    <row r="21" spans="1:12" s="233" customFormat="1" ht="12" customHeight="1" x14ac:dyDescent="0.2">
      <c r="A21" s="685"/>
      <c r="B21" s="400" t="s">
        <v>235</v>
      </c>
      <c r="C21" s="158">
        <v>887</v>
      </c>
      <c r="D21" s="158">
        <v>69</v>
      </c>
      <c r="E21" s="158">
        <v>10</v>
      </c>
      <c r="F21" s="158">
        <v>5</v>
      </c>
      <c r="G21" s="158">
        <v>3</v>
      </c>
      <c r="H21" s="158">
        <v>2</v>
      </c>
      <c r="I21" s="158">
        <v>2</v>
      </c>
      <c r="J21" s="158">
        <v>43</v>
      </c>
      <c r="K21" s="158">
        <v>9</v>
      </c>
      <c r="L21" s="158" t="s">
        <v>460</v>
      </c>
    </row>
    <row r="22" spans="1:12" s="233" customFormat="1" ht="12" customHeight="1" x14ac:dyDescent="0.2">
      <c r="A22" s="686"/>
      <c r="B22" s="400" t="s">
        <v>236</v>
      </c>
      <c r="C22" s="158">
        <v>950</v>
      </c>
      <c r="D22" s="158">
        <v>69</v>
      </c>
      <c r="E22" s="158">
        <v>27</v>
      </c>
      <c r="F22" s="158">
        <v>2</v>
      </c>
      <c r="G22" s="158">
        <v>1</v>
      </c>
      <c r="H22" s="158">
        <v>1</v>
      </c>
      <c r="I22" s="158" t="s">
        <v>460</v>
      </c>
      <c r="J22" s="158">
        <v>29</v>
      </c>
      <c r="K22" s="158">
        <v>11</v>
      </c>
      <c r="L22" s="158" t="s">
        <v>460</v>
      </c>
    </row>
    <row r="23" spans="1:12" s="233" customFormat="1" ht="12" customHeight="1" x14ac:dyDescent="0.2">
      <c r="A23" s="684" t="s">
        <v>444</v>
      </c>
      <c r="B23" s="402" t="s">
        <v>1</v>
      </c>
      <c r="C23" s="158">
        <f>IF(SUM(C24:C25)=0,"-",SUM(C24:C25))</f>
        <v>512</v>
      </c>
      <c r="D23" s="158">
        <f t="shared" ref="D23" si="7">IF(SUM(D24:D25)=0,"-",SUM(D24:D25))</f>
        <v>155</v>
      </c>
      <c r="E23" s="158">
        <f t="shared" ref="E23" si="8">IF(SUM(E24:E25)=0,"-",SUM(E24:E25))</f>
        <v>43</v>
      </c>
      <c r="F23" s="158">
        <f t="shared" ref="F23" si="9">IF(SUM(F24:F25)=0,"-",SUM(F24:F25))</f>
        <v>1</v>
      </c>
      <c r="G23" s="158" t="str">
        <f t="shared" ref="G23" si="10">IF(SUM(G24:G25)=0,"-",SUM(G24:G25))</f>
        <v>-</v>
      </c>
      <c r="H23" s="158" t="str">
        <f t="shared" ref="H23" si="11">IF(SUM(H24:H25)=0,"-",SUM(H24:H25))</f>
        <v>-</v>
      </c>
      <c r="I23" s="158" t="str">
        <f t="shared" ref="I23" si="12">IF(SUM(I24:I25)=0,"-",SUM(I24:I25))</f>
        <v>-</v>
      </c>
      <c r="J23" s="158">
        <f t="shared" ref="J23" si="13">IF(SUM(J24:J25)=0,"-",SUM(J24:J25))</f>
        <v>46</v>
      </c>
      <c r="K23" s="158">
        <f t="shared" ref="K23" si="14">IF(SUM(K24:K25)=0,"-",SUM(K24:K25))</f>
        <v>65</v>
      </c>
      <c r="L23" s="158" t="str">
        <f t="shared" ref="L23" si="15">IF(SUM(L24:L25)=0,"-",SUM(L24:L25))</f>
        <v>-</v>
      </c>
    </row>
    <row r="24" spans="1:12" s="233" customFormat="1" ht="12" customHeight="1" x14ac:dyDescent="0.2">
      <c r="A24" s="685"/>
      <c r="B24" s="400" t="s">
        <v>235</v>
      </c>
      <c r="C24" s="158">
        <v>173</v>
      </c>
      <c r="D24" s="158">
        <v>58</v>
      </c>
      <c r="E24" s="158">
        <v>13</v>
      </c>
      <c r="F24" s="158" t="s">
        <v>460</v>
      </c>
      <c r="G24" s="158" t="s">
        <v>460</v>
      </c>
      <c r="H24" s="158" t="s">
        <v>460</v>
      </c>
      <c r="I24" s="158" t="s">
        <v>460</v>
      </c>
      <c r="J24" s="158">
        <v>21</v>
      </c>
      <c r="K24" s="158">
        <v>24</v>
      </c>
      <c r="L24" s="158" t="s">
        <v>460</v>
      </c>
    </row>
    <row r="25" spans="1:12" s="233" customFormat="1" ht="12" customHeight="1" x14ac:dyDescent="0.2">
      <c r="A25" s="686"/>
      <c r="B25" s="400" t="s">
        <v>236</v>
      </c>
      <c r="C25" s="158">
        <v>339</v>
      </c>
      <c r="D25" s="158">
        <v>97</v>
      </c>
      <c r="E25" s="158">
        <v>30</v>
      </c>
      <c r="F25" s="158">
        <v>1</v>
      </c>
      <c r="G25" s="158" t="s">
        <v>460</v>
      </c>
      <c r="H25" s="158" t="s">
        <v>460</v>
      </c>
      <c r="I25" s="158" t="s">
        <v>460</v>
      </c>
      <c r="J25" s="158">
        <v>25</v>
      </c>
      <c r="K25" s="158">
        <v>41</v>
      </c>
      <c r="L25" s="158" t="s">
        <v>460</v>
      </c>
    </row>
    <row r="26" spans="1:12" s="233" customFormat="1" ht="12" customHeight="1" x14ac:dyDescent="0.2">
      <c r="A26" s="684" t="s">
        <v>445</v>
      </c>
      <c r="B26" s="402" t="s">
        <v>1</v>
      </c>
      <c r="C26" s="158">
        <f>IF(SUM(C27:C28)=0,"-",SUM(C27:C28))</f>
        <v>332</v>
      </c>
      <c r="D26" s="158">
        <f t="shared" ref="D26" si="16">IF(SUM(D27:D28)=0,"-",SUM(D27:D28))</f>
        <v>17</v>
      </c>
      <c r="E26" s="158">
        <f t="shared" ref="E26" si="17">IF(SUM(E27:E28)=0,"-",SUM(E27:E28))</f>
        <v>3</v>
      </c>
      <c r="F26" s="158" t="str">
        <f t="shared" ref="F26" si="18">IF(SUM(F27:F28)=0,"-",SUM(F27:F28))</f>
        <v>-</v>
      </c>
      <c r="G26" s="158" t="str">
        <f t="shared" ref="G26" si="19">IF(SUM(G27:G28)=0,"-",SUM(G27:G28))</f>
        <v>-</v>
      </c>
      <c r="H26" s="158" t="str">
        <f t="shared" ref="H26" si="20">IF(SUM(H27:H28)=0,"-",SUM(H27:H28))</f>
        <v>-</v>
      </c>
      <c r="I26" s="158" t="str">
        <f t="shared" ref="I26" si="21">IF(SUM(I27:I28)=0,"-",SUM(I27:I28))</f>
        <v>-</v>
      </c>
      <c r="J26" s="158">
        <f t="shared" ref="J26" si="22">IF(SUM(J27:J28)=0,"-",SUM(J27:J28))</f>
        <v>7</v>
      </c>
      <c r="K26" s="158">
        <f t="shared" ref="K26" si="23">IF(SUM(K27:K28)=0,"-",SUM(K27:K28))</f>
        <v>5</v>
      </c>
      <c r="L26" s="158">
        <f t="shared" ref="L26" si="24">IF(SUM(L27:L28)=0,"-",SUM(L27:L28))</f>
        <v>2</v>
      </c>
    </row>
    <row r="27" spans="1:12" s="233" customFormat="1" ht="12" customHeight="1" x14ac:dyDescent="0.2">
      <c r="A27" s="685"/>
      <c r="B27" s="400" t="s">
        <v>235</v>
      </c>
      <c r="C27" s="158">
        <v>124</v>
      </c>
      <c r="D27" s="158">
        <v>7</v>
      </c>
      <c r="E27" s="158">
        <v>1</v>
      </c>
      <c r="F27" s="158" t="s">
        <v>460</v>
      </c>
      <c r="G27" s="158" t="s">
        <v>460</v>
      </c>
      <c r="H27" s="158" t="s">
        <v>460</v>
      </c>
      <c r="I27" s="158" t="s">
        <v>460</v>
      </c>
      <c r="J27" s="158">
        <v>3</v>
      </c>
      <c r="K27" s="158">
        <v>3</v>
      </c>
      <c r="L27" s="158" t="s">
        <v>460</v>
      </c>
    </row>
    <row r="28" spans="1:12" s="233" customFormat="1" ht="9.75" customHeight="1" x14ac:dyDescent="0.2">
      <c r="A28" s="686"/>
      <c r="B28" s="400" t="s">
        <v>236</v>
      </c>
      <c r="C28" s="158">
        <v>208</v>
      </c>
      <c r="D28" s="158">
        <v>10</v>
      </c>
      <c r="E28" s="158">
        <v>2</v>
      </c>
      <c r="F28" s="158" t="s">
        <v>460</v>
      </c>
      <c r="G28" s="158" t="s">
        <v>460</v>
      </c>
      <c r="H28" s="158" t="s">
        <v>460</v>
      </c>
      <c r="I28" s="158" t="s">
        <v>460</v>
      </c>
      <c r="J28" s="158">
        <v>4</v>
      </c>
      <c r="K28" s="158">
        <v>2</v>
      </c>
      <c r="L28" s="158">
        <v>2</v>
      </c>
    </row>
    <row r="29" spans="1:12" s="233" customFormat="1" ht="12" customHeight="1" x14ac:dyDescent="0.2">
      <c r="A29" s="684" t="s">
        <v>447</v>
      </c>
      <c r="B29" s="402" t="s">
        <v>1</v>
      </c>
      <c r="C29" s="158">
        <f>IF(SUM(C30:C31)=0,"-",SUM(C30:C31))</f>
        <v>421</v>
      </c>
      <c r="D29" s="158">
        <f t="shared" ref="D29" si="25">IF(SUM(D30:D31)=0,"-",SUM(D30:D31))</f>
        <v>31</v>
      </c>
      <c r="E29" s="158">
        <f t="shared" ref="E29" si="26">IF(SUM(E30:E31)=0,"-",SUM(E30:E31))</f>
        <v>4</v>
      </c>
      <c r="F29" s="158">
        <f t="shared" ref="F29" si="27">IF(SUM(F30:F31)=0,"-",SUM(F30:F31))</f>
        <v>2</v>
      </c>
      <c r="G29" s="158">
        <f t="shared" ref="G29" si="28">IF(SUM(G30:G31)=0,"-",SUM(G30:G31))</f>
        <v>2</v>
      </c>
      <c r="H29" s="158">
        <f t="shared" ref="H29" si="29">IF(SUM(H30:H31)=0,"-",SUM(H30:H31))</f>
        <v>1</v>
      </c>
      <c r="I29" s="158" t="str">
        <f t="shared" ref="I29" si="30">IF(SUM(I30:I31)=0,"-",SUM(I30:I31))</f>
        <v>-</v>
      </c>
      <c r="J29" s="158">
        <f t="shared" ref="J29" si="31">IF(SUM(J30:J31)=0,"-",SUM(J30:J31))</f>
        <v>9</v>
      </c>
      <c r="K29" s="158">
        <f t="shared" ref="K29" si="32">IF(SUM(K30:K31)=0,"-",SUM(K30:K31))</f>
        <v>12</v>
      </c>
      <c r="L29" s="158">
        <f t="shared" ref="L29" si="33">IF(SUM(L30:L31)=0,"-",SUM(L30:L31))</f>
        <v>4</v>
      </c>
    </row>
    <row r="30" spans="1:12" s="233" customFormat="1" ht="12" customHeight="1" x14ac:dyDescent="0.2">
      <c r="A30" s="685"/>
      <c r="B30" s="400" t="s">
        <v>235</v>
      </c>
      <c r="C30" s="158">
        <v>166</v>
      </c>
      <c r="D30" s="158">
        <v>17</v>
      </c>
      <c r="E30" s="158">
        <v>1</v>
      </c>
      <c r="F30" s="158">
        <v>1</v>
      </c>
      <c r="G30" s="158">
        <v>1</v>
      </c>
      <c r="H30" s="158">
        <v>1</v>
      </c>
      <c r="I30" s="158" t="s">
        <v>460</v>
      </c>
      <c r="J30" s="158">
        <v>7</v>
      </c>
      <c r="K30" s="158">
        <v>8</v>
      </c>
      <c r="L30" s="158" t="s">
        <v>460</v>
      </c>
    </row>
    <row r="31" spans="1:12" s="233" customFormat="1" ht="12" customHeight="1" x14ac:dyDescent="0.2">
      <c r="A31" s="686"/>
      <c r="B31" s="400" t="s">
        <v>236</v>
      </c>
      <c r="C31" s="158">
        <v>255</v>
      </c>
      <c r="D31" s="158">
        <v>14</v>
      </c>
      <c r="E31" s="158">
        <v>3</v>
      </c>
      <c r="F31" s="158">
        <v>1</v>
      </c>
      <c r="G31" s="158">
        <v>1</v>
      </c>
      <c r="H31" s="158" t="s">
        <v>460</v>
      </c>
      <c r="I31" s="158" t="s">
        <v>460</v>
      </c>
      <c r="J31" s="158">
        <v>2</v>
      </c>
      <c r="K31" s="158">
        <v>4</v>
      </c>
      <c r="L31" s="158">
        <v>4</v>
      </c>
    </row>
    <row r="32" spans="1:12" s="233" customFormat="1" ht="12" customHeight="1" x14ac:dyDescent="0.2">
      <c r="A32" s="684" t="s">
        <v>446</v>
      </c>
      <c r="B32" s="402" t="s">
        <v>1</v>
      </c>
      <c r="C32" s="158">
        <f>IF(SUM(C33:C34)=0,"-",SUM(C33:C34))</f>
        <v>470</v>
      </c>
      <c r="D32" s="158">
        <f t="shared" ref="D32" si="34">IF(SUM(D33:D34)=0,"-",SUM(D33:D34))</f>
        <v>52</v>
      </c>
      <c r="E32" s="158" t="str">
        <f t="shared" ref="E32" si="35">IF(SUM(E33:E34)=0,"-",SUM(E33:E34))</f>
        <v>-</v>
      </c>
      <c r="F32" s="158" t="str">
        <f t="shared" ref="F32" si="36">IF(SUM(F33:F34)=0,"-",SUM(F33:F34))</f>
        <v>-</v>
      </c>
      <c r="G32" s="158" t="str">
        <f t="shared" ref="G32" si="37">IF(SUM(G33:G34)=0,"-",SUM(G33:G34))</f>
        <v>-</v>
      </c>
      <c r="H32" s="158" t="str">
        <f t="shared" ref="H32" si="38">IF(SUM(H33:H34)=0,"-",SUM(H33:H34))</f>
        <v>-</v>
      </c>
      <c r="I32" s="158" t="str">
        <f t="shared" ref="I32" si="39">IF(SUM(I33:I34)=0,"-",SUM(I33:I34))</f>
        <v>-</v>
      </c>
      <c r="J32" s="158" t="str">
        <f t="shared" ref="J32" si="40">IF(SUM(J33:J34)=0,"-",SUM(J33:J34))</f>
        <v>-</v>
      </c>
      <c r="K32" s="158" t="str">
        <f t="shared" ref="K32" si="41">IF(SUM(K33:K34)=0,"-",SUM(K33:K34))</f>
        <v>-</v>
      </c>
      <c r="L32" s="158">
        <f t="shared" ref="L32" si="42">IF(SUM(L33:L34)=0,"-",SUM(L33:L34))</f>
        <v>52</v>
      </c>
    </row>
    <row r="33" spans="1:12" s="233" customFormat="1" ht="12" customHeight="1" x14ac:dyDescent="0.2">
      <c r="A33" s="685"/>
      <c r="B33" s="400" t="s">
        <v>235</v>
      </c>
      <c r="C33" s="158">
        <v>187</v>
      </c>
      <c r="D33" s="158">
        <v>24</v>
      </c>
      <c r="E33" s="158" t="s">
        <v>460</v>
      </c>
      <c r="F33" s="158" t="s">
        <v>460</v>
      </c>
      <c r="G33" s="158" t="s">
        <v>460</v>
      </c>
      <c r="H33" s="158" t="s">
        <v>460</v>
      </c>
      <c r="I33" s="158" t="s">
        <v>460</v>
      </c>
      <c r="J33" s="158" t="s">
        <v>460</v>
      </c>
      <c r="K33" s="158" t="s">
        <v>460</v>
      </c>
      <c r="L33" s="158">
        <v>24</v>
      </c>
    </row>
    <row r="34" spans="1:12" s="233" customFormat="1" ht="12" customHeight="1" x14ac:dyDescent="0.2">
      <c r="A34" s="686"/>
      <c r="B34" s="400" t="s">
        <v>236</v>
      </c>
      <c r="C34" s="158">
        <v>283</v>
      </c>
      <c r="D34" s="158">
        <v>28</v>
      </c>
      <c r="E34" s="158" t="s">
        <v>460</v>
      </c>
      <c r="F34" s="158" t="s">
        <v>460</v>
      </c>
      <c r="G34" s="158" t="s">
        <v>460</v>
      </c>
      <c r="H34" s="158" t="s">
        <v>460</v>
      </c>
      <c r="I34" s="158" t="s">
        <v>460</v>
      </c>
      <c r="J34" s="158" t="s">
        <v>460</v>
      </c>
      <c r="K34" s="158" t="s">
        <v>460</v>
      </c>
      <c r="L34" s="158">
        <v>28</v>
      </c>
    </row>
    <row r="35" spans="1:12" s="233" customFormat="1" ht="12" customHeight="1" x14ac:dyDescent="0.2">
      <c r="A35" s="684" t="s">
        <v>448</v>
      </c>
      <c r="B35" s="402" t="s">
        <v>1</v>
      </c>
      <c r="C35" s="158">
        <f>IF(SUM(C36:C37)=0,"-",SUM(C36:C37))</f>
        <v>1057</v>
      </c>
      <c r="D35" s="158">
        <f t="shared" ref="D35" si="43">IF(SUM(D36:D37)=0,"-",SUM(D36:D37))</f>
        <v>80</v>
      </c>
      <c r="E35" s="158">
        <f t="shared" ref="E35" si="44">IF(SUM(E36:E37)=0,"-",SUM(E36:E37))</f>
        <v>21</v>
      </c>
      <c r="F35" s="158">
        <f t="shared" ref="F35" si="45">IF(SUM(F36:F37)=0,"-",SUM(F36:F37))</f>
        <v>3</v>
      </c>
      <c r="G35" s="158">
        <f t="shared" ref="G35" si="46">IF(SUM(G36:G37)=0,"-",SUM(G36:G37))</f>
        <v>1</v>
      </c>
      <c r="H35" s="158" t="str">
        <f t="shared" ref="H35" si="47">IF(SUM(H36:H37)=0,"-",SUM(H36:H37))</f>
        <v>-</v>
      </c>
      <c r="I35" s="158">
        <f t="shared" ref="I35" si="48">IF(SUM(I36:I37)=0,"-",SUM(I36:I37))</f>
        <v>2</v>
      </c>
      <c r="J35" s="158">
        <f t="shared" ref="J35" si="49">IF(SUM(J36:J37)=0,"-",SUM(J36:J37))</f>
        <v>29</v>
      </c>
      <c r="K35" s="158">
        <f t="shared" ref="K35" si="50">IF(SUM(K36:K37)=0,"-",SUM(K36:K37))</f>
        <v>25</v>
      </c>
      <c r="L35" s="158" t="str">
        <f t="shared" ref="L35" si="51">IF(SUM(L36:L37)=0,"-",SUM(L36:L37))</f>
        <v>-</v>
      </c>
    </row>
    <row r="36" spans="1:12" s="233" customFormat="1" ht="12" customHeight="1" x14ac:dyDescent="0.2">
      <c r="A36" s="685"/>
      <c r="B36" s="400" t="s">
        <v>235</v>
      </c>
      <c r="C36" s="158">
        <v>442</v>
      </c>
      <c r="D36" s="158">
        <v>37</v>
      </c>
      <c r="E36" s="158">
        <v>7</v>
      </c>
      <c r="F36" s="158">
        <v>2</v>
      </c>
      <c r="G36" s="158">
        <v>1</v>
      </c>
      <c r="H36" s="158" t="s">
        <v>460</v>
      </c>
      <c r="I36" s="158" t="s">
        <v>460</v>
      </c>
      <c r="J36" s="158">
        <v>15</v>
      </c>
      <c r="K36" s="158">
        <v>13</v>
      </c>
      <c r="L36" s="158" t="s">
        <v>460</v>
      </c>
    </row>
    <row r="37" spans="1:12" s="233" customFormat="1" ht="12" customHeight="1" x14ac:dyDescent="0.2">
      <c r="A37" s="686"/>
      <c r="B37" s="400" t="s">
        <v>236</v>
      </c>
      <c r="C37" s="158">
        <v>615</v>
      </c>
      <c r="D37" s="158">
        <v>43</v>
      </c>
      <c r="E37" s="158">
        <v>14</v>
      </c>
      <c r="F37" s="158">
        <v>1</v>
      </c>
      <c r="G37" s="158" t="s">
        <v>460</v>
      </c>
      <c r="H37" s="158" t="s">
        <v>460</v>
      </c>
      <c r="I37" s="158">
        <v>2</v>
      </c>
      <c r="J37" s="158">
        <v>14</v>
      </c>
      <c r="K37" s="158">
        <v>12</v>
      </c>
      <c r="L37" s="158" t="s">
        <v>460</v>
      </c>
    </row>
    <row r="38" spans="1:12" s="233" customFormat="1" ht="12" customHeight="1" x14ac:dyDescent="0.2">
      <c r="A38" s="684" t="s">
        <v>449</v>
      </c>
      <c r="B38" s="402" t="s">
        <v>1</v>
      </c>
      <c r="C38" s="158">
        <f>IF(SUM(C39:C40)=0,"-",SUM(C39:C40))</f>
        <v>343</v>
      </c>
      <c r="D38" s="158">
        <f t="shared" ref="D38" si="52">IF(SUM(D39:D40)=0,"-",SUM(D39:D40))</f>
        <v>21</v>
      </c>
      <c r="E38" s="158">
        <f t="shared" ref="E38" si="53">IF(SUM(E39:E40)=0,"-",SUM(E39:E40))</f>
        <v>6</v>
      </c>
      <c r="F38" s="158">
        <f t="shared" ref="F38" si="54">IF(SUM(F39:F40)=0,"-",SUM(F39:F40))</f>
        <v>1</v>
      </c>
      <c r="G38" s="158" t="str">
        <f t="shared" ref="G38" si="55">IF(SUM(G39:G40)=0,"-",SUM(G39:G40))</f>
        <v>-</v>
      </c>
      <c r="H38" s="158" t="str">
        <f t="shared" ref="H38" si="56">IF(SUM(H39:H40)=0,"-",SUM(H39:H40))</f>
        <v>-</v>
      </c>
      <c r="I38" s="158" t="str">
        <f t="shared" ref="I38" si="57">IF(SUM(I39:I40)=0,"-",SUM(I39:I40))</f>
        <v>-</v>
      </c>
      <c r="J38" s="158">
        <f t="shared" ref="J38" si="58">IF(SUM(J39:J40)=0,"-",SUM(J39:J40))</f>
        <v>6</v>
      </c>
      <c r="K38" s="158">
        <f t="shared" ref="K38" si="59">IF(SUM(K39:K40)=0,"-",SUM(K39:K40))</f>
        <v>8</v>
      </c>
      <c r="L38" s="158" t="str">
        <f t="shared" ref="L38" si="60">IF(SUM(L39:L40)=0,"-",SUM(L39:L40))</f>
        <v>-</v>
      </c>
    </row>
    <row r="39" spans="1:12" s="233" customFormat="1" ht="12" customHeight="1" x14ac:dyDescent="0.2">
      <c r="A39" s="685"/>
      <c r="B39" s="400" t="s">
        <v>235</v>
      </c>
      <c r="C39" s="158">
        <v>144</v>
      </c>
      <c r="D39" s="158">
        <v>9</v>
      </c>
      <c r="E39" s="158" t="s">
        <v>460</v>
      </c>
      <c r="F39" s="158" t="s">
        <v>460</v>
      </c>
      <c r="G39" s="158" t="s">
        <v>460</v>
      </c>
      <c r="H39" s="158" t="s">
        <v>460</v>
      </c>
      <c r="I39" s="158" t="s">
        <v>460</v>
      </c>
      <c r="J39" s="158">
        <v>5</v>
      </c>
      <c r="K39" s="158">
        <v>4</v>
      </c>
      <c r="L39" s="158" t="s">
        <v>460</v>
      </c>
    </row>
    <row r="40" spans="1:12" s="233" customFormat="1" ht="12" customHeight="1" x14ac:dyDescent="0.2">
      <c r="A40" s="686"/>
      <c r="B40" s="400" t="s">
        <v>236</v>
      </c>
      <c r="C40" s="158">
        <v>199</v>
      </c>
      <c r="D40" s="158">
        <v>12</v>
      </c>
      <c r="E40" s="158">
        <v>6</v>
      </c>
      <c r="F40" s="158">
        <v>1</v>
      </c>
      <c r="G40" s="158" t="s">
        <v>460</v>
      </c>
      <c r="H40" s="158" t="s">
        <v>460</v>
      </c>
      <c r="I40" s="158" t="s">
        <v>460</v>
      </c>
      <c r="J40" s="158">
        <v>1</v>
      </c>
      <c r="K40" s="158">
        <v>4</v>
      </c>
      <c r="L40" s="158" t="s">
        <v>460</v>
      </c>
    </row>
    <row r="41" spans="1:12" s="233" customFormat="1" ht="12" customHeight="1" x14ac:dyDescent="0.2">
      <c r="A41" s="684" t="s">
        <v>450</v>
      </c>
      <c r="B41" s="402" t="s">
        <v>1</v>
      </c>
      <c r="C41" s="158">
        <f>IF(SUM(C42:C43)=0,"-",SUM(C42:C43))</f>
        <v>747</v>
      </c>
      <c r="D41" s="158">
        <f t="shared" ref="D41" si="61">IF(SUM(D42:D43)=0,"-",SUM(D42:D43))</f>
        <v>66</v>
      </c>
      <c r="E41" s="158">
        <f t="shared" ref="E41" si="62">IF(SUM(E42:E43)=0,"-",SUM(E42:E43))</f>
        <v>21</v>
      </c>
      <c r="F41" s="158">
        <f t="shared" ref="F41" si="63">IF(SUM(F42:F43)=0,"-",SUM(F42:F43))</f>
        <v>1</v>
      </c>
      <c r="G41" s="158">
        <f t="shared" ref="G41" si="64">IF(SUM(G42:G43)=0,"-",SUM(G42:G43))</f>
        <v>1</v>
      </c>
      <c r="H41" s="158">
        <f t="shared" ref="H41" si="65">IF(SUM(H42:H43)=0,"-",SUM(H42:H43))</f>
        <v>1</v>
      </c>
      <c r="I41" s="158" t="str">
        <f t="shared" ref="I41" si="66">IF(SUM(I42:I43)=0,"-",SUM(I42:I43))</f>
        <v>-</v>
      </c>
      <c r="J41" s="158">
        <f t="shared" ref="J41" si="67">IF(SUM(J42:J43)=0,"-",SUM(J42:J43))</f>
        <v>24</v>
      </c>
      <c r="K41" s="158">
        <f t="shared" ref="K41" si="68">IF(SUM(K42:K43)=0,"-",SUM(K42:K43))</f>
        <v>20</v>
      </c>
      <c r="L41" s="158" t="str">
        <f t="shared" ref="L41" si="69">IF(SUM(L42:L43)=0,"-",SUM(L42:L43))</f>
        <v>-</v>
      </c>
    </row>
    <row r="42" spans="1:12" s="233" customFormat="1" ht="12" customHeight="1" x14ac:dyDescent="0.2">
      <c r="A42" s="685"/>
      <c r="B42" s="400" t="s">
        <v>235</v>
      </c>
      <c r="C42" s="158">
        <v>303</v>
      </c>
      <c r="D42" s="158">
        <v>37</v>
      </c>
      <c r="E42" s="158">
        <v>11</v>
      </c>
      <c r="F42" s="158" t="s">
        <v>460</v>
      </c>
      <c r="G42" s="158" t="s">
        <v>460</v>
      </c>
      <c r="H42" s="158" t="s">
        <v>460</v>
      </c>
      <c r="I42" s="158" t="s">
        <v>460</v>
      </c>
      <c r="J42" s="158">
        <v>13</v>
      </c>
      <c r="K42" s="158">
        <v>13</v>
      </c>
      <c r="L42" s="158" t="s">
        <v>460</v>
      </c>
    </row>
    <row r="43" spans="1:12" s="233" customFormat="1" ht="9.75" customHeight="1" x14ac:dyDescent="0.2">
      <c r="A43" s="686"/>
      <c r="B43" s="400" t="s">
        <v>236</v>
      </c>
      <c r="C43" s="158">
        <v>444</v>
      </c>
      <c r="D43" s="158">
        <v>29</v>
      </c>
      <c r="E43" s="158">
        <v>10</v>
      </c>
      <c r="F43" s="158">
        <v>1</v>
      </c>
      <c r="G43" s="158">
        <v>1</v>
      </c>
      <c r="H43" s="158">
        <v>1</v>
      </c>
      <c r="I43" s="158" t="s">
        <v>460</v>
      </c>
      <c r="J43" s="158">
        <v>11</v>
      </c>
      <c r="K43" s="158">
        <v>7</v>
      </c>
      <c r="L43" s="158" t="s">
        <v>460</v>
      </c>
    </row>
    <row r="44" spans="1:12" s="464" customFormat="1" ht="12" customHeight="1" x14ac:dyDescent="0.2">
      <c r="A44" s="517" t="s">
        <v>474</v>
      </c>
      <c r="B44" s="449" t="s">
        <v>490</v>
      </c>
      <c r="C44" s="111">
        <f>C47</f>
        <v>2154</v>
      </c>
      <c r="D44" s="111">
        <f t="shared" ref="D44:L46" si="70">D47</f>
        <v>165</v>
      </c>
      <c r="E44" s="111">
        <f t="shared" si="70"/>
        <v>39</v>
      </c>
      <c r="F44" s="463">
        <f t="shared" si="70"/>
        <v>7</v>
      </c>
      <c r="G44" s="463">
        <f t="shared" si="70"/>
        <v>6</v>
      </c>
      <c r="H44" s="463">
        <f t="shared" si="70"/>
        <v>2</v>
      </c>
      <c r="I44" s="463">
        <f t="shared" si="70"/>
        <v>0</v>
      </c>
      <c r="J44" s="463">
        <f t="shared" si="70"/>
        <v>80</v>
      </c>
      <c r="K44" s="463">
        <f t="shared" si="70"/>
        <v>37</v>
      </c>
      <c r="L44" s="463">
        <f t="shared" si="70"/>
        <v>2</v>
      </c>
    </row>
    <row r="45" spans="1:12" s="464" customFormat="1" ht="12" customHeight="1" x14ac:dyDescent="0.2">
      <c r="A45" s="583"/>
      <c r="B45" s="222" t="s">
        <v>491</v>
      </c>
      <c r="C45" s="111">
        <f>C48</f>
        <v>903</v>
      </c>
      <c r="D45" s="111">
        <f t="shared" si="70"/>
        <v>73</v>
      </c>
      <c r="E45" s="111">
        <f t="shared" si="70"/>
        <v>10</v>
      </c>
      <c r="F45" s="463">
        <f t="shared" si="70"/>
        <v>5</v>
      </c>
      <c r="G45" s="463">
        <f t="shared" si="70"/>
        <v>4</v>
      </c>
      <c r="H45" s="463">
        <f t="shared" si="70"/>
        <v>1</v>
      </c>
      <c r="I45" s="463">
        <f t="shared" si="70"/>
        <v>0</v>
      </c>
      <c r="J45" s="463">
        <f t="shared" si="70"/>
        <v>36</v>
      </c>
      <c r="K45" s="463">
        <f t="shared" si="70"/>
        <v>20</v>
      </c>
      <c r="L45" s="463">
        <f t="shared" si="70"/>
        <v>2</v>
      </c>
    </row>
    <row r="46" spans="1:12" s="464" customFormat="1" ht="12" customHeight="1" x14ac:dyDescent="0.2">
      <c r="A46" s="518"/>
      <c r="B46" s="222" t="s">
        <v>492</v>
      </c>
      <c r="C46" s="111">
        <f>C49</f>
        <v>1251</v>
      </c>
      <c r="D46" s="111">
        <f t="shared" si="70"/>
        <v>92</v>
      </c>
      <c r="E46" s="111">
        <f t="shared" si="70"/>
        <v>29</v>
      </c>
      <c r="F46" s="463">
        <f t="shared" si="70"/>
        <v>2</v>
      </c>
      <c r="G46" s="463">
        <f t="shared" si="70"/>
        <v>2</v>
      </c>
      <c r="H46" s="463">
        <f t="shared" si="70"/>
        <v>1</v>
      </c>
      <c r="I46" s="463">
        <f t="shared" si="70"/>
        <v>0</v>
      </c>
      <c r="J46" s="463">
        <f t="shared" si="70"/>
        <v>44</v>
      </c>
      <c r="K46" s="463">
        <f t="shared" si="70"/>
        <v>17</v>
      </c>
      <c r="L46" s="463">
        <f t="shared" si="70"/>
        <v>0</v>
      </c>
    </row>
    <row r="47" spans="1:12" s="466" customFormat="1" ht="12" customHeight="1" x14ac:dyDescent="0.2">
      <c r="A47" s="519" t="s">
        <v>475</v>
      </c>
      <c r="B47" s="448" t="s">
        <v>490</v>
      </c>
      <c r="C47" s="413">
        <v>2154</v>
      </c>
      <c r="D47" s="413">
        <v>165</v>
      </c>
      <c r="E47" s="413">
        <v>39</v>
      </c>
      <c r="F47" s="465">
        <v>7</v>
      </c>
      <c r="G47" s="465">
        <v>6</v>
      </c>
      <c r="H47" s="465">
        <v>2</v>
      </c>
      <c r="I47" s="465">
        <v>0</v>
      </c>
      <c r="J47" s="465">
        <v>80</v>
      </c>
      <c r="K47" s="465">
        <v>37</v>
      </c>
      <c r="L47" s="465">
        <v>2</v>
      </c>
    </row>
    <row r="48" spans="1:12" s="466" customFormat="1" ht="12" customHeight="1" x14ac:dyDescent="0.2">
      <c r="A48" s="564"/>
      <c r="B48" s="411" t="s">
        <v>491</v>
      </c>
      <c r="C48" s="413">
        <v>903</v>
      </c>
      <c r="D48" s="413">
        <v>73</v>
      </c>
      <c r="E48" s="413">
        <v>10</v>
      </c>
      <c r="F48" s="465">
        <v>5</v>
      </c>
      <c r="G48" s="465">
        <v>4</v>
      </c>
      <c r="H48" s="465">
        <v>1</v>
      </c>
      <c r="I48" s="465">
        <v>0</v>
      </c>
      <c r="J48" s="465">
        <v>36</v>
      </c>
      <c r="K48" s="465">
        <v>20</v>
      </c>
      <c r="L48" s="465">
        <v>2</v>
      </c>
    </row>
    <row r="49" spans="1:12" s="466" customFormat="1" ht="12" customHeight="1" x14ac:dyDescent="0.2">
      <c r="A49" s="520"/>
      <c r="B49" s="411" t="s">
        <v>492</v>
      </c>
      <c r="C49" s="413">
        <v>1251</v>
      </c>
      <c r="D49" s="413">
        <v>92</v>
      </c>
      <c r="E49" s="413">
        <v>29</v>
      </c>
      <c r="F49" s="465">
        <v>2</v>
      </c>
      <c r="G49" s="465">
        <v>2</v>
      </c>
      <c r="H49" s="465">
        <v>1</v>
      </c>
      <c r="I49" s="465">
        <v>0</v>
      </c>
      <c r="J49" s="465">
        <v>44</v>
      </c>
      <c r="K49" s="465">
        <v>17</v>
      </c>
      <c r="L49" s="465">
        <v>0</v>
      </c>
    </row>
    <row r="50" spans="1:12" s="233" customFormat="1" ht="12" customHeight="1" x14ac:dyDescent="0.2">
      <c r="A50" s="515" t="s">
        <v>476</v>
      </c>
      <c r="B50" s="135" t="s">
        <v>490</v>
      </c>
      <c r="C50" s="158">
        <v>577</v>
      </c>
      <c r="D50" s="158">
        <v>36</v>
      </c>
      <c r="E50" s="158">
        <v>9</v>
      </c>
      <c r="F50" s="439">
        <v>2</v>
      </c>
      <c r="G50" s="439">
        <v>2</v>
      </c>
      <c r="H50" s="439">
        <v>1</v>
      </c>
      <c r="I50" s="439">
        <v>0</v>
      </c>
      <c r="J50" s="439">
        <v>17</v>
      </c>
      <c r="K50" s="439">
        <v>8</v>
      </c>
      <c r="L50" s="439">
        <v>0</v>
      </c>
    </row>
    <row r="51" spans="1:12" s="233" customFormat="1" ht="12" customHeight="1" x14ac:dyDescent="0.2">
      <c r="A51" s="575"/>
      <c r="B51" s="213" t="s">
        <v>491</v>
      </c>
      <c r="C51" s="158">
        <v>228</v>
      </c>
      <c r="D51" s="158">
        <v>16</v>
      </c>
      <c r="E51" s="158">
        <v>1</v>
      </c>
      <c r="F51" s="439">
        <v>1</v>
      </c>
      <c r="G51" s="439">
        <v>1</v>
      </c>
      <c r="H51" s="439">
        <v>0</v>
      </c>
      <c r="I51" s="439">
        <v>0</v>
      </c>
      <c r="J51" s="439">
        <v>10</v>
      </c>
      <c r="K51" s="439">
        <v>4</v>
      </c>
      <c r="L51" s="439">
        <v>0</v>
      </c>
    </row>
    <row r="52" spans="1:12" s="233" customFormat="1" ht="12" customHeight="1" x14ac:dyDescent="0.2">
      <c r="A52" s="516"/>
      <c r="B52" s="213" t="s">
        <v>492</v>
      </c>
      <c r="C52" s="158">
        <v>349</v>
      </c>
      <c r="D52" s="158">
        <v>20</v>
      </c>
      <c r="E52" s="158">
        <v>8</v>
      </c>
      <c r="F52" s="439">
        <v>1</v>
      </c>
      <c r="G52" s="439">
        <v>1</v>
      </c>
      <c r="H52" s="439">
        <v>1</v>
      </c>
      <c r="I52" s="439">
        <v>0</v>
      </c>
      <c r="J52" s="439">
        <v>7</v>
      </c>
      <c r="K52" s="439">
        <v>4</v>
      </c>
      <c r="L52" s="439">
        <v>0</v>
      </c>
    </row>
    <row r="53" spans="1:12" s="233" customFormat="1" ht="12" customHeight="1" x14ac:dyDescent="0.2">
      <c r="A53" s="515" t="s">
        <v>477</v>
      </c>
      <c r="B53" s="135" t="s">
        <v>490</v>
      </c>
      <c r="C53" s="158">
        <v>167</v>
      </c>
      <c r="D53" s="158">
        <v>14</v>
      </c>
      <c r="E53" s="158">
        <v>3</v>
      </c>
      <c r="F53" s="439">
        <v>0</v>
      </c>
      <c r="G53" s="439">
        <v>0</v>
      </c>
      <c r="H53" s="439">
        <v>0</v>
      </c>
      <c r="I53" s="439">
        <v>0</v>
      </c>
      <c r="J53" s="439">
        <v>5</v>
      </c>
      <c r="K53" s="439">
        <v>6</v>
      </c>
      <c r="L53" s="439">
        <v>0</v>
      </c>
    </row>
    <row r="54" spans="1:12" s="233" customFormat="1" ht="12" customHeight="1" x14ac:dyDescent="0.2">
      <c r="A54" s="575"/>
      <c r="B54" s="213" t="s">
        <v>491</v>
      </c>
      <c r="C54" s="158">
        <v>61</v>
      </c>
      <c r="D54" s="158">
        <v>4</v>
      </c>
      <c r="E54" s="158">
        <v>0</v>
      </c>
      <c r="F54" s="439">
        <v>0</v>
      </c>
      <c r="G54" s="439">
        <v>0</v>
      </c>
      <c r="H54" s="439">
        <v>0</v>
      </c>
      <c r="I54" s="439">
        <v>0</v>
      </c>
      <c r="J54" s="439">
        <v>4</v>
      </c>
      <c r="K54" s="439">
        <v>0</v>
      </c>
      <c r="L54" s="439">
        <v>0</v>
      </c>
    </row>
    <row r="55" spans="1:12" s="233" customFormat="1" ht="12" customHeight="1" x14ac:dyDescent="0.2">
      <c r="A55" s="516"/>
      <c r="B55" s="213" t="s">
        <v>492</v>
      </c>
      <c r="C55" s="158">
        <v>106</v>
      </c>
      <c r="D55" s="158">
        <v>10</v>
      </c>
      <c r="E55" s="158">
        <v>3</v>
      </c>
      <c r="F55" s="439">
        <v>0</v>
      </c>
      <c r="G55" s="439">
        <v>0</v>
      </c>
      <c r="H55" s="439">
        <v>0</v>
      </c>
      <c r="I55" s="439">
        <v>0</v>
      </c>
      <c r="J55" s="439">
        <v>1</v>
      </c>
      <c r="K55" s="439">
        <v>6</v>
      </c>
      <c r="L55" s="439">
        <v>0</v>
      </c>
    </row>
    <row r="56" spans="1:12" s="233" customFormat="1" ht="12" customHeight="1" x14ac:dyDescent="0.2">
      <c r="A56" s="515" t="s">
        <v>478</v>
      </c>
      <c r="B56" s="135" t="s">
        <v>490</v>
      </c>
      <c r="C56" s="158">
        <v>498</v>
      </c>
      <c r="D56" s="158">
        <v>42</v>
      </c>
      <c r="E56" s="158">
        <v>5</v>
      </c>
      <c r="F56" s="439">
        <v>1</v>
      </c>
      <c r="G56" s="439">
        <v>0</v>
      </c>
      <c r="H56" s="439">
        <v>0</v>
      </c>
      <c r="I56" s="439">
        <v>0</v>
      </c>
      <c r="J56" s="439">
        <v>24</v>
      </c>
      <c r="K56" s="439">
        <v>12</v>
      </c>
      <c r="L56" s="439">
        <v>0</v>
      </c>
    </row>
    <row r="57" spans="1:12" s="233" customFormat="1" ht="12" customHeight="1" x14ac:dyDescent="0.2">
      <c r="A57" s="575"/>
      <c r="B57" s="213" t="s">
        <v>491</v>
      </c>
      <c r="C57" s="158">
        <v>220</v>
      </c>
      <c r="D57" s="158">
        <v>18</v>
      </c>
      <c r="E57" s="158">
        <v>2</v>
      </c>
      <c r="F57" s="439">
        <v>1</v>
      </c>
      <c r="G57" s="439">
        <v>0</v>
      </c>
      <c r="H57" s="439">
        <v>0</v>
      </c>
      <c r="I57" s="439">
        <v>0</v>
      </c>
      <c r="J57" s="439">
        <v>9</v>
      </c>
      <c r="K57" s="439">
        <v>6</v>
      </c>
      <c r="L57" s="439">
        <v>0</v>
      </c>
    </row>
    <row r="58" spans="1:12" s="233" customFormat="1" ht="12" customHeight="1" x14ac:dyDescent="0.2">
      <c r="A58" s="516"/>
      <c r="B58" s="213" t="s">
        <v>492</v>
      </c>
      <c r="C58" s="158">
        <v>278</v>
      </c>
      <c r="D58" s="158">
        <v>24</v>
      </c>
      <c r="E58" s="158">
        <v>3</v>
      </c>
      <c r="F58" s="439">
        <v>0</v>
      </c>
      <c r="G58" s="439">
        <v>0</v>
      </c>
      <c r="H58" s="439">
        <v>0</v>
      </c>
      <c r="I58" s="439">
        <v>0</v>
      </c>
      <c r="J58" s="439">
        <v>15</v>
      </c>
      <c r="K58" s="439">
        <v>6</v>
      </c>
      <c r="L58" s="439">
        <v>0</v>
      </c>
    </row>
    <row r="59" spans="1:12" s="233" customFormat="1" ht="12" customHeight="1" x14ac:dyDescent="0.2">
      <c r="A59" s="515" t="s">
        <v>479</v>
      </c>
      <c r="B59" s="135" t="s">
        <v>490</v>
      </c>
      <c r="C59" s="158">
        <v>912</v>
      </c>
      <c r="D59" s="158">
        <v>73</v>
      </c>
      <c r="E59" s="158">
        <v>22</v>
      </c>
      <c r="F59" s="439">
        <v>4</v>
      </c>
      <c r="G59" s="439">
        <v>4</v>
      </c>
      <c r="H59" s="439">
        <v>1</v>
      </c>
      <c r="I59" s="439">
        <v>0</v>
      </c>
      <c r="J59" s="439">
        <v>34</v>
      </c>
      <c r="K59" s="439">
        <v>11</v>
      </c>
      <c r="L59" s="439">
        <v>2</v>
      </c>
    </row>
    <row r="60" spans="1:12" s="233" customFormat="1" ht="12" customHeight="1" x14ac:dyDescent="0.2">
      <c r="A60" s="575"/>
      <c r="B60" s="213" t="s">
        <v>491</v>
      </c>
      <c r="C60" s="158">
        <v>394</v>
      </c>
      <c r="D60" s="158">
        <v>35</v>
      </c>
      <c r="E60" s="158">
        <v>7</v>
      </c>
      <c r="F60" s="439">
        <v>3</v>
      </c>
      <c r="G60" s="439">
        <v>3</v>
      </c>
      <c r="H60" s="439">
        <v>1</v>
      </c>
      <c r="I60" s="439">
        <v>0</v>
      </c>
      <c r="J60" s="439">
        <v>13</v>
      </c>
      <c r="K60" s="439">
        <v>10</v>
      </c>
      <c r="L60" s="439">
        <v>2</v>
      </c>
    </row>
    <row r="61" spans="1:12" s="233" customFormat="1" ht="9.75" customHeight="1" x14ac:dyDescent="0.2">
      <c r="A61" s="516"/>
      <c r="B61" s="213" t="s">
        <v>492</v>
      </c>
      <c r="C61" s="158">
        <v>518</v>
      </c>
      <c r="D61" s="158">
        <v>38</v>
      </c>
      <c r="E61" s="158">
        <v>15</v>
      </c>
      <c r="F61" s="439">
        <v>1</v>
      </c>
      <c r="G61" s="439">
        <v>1</v>
      </c>
      <c r="H61" s="439">
        <v>0</v>
      </c>
      <c r="I61" s="439">
        <v>0</v>
      </c>
      <c r="J61" s="439">
        <v>21</v>
      </c>
      <c r="K61" s="439">
        <v>1</v>
      </c>
      <c r="L61" s="439">
        <v>0</v>
      </c>
    </row>
    <row r="62" spans="1:12" s="464" customFormat="1" ht="12" customHeight="1" x14ac:dyDescent="0.2">
      <c r="A62" s="517" t="s">
        <v>480</v>
      </c>
      <c r="B62" s="449" t="s">
        <v>490</v>
      </c>
      <c r="C62" s="111">
        <f>C65</f>
        <v>1601</v>
      </c>
      <c r="D62" s="111">
        <f t="shared" ref="D62:L64" si="71">D65</f>
        <v>131</v>
      </c>
      <c r="E62" s="111">
        <f t="shared" si="71"/>
        <v>30</v>
      </c>
      <c r="F62" s="463">
        <f t="shared" si="71"/>
        <v>1</v>
      </c>
      <c r="G62" s="463">
        <f t="shared" si="71"/>
        <v>1</v>
      </c>
      <c r="H62" s="463">
        <f t="shared" si="71"/>
        <v>1</v>
      </c>
      <c r="I62" s="463">
        <f t="shared" si="71"/>
        <v>1</v>
      </c>
      <c r="J62" s="463">
        <f t="shared" si="71"/>
        <v>63</v>
      </c>
      <c r="K62" s="463">
        <f t="shared" si="71"/>
        <v>41</v>
      </c>
      <c r="L62" s="463">
        <f t="shared" si="71"/>
        <v>3</v>
      </c>
    </row>
    <row r="63" spans="1:12" s="464" customFormat="1" ht="12" customHeight="1" x14ac:dyDescent="0.2">
      <c r="A63" s="583"/>
      <c r="B63" s="222" t="s">
        <v>491</v>
      </c>
      <c r="C63" s="111">
        <f>C66</f>
        <v>654</v>
      </c>
      <c r="D63" s="111">
        <f t="shared" si="71"/>
        <v>82</v>
      </c>
      <c r="E63" s="111">
        <f t="shared" si="71"/>
        <v>10</v>
      </c>
      <c r="F63" s="463">
        <f t="shared" si="71"/>
        <v>1</v>
      </c>
      <c r="G63" s="463">
        <f t="shared" si="71"/>
        <v>1</v>
      </c>
      <c r="H63" s="463">
        <f t="shared" si="71"/>
        <v>1</v>
      </c>
      <c r="I63" s="463">
        <f t="shared" si="71"/>
        <v>1</v>
      </c>
      <c r="J63" s="463">
        <f t="shared" si="71"/>
        <v>42</v>
      </c>
      <c r="K63" s="463">
        <f t="shared" si="71"/>
        <v>26</v>
      </c>
      <c r="L63" s="463">
        <f t="shared" si="71"/>
        <v>2</v>
      </c>
    </row>
    <row r="64" spans="1:12" s="464" customFormat="1" ht="12" customHeight="1" x14ac:dyDescent="0.2">
      <c r="A64" s="518"/>
      <c r="B64" s="222" t="s">
        <v>492</v>
      </c>
      <c r="C64" s="111">
        <f>C67</f>
        <v>947</v>
      </c>
      <c r="D64" s="111">
        <f t="shared" si="71"/>
        <v>49</v>
      </c>
      <c r="E64" s="111">
        <f t="shared" si="71"/>
        <v>20</v>
      </c>
      <c r="F64" s="463" t="str">
        <f t="shared" si="71"/>
        <v>-</v>
      </c>
      <c r="G64" s="463" t="str">
        <f t="shared" si="71"/>
        <v>-</v>
      </c>
      <c r="H64" s="463" t="str">
        <f t="shared" si="71"/>
        <v>-</v>
      </c>
      <c r="I64" s="463" t="str">
        <f t="shared" si="71"/>
        <v>-</v>
      </c>
      <c r="J64" s="463">
        <f t="shared" si="71"/>
        <v>21</v>
      </c>
      <c r="K64" s="463">
        <f t="shared" si="71"/>
        <v>15</v>
      </c>
      <c r="L64" s="463">
        <f t="shared" si="71"/>
        <v>1</v>
      </c>
    </row>
    <row r="65" spans="1:12" s="466" customFormat="1" ht="12" customHeight="1" x14ac:dyDescent="0.2">
      <c r="A65" s="519" t="s">
        <v>481</v>
      </c>
      <c r="B65" s="448" t="s">
        <v>490</v>
      </c>
      <c r="C65" s="413">
        <v>1601</v>
      </c>
      <c r="D65" s="413">
        <v>131</v>
      </c>
      <c r="E65" s="413">
        <v>30</v>
      </c>
      <c r="F65" s="465">
        <v>1</v>
      </c>
      <c r="G65" s="465">
        <v>1</v>
      </c>
      <c r="H65" s="465">
        <v>1</v>
      </c>
      <c r="I65" s="465">
        <v>1</v>
      </c>
      <c r="J65" s="465">
        <v>63</v>
      </c>
      <c r="K65" s="465">
        <v>41</v>
      </c>
      <c r="L65" s="465">
        <v>3</v>
      </c>
    </row>
    <row r="66" spans="1:12" s="466" customFormat="1" ht="12" customHeight="1" x14ac:dyDescent="0.2">
      <c r="A66" s="564"/>
      <c r="B66" s="411" t="s">
        <v>491</v>
      </c>
      <c r="C66" s="413">
        <v>654</v>
      </c>
      <c r="D66" s="413">
        <v>82</v>
      </c>
      <c r="E66" s="413">
        <v>10</v>
      </c>
      <c r="F66" s="465">
        <v>1</v>
      </c>
      <c r="G66" s="465">
        <v>1</v>
      </c>
      <c r="H66" s="465">
        <v>1</v>
      </c>
      <c r="I66" s="465">
        <v>1</v>
      </c>
      <c r="J66" s="465">
        <v>42</v>
      </c>
      <c r="K66" s="465">
        <v>26</v>
      </c>
      <c r="L66" s="465">
        <v>2</v>
      </c>
    </row>
    <row r="67" spans="1:12" s="466" customFormat="1" ht="12" customHeight="1" x14ac:dyDescent="0.2">
      <c r="A67" s="520"/>
      <c r="B67" s="411" t="s">
        <v>492</v>
      </c>
      <c r="C67" s="413">
        <v>947</v>
      </c>
      <c r="D67" s="413">
        <v>49</v>
      </c>
      <c r="E67" s="413">
        <v>20</v>
      </c>
      <c r="F67" s="465" t="s">
        <v>416</v>
      </c>
      <c r="G67" s="465" t="s">
        <v>416</v>
      </c>
      <c r="H67" s="465" t="s">
        <v>416</v>
      </c>
      <c r="I67" s="465" t="s">
        <v>416</v>
      </c>
      <c r="J67" s="465">
        <v>21</v>
      </c>
      <c r="K67" s="465">
        <v>15</v>
      </c>
      <c r="L67" s="465">
        <v>1</v>
      </c>
    </row>
    <row r="68" spans="1:12" s="233" customFormat="1" ht="12" customHeight="1" x14ac:dyDescent="0.2">
      <c r="A68" s="515" t="s">
        <v>482</v>
      </c>
      <c r="B68" s="135" t="s">
        <v>490</v>
      </c>
      <c r="C68" s="158">
        <v>429</v>
      </c>
      <c r="D68" s="158">
        <v>35</v>
      </c>
      <c r="E68" s="158">
        <v>7</v>
      </c>
      <c r="F68" s="439" t="s">
        <v>416</v>
      </c>
      <c r="G68" s="439" t="s">
        <v>416</v>
      </c>
      <c r="H68" s="439" t="s">
        <v>416</v>
      </c>
      <c r="I68" s="439" t="s">
        <v>416</v>
      </c>
      <c r="J68" s="439">
        <v>18</v>
      </c>
      <c r="K68" s="439">
        <v>7</v>
      </c>
      <c r="L68" s="439">
        <v>3</v>
      </c>
    </row>
    <row r="69" spans="1:12" s="233" customFormat="1" ht="12" customHeight="1" x14ac:dyDescent="0.2">
      <c r="A69" s="575"/>
      <c r="B69" s="213" t="s">
        <v>491</v>
      </c>
      <c r="C69" s="158">
        <v>166</v>
      </c>
      <c r="D69" s="158">
        <v>22</v>
      </c>
      <c r="E69" s="158">
        <v>5</v>
      </c>
      <c r="F69" s="439" t="s">
        <v>416</v>
      </c>
      <c r="G69" s="439" t="s">
        <v>416</v>
      </c>
      <c r="H69" s="439" t="s">
        <v>416</v>
      </c>
      <c r="I69" s="439" t="s">
        <v>416</v>
      </c>
      <c r="J69" s="439">
        <v>9</v>
      </c>
      <c r="K69" s="439">
        <v>6</v>
      </c>
      <c r="L69" s="439">
        <v>2</v>
      </c>
    </row>
    <row r="70" spans="1:12" s="233" customFormat="1" ht="9.75" customHeight="1" x14ac:dyDescent="0.2">
      <c r="A70" s="516"/>
      <c r="B70" s="213" t="s">
        <v>492</v>
      </c>
      <c r="C70" s="158">
        <v>263</v>
      </c>
      <c r="D70" s="158">
        <v>13</v>
      </c>
      <c r="E70" s="158">
        <v>2</v>
      </c>
      <c r="F70" s="439" t="s">
        <v>416</v>
      </c>
      <c r="G70" s="439" t="s">
        <v>416</v>
      </c>
      <c r="H70" s="439" t="s">
        <v>416</v>
      </c>
      <c r="I70" s="439" t="s">
        <v>416</v>
      </c>
      <c r="J70" s="439">
        <v>9</v>
      </c>
      <c r="K70" s="439">
        <v>1</v>
      </c>
      <c r="L70" s="439">
        <v>1</v>
      </c>
    </row>
    <row r="71" spans="1:12" s="233" customFormat="1" ht="12" customHeight="1" x14ac:dyDescent="0.2">
      <c r="A71" s="515" t="s">
        <v>483</v>
      </c>
      <c r="B71" s="135" t="s">
        <v>490</v>
      </c>
      <c r="C71" s="158">
        <v>354</v>
      </c>
      <c r="D71" s="158">
        <v>36</v>
      </c>
      <c r="E71" s="158">
        <v>8</v>
      </c>
      <c r="F71" s="439" t="s">
        <v>416</v>
      </c>
      <c r="G71" s="439" t="s">
        <v>416</v>
      </c>
      <c r="H71" s="439" t="s">
        <v>416</v>
      </c>
      <c r="I71" s="439" t="s">
        <v>416</v>
      </c>
      <c r="J71" s="439">
        <v>18</v>
      </c>
      <c r="K71" s="439">
        <v>18</v>
      </c>
      <c r="L71" s="439" t="s">
        <v>416</v>
      </c>
    </row>
    <row r="72" spans="1:12" s="233" customFormat="1" ht="12" customHeight="1" x14ac:dyDescent="0.2">
      <c r="A72" s="575"/>
      <c r="B72" s="213" t="s">
        <v>491</v>
      </c>
      <c r="C72" s="158">
        <v>136</v>
      </c>
      <c r="D72" s="158">
        <v>23</v>
      </c>
      <c r="E72" s="158" t="s">
        <v>416</v>
      </c>
      <c r="F72" s="439" t="s">
        <v>416</v>
      </c>
      <c r="G72" s="439" t="s">
        <v>416</v>
      </c>
      <c r="H72" s="439" t="s">
        <v>416</v>
      </c>
      <c r="I72" s="439" t="s">
        <v>416</v>
      </c>
      <c r="J72" s="439">
        <v>14</v>
      </c>
      <c r="K72" s="439">
        <v>9</v>
      </c>
      <c r="L72" s="439" t="s">
        <v>416</v>
      </c>
    </row>
    <row r="73" spans="1:12" s="233" customFormat="1" ht="9.75" customHeight="1" x14ac:dyDescent="0.2">
      <c r="A73" s="516"/>
      <c r="B73" s="213" t="s">
        <v>492</v>
      </c>
      <c r="C73" s="158">
        <v>218</v>
      </c>
      <c r="D73" s="158">
        <v>13</v>
      </c>
      <c r="E73" s="158">
        <v>8</v>
      </c>
      <c r="F73" s="439" t="s">
        <v>416</v>
      </c>
      <c r="G73" s="439" t="s">
        <v>416</v>
      </c>
      <c r="H73" s="439" t="s">
        <v>416</v>
      </c>
      <c r="I73" s="439" t="s">
        <v>416</v>
      </c>
      <c r="J73" s="439">
        <v>4</v>
      </c>
      <c r="K73" s="439">
        <v>9</v>
      </c>
      <c r="L73" s="439" t="s">
        <v>416</v>
      </c>
    </row>
    <row r="74" spans="1:12" s="233" customFormat="1" ht="12" customHeight="1" x14ac:dyDescent="0.2">
      <c r="A74" s="515" t="s">
        <v>484</v>
      </c>
      <c r="B74" s="135" t="s">
        <v>490</v>
      </c>
      <c r="C74" s="158">
        <v>363</v>
      </c>
      <c r="D74" s="158">
        <v>12</v>
      </c>
      <c r="E74" s="158">
        <v>4</v>
      </c>
      <c r="F74" s="439" t="s">
        <v>416</v>
      </c>
      <c r="G74" s="439" t="s">
        <v>416</v>
      </c>
      <c r="H74" s="439" t="s">
        <v>416</v>
      </c>
      <c r="I74" s="439" t="s">
        <v>416</v>
      </c>
      <c r="J74" s="439">
        <v>7</v>
      </c>
      <c r="K74" s="439">
        <v>1</v>
      </c>
      <c r="L74" s="439" t="s">
        <v>416</v>
      </c>
    </row>
    <row r="75" spans="1:12" s="233" customFormat="1" ht="12" customHeight="1" x14ac:dyDescent="0.2">
      <c r="A75" s="575"/>
      <c r="B75" s="213" t="s">
        <v>491</v>
      </c>
      <c r="C75" s="158">
        <v>168</v>
      </c>
      <c r="D75" s="158">
        <v>8</v>
      </c>
      <c r="E75" s="158">
        <v>1</v>
      </c>
      <c r="F75" s="439" t="s">
        <v>416</v>
      </c>
      <c r="G75" s="439" t="s">
        <v>416</v>
      </c>
      <c r="H75" s="439" t="s">
        <v>416</v>
      </c>
      <c r="I75" s="439" t="s">
        <v>416</v>
      </c>
      <c r="J75" s="439">
        <v>6</v>
      </c>
      <c r="K75" s="439">
        <v>1</v>
      </c>
      <c r="L75" s="439" t="s">
        <v>416</v>
      </c>
    </row>
    <row r="76" spans="1:12" s="233" customFormat="1" ht="12" customHeight="1" x14ac:dyDescent="0.2">
      <c r="A76" s="516"/>
      <c r="B76" s="213" t="s">
        <v>492</v>
      </c>
      <c r="C76" s="158">
        <v>195</v>
      </c>
      <c r="D76" s="158">
        <v>4</v>
      </c>
      <c r="E76" s="158">
        <v>3</v>
      </c>
      <c r="F76" s="439" t="s">
        <v>416</v>
      </c>
      <c r="G76" s="439" t="s">
        <v>416</v>
      </c>
      <c r="H76" s="439" t="s">
        <v>416</v>
      </c>
      <c r="I76" s="439" t="s">
        <v>416</v>
      </c>
      <c r="J76" s="439">
        <v>1</v>
      </c>
      <c r="K76" s="439"/>
      <c r="L76" s="439" t="s">
        <v>416</v>
      </c>
    </row>
    <row r="77" spans="1:12" s="233" customFormat="1" ht="12" customHeight="1" x14ac:dyDescent="0.2">
      <c r="A77" s="515" t="s">
        <v>485</v>
      </c>
      <c r="B77" s="135" t="s">
        <v>490</v>
      </c>
      <c r="C77" s="158">
        <v>258</v>
      </c>
      <c r="D77" s="158">
        <v>31</v>
      </c>
      <c r="E77" s="158">
        <v>6</v>
      </c>
      <c r="F77" s="439">
        <v>1</v>
      </c>
      <c r="G77" s="439">
        <v>1</v>
      </c>
      <c r="H77" s="439">
        <v>1</v>
      </c>
      <c r="I77" s="439">
        <v>1</v>
      </c>
      <c r="J77" s="439">
        <v>11</v>
      </c>
      <c r="K77" s="439">
        <v>12</v>
      </c>
      <c r="L77" s="439" t="s">
        <v>416</v>
      </c>
    </row>
    <row r="78" spans="1:12" s="233" customFormat="1" ht="12" customHeight="1" x14ac:dyDescent="0.2">
      <c r="A78" s="575"/>
      <c r="B78" s="213" t="s">
        <v>491</v>
      </c>
      <c r="C78" s="158">
        <v>101</v>
      </c>
      <c r="D78" s="158">
        <v>19</v>
      </c>
      <c r="E78" s="158">
        <v>3</v>
      </c>
      <c r="F78" s="439">
        <v>1</v>
      </c>
      <c r="G78" s="439">
        <v>1</v>
      </c>
      <c r="H78" s="439">
        <v>1</v>
      </c>
      <c r="I78" s="439">
        <v>1</v>
      </c>
      <c r="J78" s="439">
        <v>6</v>
      </c>
      <c r="K78" s="439">
        <v>8</v>
      </c>
      <c r="L78" s="439" t="s">
        <v>416</v>
      </c>
    </row>
    <row r="79" spans="1:12" s="233" customFormat="1" ht="12" customHeight="1" x14ac:dyDescent="0.2">
      <c r="A79" s="516"/>
      <c r="B79" s="213" t="s">
        <v>492</v>
      </c>
      <c r="C79" s="158">
        <v>157</v>
      </c>
      <c r="D79" s="158">
        <v>12</v>
      </c>
      <c r="E79" s="158">
        <v>3</v>
      </c>
      <c r="F79" s="439" t="s">
        <v>416</v>
      </c>
      <c r="G79" s="439" t="s">
        <v>416</v>
      </c>
      <c r="H79" s="439" t="s">
        <v>416</v>
      </c>
      <c r="I79" s="439" t="s">
        <v>416</v>
      </c>
      <c r="J79" s="439">
        <v>5</v>
      </c>
      <c r="K79" s="439">
        <v>4</v>
      </c>
      <c r="L79" s="439" t="s">
        <v>416</v>
      </c>
    </row>
    <row r="80" spans="1:12" s="233" customFormat="1" ht="12" customHeight="1" x14ac:dyDescent="0.2">
      <c r="A80" s="515" t="s">
        <v>486</v>
      </c>
      <c r="B80" s="135" t="s">
        <v>490</v>
      </c>
      <c r="C80" s="158">
        <v>197</v>
      </c>
      <c r="D80" s="158">
        <v>17</v>
      </c>
      <c r="E80" s="158">
        <v>5</v>
      </c>
      <c r="F80" s="439" t="s">
        <v>416</v>
      </c>
      <c r="G80" s="439" t="s">
        <v>416</v>
      </c>
      <c r="H80" s="439" t="s">
        <v>416</v>
      </c>
      <c r="I80" s="439" t="s">
        <v>416</v>
      </c>
      <c r="J80" s="439">
        <v>9</v>
      </c>
      <c r="K80" s="439">
        <v>3</v>
      </c>
      <c r="L80" s="439" t="s">
        <v>416</v>
      </c>
    </row>
    <row r="81" spans="1:12" s="233" customFormat="1" ht="12" customHeight="1" x14ac:dyDescent="0.2">
      <c r="A81" s="575"/>
      <c r="B81" s="213" t="s">
        <v>491</v>
      </c>
      <c r="C81" s="158">
        <v>83</v>
      </c>
      <c r="D81" s="158">
        <v>10</v>
      </c>
      <c r="E81" s="158">
        <v>1</v>
      </c>
      <c r="F81" s="439" t="s">
        <v>416</v>
      </c>
      <c r="G81" s="439" t="s">
        <v>416</v>
      </c>
      <c r="H81" s="439" t="s">
        <v>416</v>
      </c>
      <c r="I81" s="439" t="s">
        <v>416</v>
      </c>
      <c r="J81" s="439">
        <v>7</v>
      </c>
      <c r="K81" s="439">
        <v>2</v>
      </c>
      <c r="L81" s="439" t="s">
        <v>416</v>
      </c>
    </row>
    <row r="82" spans="1:12" s="233" customFormat="1" ht="12" customHeight="1" x14ac:dyDescent="0.2">
      <c r="A82" s="516"/>
      <c r="B82" s="213" t="s">
        <v>492</v>
      </c>
      <c r="C82" s="158">
        <v>114</v>
      </c>
      <c r="D82" s="158">
        <v>7</v>
      </c>
      <c r="E82" s="158">
        <v>4</v>
      </c>
      <c r="F82" s="439" t="s">
        <v>416</v>
      </c>
      <c r="G82" s="439" t="s">
        <v>416</v>
      </c>
      <c r="H82" s="439" t="s">
        <v>416</v>
      </c>
      <c r="I82" s="439" t="s">
        <v>416</v>
      </c>
      <c r="J82" s="439">
        <v>2</v>
      </c>
      <c r="K82" s="439">
        <v>1</v>
      </c>
      <c r="L82" s="439" t="s">
        <v>416</v>
      </c>
    </row>
    <row r="83" spans="1:12" s="233" customFormat="1" ht="12" customHeight="1" x14ac:dyDescent="0.2">
      <c r="A83" s="80"/>
      <c r="B83" s="234"/>
      <c r="C83" s="234"/>
      <c r="D83" s="234"/>
      <c r="E83" s="224"/>
      <c r="F83" s="235"/>
      <c r="G83" s="235"/>
      <c r="H83" s="235"/>
      <c r="I83" s="235"/>
      <c r="J83" s="235"/>
      <c r="K83" s="235"/>
      <c r="L83" s="235"/>
    </row>
    <row r="84" spans="1:12" ht="12" customHeight="1" x14ac:dyDescent="0.2">
      <c r="A84" s="92" t="s">
        <v>321</v>
      </c>
      <c r="B84" s="92"/>
      <c r="C84" s="92"/>
      <c r="D84" s="103"/>
      <c r="E84" s="236"/>
      <c r="F84" s="225"/>
      <c r="G84" s="225"/>
    </row>
    <row r="85" spans="1:12" ht="12" customHeight="1" x14ac:dyDescent="0.2">
      <c r="A85" s="237"/>
      <c r="B85" s="237"/>
      <c r="C85" s="237"/>
      <c r="D85" s="229"/>
      <c r="E85" s="238"/>
    </row>
    <row r="86" spans="1:12" ht="12" customHeight="1" x14ac:dyDescent="0.2">
      <c r="A86" s="80"/>
      <c r="B86" s="80"/>
      <c r="C86" s="80"/>
      <c r="D86" s="225"/>
      <c r="E86" s="225"/>
    </row>
    <row r="87" spans="1:12" ht="12" customHeight="1" x14ac:dyDescent="0.2">
      <c r="A87" s="239"/>
      <c r="B87" s="239"/>
      <c r="C87" s="239"/>
      <c r="D87" s="225"/>
      <c r="E87" s="240"/>
      <c r="F87" s="225"/>
    </row>
    <row r="88" spans="1:12" ht="12" customHeight="1" x14ac:dyDescent="0.2">
      <c r="A88" s="239"/>
      <c r="B88" s="239"/>
      <c r="C88" s="239"/>
      <c r="D88" s="239"/>
      <c r="E88" s="225"/>
      <c r="F88" s="240"/>
      <c r="G88" s="225"/>
    </row>
    <row r="89" spans="1:12" ht="12" customHeight="1" x14ac:dyDescent="0.2">
      <c r="A89" s="239"/>
      <c r="B89" s="239"/>
      <c r="C89" s="239"/>
      <c r="D89" s="239"/>
      <c r="E89" s="225"/>
      <c r="F89" s="240"/>
      <c r="G89" s="225"/>
    </row>
    <row r="90" spans="1:12" ht="12" customHeight="1" x14ac:dyDescent="0.2">
      <c r="A90" s="239"/>
      <c r="B90" s="239"/>
      <c r="C90" s="239"/>
      <c r="D90" s="239"/>
      <c r="E90" s="225"/>
      <c r="F90" s="240"/>
      <c r="G90" s="225"/>
    </row>
  </sheetData>
  <customSheetViews>
    <customSheetView guid="{25DB3235-00DD-4DBB-A5FE-705B80034702}" showPageBreaks="1" showGridLines="0" printArea="1" view="pageBreakPreview">
      <pane xSplit="2" ySplit="13" topLeftCell="C14" activePane="bottomRight" state="frozen"/>
      <selection pane="bottomRight" activeCell="C8" sqref="C8:M10"/>
      <rowBreaks count="3" manualBreakCount="3">
        <brk id="22160" min="188" max="40220" man="1"/>
        <brk id="26140" min="184" max="46680" man="1"/>
        <brk id="29988" min="180" max="50520" man="1"/>
      </rowBreaks>
      <pageMargins left="0.59" right="0.21" top="0.78740157480314965" bottom="0.67" header="0" footer="0"/>
      <pageSetup paperSize="9" orientation="landscape"/>
      <headerFooter alignWithMargins="0"/>
    </customSheetView>
    <customSheetView guid="{DE772C8A-D712-4FF1-AB28-F88868F0084B}" showPageBreaks="1" showGridLines="0" printArea="1" view="pageBreakPreview">
      <pane xSplit="2" ySplit="13" topLeftCell="C14" activePane="bottomRight" state="frozen"/>
      <selection pane="bottomRight" activeCell="C8" sqref="C8:M10"/>
      <rowBreaks count="3" manualBreakCount="3">
        <brk id="22160" min="188" max="40220" man="1"/>
        <brk id="26140" min="184" max="46680" man="1"/>
        <brk id="29988" min="180" max="50520" man="1"/>
      </rowBreaks>
      <pageMargins left="0.59" right="0.21" top="0.78740157480314965" bottom="0.67" header="0" footer="0"/>
      <pageSetup paperSize="9" orientation="landscape"/>
      <headerFooter alignWithMargins="0"/>
    </customSheetView>
  </customSheetViews>
  <mergeCells count="40">
    <mergeCell ref="A80:A82"/>
    <mergeCell ref="A62:A64"/>
    <mergeCell ref="A65:A67"/>
    <mergeCell ref="A68:A70"/>
    <mergeCell ref="A71:A73"/>
    <mergeCell ref="A74:A76"/>
    <mergeCell ref="A77:A79"/>
    <mergeCell ref="A56:A58"/>
    <mergeCell ref="A59:A61"/>
    <mergeCell ref="A38:A40"/>
    <mergeCell ref="A26:A28"/>
    <mergeCell ref="A53:A55"/>
    <mergeCell ref="A41:A43"/>
    <mergeCell ref="A47:A49"/>
    <mergeCell ref="A50:A52"/>
    <mergeCell ref="A44:A46"/>
    <mergeCell ref="A20:A22"/>
    <mergeCell ref="A23:A25"/>
    <mergeCell ref="A29:A31"/>
    <mergeCell ref="A32:A34"/>
    <mergeCell ref="A35:A37"/>
    <mergeCell ref="K1:L1"/>
    <mergeCell ref="J4:J7"/>
    <mergeCell ref="I4:I7"/>
    <mergeCell ref="G5:H5"/>
    <mergeCell ref="L3:L7"/>
    <mergeCell ref="G4:H4"/>
    <mergeCell ref="K3:K7"/>
    <mergeCell ref="E3:J3"/>
    <mergeCell ref="A17:A19"/>
    <mergeCell ref="G6:G7"/>
    <mergeCell ref="E4:E7"/>
    <mergeCell ref="A8:A10"/>
    <mergeCell ref="E2:L2"/>
    <mergeCell ref="F4:F7"/>
    <mergeCell ref="A2:B7"/>
    <mergeCell ref="C2:C7"/>
    <mergeCell ref="D2:D7"/>
    <mergeCell ref="A14:A16"/>
    <mergeCell ref="A11:A13"/>
  </mergeCells>
  <phoneticPr fontId="2"/>
  <pageMargins left="0.59" right="0.21" top="0.78740157480314965" bottom="0.67" header="0" footer="0"/>
  <pageSetup paperSize="9" orientation="landscape" r:id="rId1"/>
  <headerFooter alignWithMargins="0"/>
  <rowBreaks count="3" manualBreakCount="3">
    <brk id="22160" min="188" max="40220" man="1"/>
    <brk id="26140" min="184" max="46680" man="1"/>
    <brk id="29988" min="180" max="505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L46"/>
  <sheetViews>
    <sheetView showGridLines="0" view="pageBreakPreview" zoomScaleNormal="75" workbookViewId="0">
      <pane xSplit="2" ySplit="12" topLeftCell="C13"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2.6328125" style="102" customWidth="1"/>
    <col min="2" max="2" width="13.7265625" style="84" customWidth="1"/>
    <col min="3" max="3" width="12.6328125" style="124" customWidth="1"/>
    <col min="4" max="4" width="11.6328125" style="84" customWidth="1"/>
    <col min="5" max="5" width="11.6328125" style="124" customWidth="1"/>
    <col min="6" max="9" width="11.6328125" style="84" customWidth="1"/>
    <col min="10" max="15" width="8.26953125" style="84" customWidth="1"/>
    <col min="16" max="16384" width="9" style="84"/>
  </cols>
  <sheetData>
    <row r="1" spans="1:12" ht="12.75" customHeight="1" x14ac:dyDescent="0.2">
      <c r="A1" s="92" t="s">
        <v>427</v>
      </c>
      <c r="B1" s="92"/>
      <c r="C1" s="103"/>
      <c r="D1" s="104"/>
      <c r="E1" s="99"/>
      <c r="F1" s="104"/>
      <c r="G1" s="99"/>
      <c r="I1" s="105" t="s">
        <v>472</v>
      </c>
    </row>
    <row r="2" spans="1:12" ht="12.75" customHeight="1" x14ac:dyDescent="0.2">
      <c r="A2" s="526"/>
      <c r="B2" s="87"/>
      <c r="C2" s="523" t="s">
        <v>281</v>
      </c>
      <c r="D2" s="709" t="s">
        <v>391</v>
      </c>
      <c r="E2" s="710"/>
      <c r="F2" s="710"/>
      <c r="G2" s="710"/>
      <c r="H2" s="710"/>
      <c r="I2" s="711"/>
    </row>
    <row r="3" spans="1:12" ht="6.75" customHeight="1" x14ac:dyDescent="0.2">
      <c r="A3" s="527"/>
      <c r="B3" s="215"/>
      <c r="C3" s="594"/>
      <c r="D3" s="585" t="s">
        <v>280</v>
      </c>
      <c r="E3" s="608"/>
      <c r="F3" s="608"/>
      <c r="G3" s="216"/>
      <c r="H3" s="216"/>
      <c r="I3" s="217"/>
    </row>
    <row r="4" spans="1:12" ht="12.75" customHeight="1" x14ac:dyDescent="0.2">
      <c r="A4" s="527"/>
      <c r="B4" s="215"/>
      <c r="C4" s="594"/>
      <c r="D4" s="598"/>
      <c r="E4" s="714"/>
      <c r="F4" s="714"/>
      <c r="G4" s="522" t="s">
        <v>288</v>
      </c>
      <c r="H4" s="522"/>
      <c r="I4" s="522"/>
    </row>
    <row r="5" spans="1:12" ht="8.25" customHeight="1" x14ac:dyDescent="0.2">
      <c r="A5" s="527"/>
      <c r="B5" s="215"/>
      <c r="C5" s="594"/>
      <c r="D5" s="523" t="s">
        <v>267</v>
      </c>
      <c r="E5" s="712" t="s">
        <v>268</v>
      </c>
      <c r="F5" s="523" t="s">
        <v>179</v>
      </c>
      <c r="G5" s="523" t="s">
        <v>267</v>
      </c>
      <c r="H5" s="712" t="s">
        <v>268</v>
      </c>
      <c r="I5" s="523" t="s">
        <v>179</v>
      </c>
    </row>
    <row r="6" spans="1:12" s="109" customFormat="1" ht="12" customHeight="1" x14ac:dyDescent="0.2">
      <c r="A6" s="527"/>
      <c r="B6" s="215"/>
      <c r="C6" s="594"/>
      <c r="D6" s="594"/>
      <c r="E6" s="713"/>
      <c r="F6" s="594"/>
      <c r="G6" s="594"/>
      <c r="H6" s="713"/>
      <c r="I6" s="594"/>
    </row>
    <row r="7" spans="1:12" s="109" customFormat="1" ht="10.5" customHeight="1" x14ac:dyDescent="0.2">
      <c r="A7" s="527"/>
      <c r="B7" s="215"/>
      <c r="C7" s="594"/>
      <c r="D7" s="218"/>
      <c r="E7" s="219"/>
      <c r="F7" s="594"/>
      <c r="G7" s="218"/>
      <c r="H7" s="219"/>
      <c r="I7" s="594"/>
    </row>
    <row r="8" spans="1:12" s="109" customFormat="1" ht="10.5" customHeight="1" x14ac:dyDescent="0.2">
      <c r="A8" s="678"/>
      <c r="B8" s="220"/>
      <c r="C8" s="607"/>
      <c r="D8" s="168"/>
      <c r="E8" s="169"/>
      <c r="F8" s="607"/>
      <c r="G8" s="168"/>
      <c r="H8" s="169"/>
      <c r="I8" s="607"/>
    </row>
    <row r="9" spans="1:12" ht="12.75" customHeight="1" x14ac:dyDescent="0.2">
      <c r="A9" s="221" t="s">
        <v>178</v>
      </c>
      <c r="B9" s="222" t="s">
        <v>1</v>
      </c>
      <c r="C9" s="111">
        <v>2412181</v>
      </c>
      <c r="D9" s="111">
        <v>42864</v>
      </c>
      <c r="E9" s="111">
        <v>130937</v>
      </c>
      <c r="F9" s="111">
        <v>173801</v>
      </c>
      <c r="G9" s="111">
        <v>9773</v>
      </c>
      <c r="H9" s="111">
        <v>12931</v>
      </c>
      <c r="I9" s="111">
        <v>22704</v>
      </c>
    </row>
    <row r="10" spans="1:12" ht="12.75" customHeight="1" x14ac:dyDescent="0.2">
      <c r="A10" s="399" t="s">
        <v>464</v>
      </c>
      <c r="B10" s="222" t="s">
        <v>1</v>
      </c>
      <c r="C10" s="111">
        <f>SUM(C11+C12)</f>
        <v>178245</v>
      </c>
      <c r="D10" s="111">
        <f t="shared" ref="D10:I10" si="0">SUM(D11+D12)</f>
        <v>1092</v>
      </c>
      <c r="E10" s="111">
        <f t="shared" si="0"/>
        <v>6897</v>
      </c>
      <c r="F10" s="111">
        <f t="shared" si="0"/>
        <v>7989</v>
      </c>
      <c r="G10" s="111">
        <f t="shared" si="0"/>
        <v>241</v>
      </c>
      <c r="H10" s="111">
        <f t="shared" si="0"/>
        <v>461</v>
      </c>
      <c r="I10" s="111">
        <f t="shared" si="0"/>
        <v>702</v>
      </c>
    </row>
    <row r="11" spans="1:12" x14ac:dyDescent="0.2">
      <c r="A11" s="430" t="s">
        <v>461</v>
      </c>
      <c r="B11" s="411" t="s">
        <v>1</v>
      </c>
      <c r="C11" s="406">
        <v>125539</v>
      </c>
      <c r="D11" s="406">
        <v>149</v>
      </c>
      <c r="E11" s="406">
        <v>4825</v>
      </c>
      <c r="F11" s="406">
        <f>SUM(D11:E11)</f>
        <v>4974</v>
      </c>
      <c r="G11" s="406">
        <v>0</v>
      </c>
      <c r="H11" s="406">
        <v>32</v>
      </c>
      <c r="I11" s="406">
        <f>SUM(G11:H11)</f>
        <v>32</v>
      </c>
    </row>
    <row r="12" spans="1:12" s="83" customFormat="1" ht="12" customHeight="1" x14ac:dyDescent="0.2">
      <c r="A12" s="429" t="s">
        <v>442</v>
      </c>
      <c r="B12" s="411" t="s">
        <v>1</v>
      </c>
      <c r="C12" s="413">
        <f>SUM(C13:C20)</f>
        <v>52706</v>
      </c>
      <c r="D12" s="413">
        <f>SUM(D13:D20)</f>
        <v>943</v>
      </c>
      <c r="E12" s="413">
        <f t="shared" ref="E12:I12" si="1">SUM(E13:E20)</f>
        <v>2072</v>
      </c>
      <c r="F12" s="413">
        <f t="shared" si="1"/>
        <v>3015</v>
      </c>
      <c r="G12" s="413">
        <f t="shared" si="1"/>
        <v>241</v>
      </c>
      <c r="H12" s="413">
        <f t="shared" si="1"/>
        <v>429</v>
      </c>
      <c r="I12" s="413">
        <f t="shared" si="1"/>
        <v>670</v>
      </c>
    </row>
    <row r="13" spans="1:12" x14ac:dyDescent="0.2">
      <c r="A13" s="136" t="s">
        <v>443</v>
      </c>
      <c r="B13" s="213" t="s">
        <v>1</v>
      </c>
      <c r="C13" s="112">
        <v>20769</v>
      </c>
      <c r="D13" s="112">
        <v>208</v>
      </c>
      <c r="E13" s="112">
        <v>736</v>
      </c>
      <c r="F13" s="112">
        <f>IF(SUM(D13:E13)=0,"-",SUM(D13:E13))</f>
        <v>944</v>
      </c>
      <c r="G13" s="112">
        <v>1</v>
      </c>
      <c r="H13" s="112">
        <v>13</v>
      </c>
      <c r="I13" s="112">
        <f>IF(SUM(G13:H13)=0,"-",SUM(G13:H13))</f>
        <v>14</v>
      </c>
      <c r="J13" s="124"/>
      <c r="L13" s="124"/>
    </row>
    <row r="14" spans="1:12" x14ac:dyDescent="0.2">
      <c r="A14" s="136" t="s">
        <v>444</v>
      </c>
      <c r="B14" s="213" t="s">
        <v>1</v>
      </c>
      <c r="C14" s="114">
        <v>3697</v>
      </c>
      <c r="D14" s="114">
        <v>158</v>
      </c>
      <c r="E14" s="114">
        <v>159</v>
      </c>
      <c r="F14" s="112">
        <f t="shared" ref="F14:F20" si="2">IF(SUM(D14:E14)=0,"-",SUM(D14:E14))</f>
        <v>317</v>
      </c>
      <c r="G14" s="114">
        <v>105</v>
      </c>
      <c r="H14" s="114">
        <v>76</v>
      </c>
      <c r="I14" s="112">
        <f t="shared" ref="I14:I20" si="3">IF(SUM(G14:H14)=0,"-",SUM(G14:H14))</f>
        <v>181</v>
      </c>
    </row>
    <row r="15" spans="1:12" x14ac:dyDescent="0.2">
      <c r="A15" s="136" t="s">
        <v>445</v>
      </c>
      <c r="B15" s="213" t="s">
        <v>1</v>
      </c>
      <c r="C15" s="114">
        <v>2018</v>
      </c>
      <c r="D15" s="114">
        <v>101</v>
      </c>
      <c r="E15" s="114">
        <v>55</v>
      </c>
      <c r="F15" s="112">
        <f t="shared" si="2"/>
        <v>156</v>
      </c>
      <c r="G15" s="114" t="s">
        <v>416</v>
      </c>
      <c r="H15" s="114" t="s">
        <v>416</v>
      </c>
      <c r="I15" s="112" t="str">
        <f t="shared" si="3"/>
        <v>-</v>
      </c>
    </row>
    <row r="16" spans="1:12" x14ac:dyDescent="0.2">
      <c r="A16" s="136" t="s">
        <v>456</v>
      </c>
      <c r="B16" s="213" t="s">
        <v>1</v>
      </c>
      <c r="C16" s="114">
        <v>1975</v>
      </c>
      <c r="D16" s="114">
        <v>66</v>
      </c>
      <c r="E16" s="114">
        <v>14</v>
      </c>
      <c r="F16" s="112">
        <f t="shared" si="2"/>
        <v>80</v>
      </c>
      <c r="G16" s="114">
        <v>1</v>
      </c>
      <c r="H16" s="114">
        <v>1</v>
      </c>
      <c r="I16" s="112">
        <f t="shared" si="3"/>
        <v>2</v>
      </c>
      <c r="J16" s="124"/>
      <c r="L16" s="124"/>
    </row>
    <row r="17" spans="1:12" x14ac:dyDescent="0.2">
      <c r="A17" s="136" t="s">
        <v>446</v>
      </c>
      <c r="B17" s="213" t="s">
        <v>1</v>
      </c>
      <c r="C17" s="114">
        <v>2124</v>
      </c>
      <c r="D17" s="114">
        <v>105</v>
      </c>
      <c r="E17" s="114">
        <v>77</v>
      </c>
      <c r="F17" s="112">
        <f t="shared" si="2"/>
        <v>182</v>
      </c>
      <c r="G17" s="114">
        <v>65</v>
      </c>
      <c r="H17" s="114">
        <v>30</v>
      </c>
      <c r="I17" s="112">
        <f t="shared" si="3"/>
        <v>95</v>
      </c>
    </row>
    <row r="18" spans="1:12" x14ac:dyDescent="0.2">
      <c r="A18" s="136" t="s">
        <v>448</v>
      </c>
      <c r="B18" s="213" t="s">
        <v>1</v>
      </c>
      <c r="C18" s="114">
        <v>13036</v>
      </c>
      <c r="D18" s="114">
        <v>162</v>
      </c>
      <c r="E18" s="114">
        <v>788</v>
      </c>
      <c r="F18" s="112">
        <f t="shared" si="2"/>
        <v>950</v>
      </c>
      <c r="G18" s="114">
        <v>69</v>
      </c>
      <c r="H18" s="114">
        <v>305</v>
      </c>
      <c r="I18" s="112">
        <f t="shared" si="3"/>
        <v>374</v>
      </c>
    </row>
    <row r="19" spans="1:12" x14ac:dyDescent="0.2">
      <c r="A19" s="136" t="s">
        <v>449</v>
      </c>
      <c r="B19" s="213" t="s">
        <v>1</v>
      </c>
      <c r="C19" s="114">
        <v>1845</v>
      </c>
      <c r="D19" s="114">
        <v>21</v>
      </c>
      <c r="E19" s="114">
        <v>51</v>
      </c>
      <c r="F19" s="112">
        <f t="shared" si="2"/>
        <v>72</v>
      </c>
      <c r="G19" s="114" t="s">
        <v>416</v>
      </c>
      <c r="H19" s="114" t="s">
        <v>416</v>
      </c>
      <c r="I19" s="112" t="str">
        <f t="shared" si="3"/>
        <v>-</v>
      </c>
      <c r="J19" s="124"/>
      <c r="L19" s="124"/>
    </row>
    <row r="20" spans="1:12" x14ac:dyDescent="0.2">
      <c r="A20" s="136" t="s">
        <v>450</v>
      </c>
      <c r="B20" s="213" t="s">
        <v>1</v>
      </c>
      <c r="C20" s="114">
        <v>7242</v>
      </c>
      <c r="D20" s="114">
        <v>122</v>
      </c>
      <c r="E20" s="114">
        <v>192</v>
      </c>
      <c r="F20" s="112">
        <f t="shared" si="2"/>
        <v>314</v>
      </c>
      <c r="G20" s="114" t="s">
        <v>416</v>
      </c>
      <c r="H20" s="114">
        <v>4</v>
      </c>
      <c r="I20" s="112">
        <f t="shared" si="3"/>
        <v>4</v>
      </c>
    </row>
    <row r="21" spans="1:12" s="443" customFormat="1" ht="39" x14ac:dyDescent="0.2">
      <c r="A21" s="90" t="s">
        <v>487</v>
      </c>
      <c r="B21" s="222" t="s">
        <v>490</v>
      </c>
      <c r="C21" s="295">
        <f>C22</f>
        <v>16557</v>
      </c>
      <c r="D21" s="295">
        <f t="shared" ref="D21:I21" si="4">D22</f>
        <v>793</v>
      </c>
      <c r="E21" s="295">
        <f t="shared" si="4"/>
        <v>196</v>
      </c>
      <c r="F21" s="295">
        <f t="shared" si="4"/>
        <v>989</v>
      </c>
      <c r="G21" s="295">
        <f t="shared" si="4"/>
        <v>378</v>
      </c>
      <c r="H21" s="295">
        <f t="shared" si="4"/>
        <v>66</v>
      </c>
      <c r="I21" s="295">
        <f t="shared" si="4"/>
        <v>444</v>
      </c>
    </row>
    <row r="22" spans="1:12" s="437" customFormat="1" x14ac:dyDescent="0.2">
      <c r="A22" s="448" t="s">
        <v>475</v>
      </c>
      <c r="B22" s="411" t="s">
        <v>490</v>
      </c>
      <c r="C22" s="406">
        <v>16557</v>
      </c>
      <c r="D22" s="406">
        <v>793</v>
      </c>
      <c r="E22" s="406">
        <v>196</v>
      </c>
      <c r="F22" s="406">
        <v>989</v>
      </c>
      <c r="G22" s="406">
        <v>378</v>
      </c>
      <c r="H22" s="406">
        <v>66</v>
      </c>
      <c r="I22" s="406">
        <v>444</v>
      </c>
    </row>
    <row r="23" spans="1:12" x14ac:dyDescent="0.2">
      <c r="A23" s="136" t="s">
        <v>476</v>
      </c>
      <c r="B23" s="213" t="s">
        <v>490</v>
      </c>
      <c r="C23" s="114">
        <v>7557</v>
      </c>
      <c r="D23" s="114">
        <v>287</v>
      </c>
      <c r="E23" s="114">
        <v>127</v>
      </c>
      <c r="F23" s="114">
        <v>414</v>
      </c>
      <c r="G23" s="114">
        <v>172</v>
      </c>
      <c r="H23" s="114">
        <v>54</v>
      </c>
      <c r="I23" s="114">
        <v>226</v>
      </c>
      <c r="J23" s="124"/>
      <c r="L23" s="124"/>
    </row>
    <row r="24" spans="1:12" x14ac:dyDescent="0.2">
      <c r="A24" s="136" t="s">
        <v>477</v>
      </c>
      <c r="B24" s="213" t="s">
        <v>490</v>
      </c>
      <c r="C24" s="114">
        <v>2596</v>
      </c>
      <c r="D24" s="114">
        <v>57</v>
      </c>
      <c r="E24" s="114">
        <v>40</v>
      </c>
      <c r="F24" s="114">
        <v>97</v>
      </c>
      <c r="G24" s="114">
        <v>1</v>
      </c>
      <c r="H24" s="114">
        <v>1</v>
      </c>
      <c r="I24" s="114">
        <v>2</v>
      </c>
    </row>
    <row r="25" spans="1:12" x14ac:dyDescent="0.2">
      <c r="A25" s="136" t="s">
        <v>478</v>
      </c>
      <c r="B25" s="213" t="s">
        <v>490</v>
      </c>
      <c r="C25" s="114">
        <v>2450</v>
      </c>
      <c r="D25" s="114">
        <v>139</v>
      </c>
      <c r="E25" s="114">
        <v>27</v>
      </c>
      <c r="F25" s="114">
        <v>166</v>
      </c>
      <c r="G25" s="114">
        <v>49</v>
      </c>
      <c r="H25" s="114">
        <v>10</v>
      </c>
      <c r="I25" s="114">
        <v>59</v>
      </c>
    </row>
    <row r="26" spans="1:12" x14ac:dyDescent="0.2">
      <c r="A26" s="136" t="s">
        <v>479</v>
      </c>
      <c r="B26" s="213" t="s">
        <v>490</v>
      </c>
      <c r="C26" s="114">
        <v>3954</v>
      </c>
      <c r="D26" s="114">
        <v>310</v>
      </c>
      <c r="E26" s="114">
        <v>2</v>
      </c>
      <c r="F26" s="114">
        <v>312</v>
      </c>
      <c r="G26" s="114">
        <v>156</v>
      </c>
      <c r="H26" s="114">
        <v>1</v>
      </c>
      <c r="I26" s="114">
        <v>157</v>
      </c>
      <c r="J26" s="124"/>
      <c r="L26" s="124"/>
    </row>
    <row r="27" spans="1:12" s="443" customFormat="1" ht="39" x14ac:dyDescent="0.2">
      <c r="A27" s="90" t="s">
        <v>489</v>
      </c>
      <c r="B27" s="222" t="s">
        <v>490</v>
      </c>
      <c r="C27" s="295">
        <f>C28</f>
        <v>10591</v>
      </c>
      <c r="D27" s="295">
        <f t="shared" ref="D27:I27" si="5">D28</f>
        <v>480</v>
      </c>
      <c r="E27" s="295">
        <f t="shared" si="5"/>
        <v>178</v>
      </c>
      <c r="F27" s="295">
        <f t="shared" si="5"/>
        <v>658</v>
      </c>
      <c r="G27" s="295">
        <f t="shared" si="5"/>
        <v>211</v>
      </c>
      <c r="H27" s="295">
        <f t="shared" si="5"/>
        <v>38</v>
      </c>
      <c r="I27" s="295">
        <f t="shared" si="5"/>
        <v>249</v>
      </c>
    </row>
    <row r="28" spans="1:12" s="437" customFormat="1" x14ac:dyDescent="0.2">
      <c r="A28" s="448" t="s">
        <v>481</v>
      </c>
      <c r="B28" s="411" t="s">
        <v>490</v>
      </c>
      <c r="C28" s="406">
        <v>10591</v>
      </c>
      <c r="D28" s="406">
        <v>480</v>
      </c>
      <c r="E28" s="406">
        <v>178</v>
      </c>
      <c r="F28" s="406">
        <v>658</v>
      </c>
      <c r="G28" s="406">
        <v>211</v>
      </c>
      <c r="H28" s="406">
        <v>38</v>
      </c>
      <c r="I28" s="406">
        <v>249</v>
      </c>
    </row>
    <row r="29" spans="1:12" x14ac:dyDescent="0.2">
      <c r="A29" s="136" t="s">
        <v>482</v>
      </c>
      <c r="B29" s="213" t="s">
        <v>490</v>
      </c>
      <c r="C29" s="114">
        <v>3531</v>
      </c>
      <c r="D29" s="114">
        <v>110</v>
      </c>
      <c r="E29" s="114">
        <v>73</v>
      </c>
      <c r="F29" s="114">
        <v>183</v>
      </c>
      <c r="G29" s="114">
        <v>48</v>
      </c>
      <c r="H29" s="114">
        <v>27</v>
      </c>
      <c r="I29" s="114">
        <v>75</v>
      </c>
      <c r="J29" s="124"/>
      <c r="L29" s="124"/>
    </row>
    <row r="30" spans="1:12" x14ac:dyDescent="0.2">
      <c r="A30" s="136" t="s">
        <v>483</v>
      </c>
      <c r="B30" s="213" t="s">
        <v>490</v>
      </c>
      <c r="C30" s="114">
        <v>2285</v>
      </c>
      <c r="D30" s="114">
        <v>148</v>
      </c>
      <c r="E30" s="114">
        <v>31</v>
      </c>
      <c r="F30" s="114">
        <v>179</v>
      </c>
      <c r="G30" s="114">
        <v>74</v>
      </c>
      <c r="H30" s="114">
        <v>1</v>
      </c>
      <c r="I30" s="114">
        <v>75</v>
      </c>
    </row>
    <row r="31" spans="1:12" x14ac:dyDescent="0.2">
      <c r="A31" s="136" t="s">
        <v>484</v>
      </c>
      <c r="B31" s="213" t="s">
        <v>490</v>
      </c>
      <c r="C31" s="114">
        <v>1823</v>
      </c>
      <c r="D31" s="114">
        <v>110</v>
      </c>
      <c r="E31" s="114">
        <v>37</v>
      </c>
      <c r="F31" s="114">
        <v>147</v>
      </c>
      <c r="G31" s="114">
        <v>79</v>
      </c>
      <c r="H31" s="114">
        <v>10</v>
      </c>
      <c r="I31" s="114">
        <v>89</v>
      </c>
    </row>
    <row r="32" spans="1:12" x14ac:dyDescent="0.2">
      <c r="A32" s="136" t="s">
        <v>485</v>
      </c>
      <c r="B32" s="213" t="s">
        <v>490</v>
      </c>
      <c r="C32" s="114">
        <v>1773</v>
      </c>
      <c r="D32" s="114">
        <v>49</v>
      </c>
      <c r="E32" s="114">
        <v>28</v>
      </c>
      <c r="F32" s="114">
        <v>77</v>
      </c>
      <c r="G32" s="114">
        <v>9</v>
      </c>
      <c r="H32" s="114" t="s">
        <v>416</v>
      </c>
      <c r="I32" s="114">
        <v>9</v>
      </c>
      <c r="J32" s="124"/>
      <c r="L32" s="124"/>
    </row>
    <row r="33" spans="1:9" x14ac:dyDescent="0.2">
      <c r="A33" s="136" t="s">
        <v>486</v>
      </c>
      <c r="B33" s="213" t="s">
        <v>490</v>
      </c>
      <c r="C33" s="114">
        <v>1179</v>
      </c>
      <c r="D33" s="114">
        <v>63</v>
      </c>
      <c r="E33" s="114">
        <v>9</v>
      </c>
      <c r="F33" s="114">
        <v>72</v>
      </c>
      <c r="G33" s="114">
        <v>1</v>
      </c>
      <c r="H33" s="114" t="s">
        <v>416</v>
      </c>
      <c r="I33" s="114">
        <v>1</v>
      </c>
    </row>
    <row r="34" spans="1:9" x14ac:dyDescent="0.2">
      <c r="A34" s="159"/>
      <c r="B34" s="214"/>
      <c r="C34" s="93"/>
      <c r="D34" s="93"/>
      <c r="E34" s="93"/>
      <c r="F34" s="93"/>
      <c r="G34" s="93"/>
      <c r="H34" s="93"/>
      <c r="I34" s="93"/>
    </row>
    <row r="35" spans="1:9" x14ac:dyDescent="0.2">
      <c r="A35" s="149" t="s">
        <v>321</v>
      </c>
      <c r="B35" s="95"/>
      <c r="C35" s="96"/>
      <c r="D35" s="120"/>
      <c r="E35" s="96"/>
      <c r="F35" s="120"/>
    </row>
    <row r="36" spans="1:9" x14ac:dyDescent="0.2">
      <c r="A36" s="690"/>
      <c r="B36" s="666"/>
      <c r="C36" s="666"/>
      <c r="D36" s="666"/>
      <c r="E36" s="666"/>
      <c r="F36" s="666"/>
      <c r="G36" s="666"/>
      <c r="H36" s="666"/>
      <c r="I36" s="666"/>
    </row>
    <row r="37" spans="1:9" x14ac:dyDescent="0.2">
      <c r="A37" s="160"/>
      <c r="B37" s="86"/>
      <c r="C37" s="96"/>
      <c r="D37" s="120"/>
      <c r="E37" s="96"/>
      <c r="F37" s="120"/>
      <c r="G37" s="88"/>
      <c r="H37" s="88"/>
      <c r="I37" s="88"/>
    </row>
    <row r="38" spans="1:9" x14ac:dyDescent="0.2">
      <c r="A38" s="98"/>
      <c r="B38" s="98"/>
      <c r="C38" s="121"/>
      <c r="D38" s="122"/>
      <c r="E38" s="121"/>
      <c r="F38" s="122"/>
      <c r="G38" s="121"/>
      <c r="H38" s="88"/>
      <c r="I38" s="88"/>
    </row>
    <row r="39" spans="1:9" x14ac:dyDescent="0.2">
      <c r="A39" s="98"/>
      <c r="B39" s="177"/>
      <c r="C39" s="98"/>
      <c r="D39" s="98"/>
      <c r="E39" s="98"/>
      <c r="F39" s="101"/>
      <c r="G39" s="101"/>
      <c r="H39" s="101"/>
    </row>
    <row r="40" spans="1:9" s="161" customFormat="1" ht="12" customHeight="1" x14ac:dyDescent="0.2">
      <c r="A40" s="643"/>
      <c r="B40" s="708"/>
      <c r="C40" s="708"/>
      <c r="D40" s="708"/>
      <c r="E40" s="708"/>
      <c r="F40" s="708"/>
      <c r="G40" s="708"/>
      <c r="H40" s="708"/>
      <c r="I40" s="708"/>
    </row>
    <row r="41" spans="1:9" x14ac:dyDescent="0.2">
      <c r="A41" s="98"/>
      <c r="B41" s="98"/>
      <c r="C41" s="98"/>
      <c r="D41" s="98"/>
      <c r="E41" s="98"/>
      <c r="F41" s="101"/>
      <c r="G41" s="101"/>
      <c r="H41" s="101"/>
      <c r="I41" s="101"/>
    </row>
    <row r="42" spans="1:9" x14ac:dyDescent="0.2">
      <c r="A42" s="98"/>
      <c r="B42" s="98"/>
      <c r="C42" s="101"/>
      <c r="D42" s="123"/>
      <c r="E42" s="101"/>
      <c r="F42" s="123"/>
      <c r="G42" s="101"/>
    </row>
    <row r="43" spans="1:9" x14ac:dyDescent="0.2">
      <c r="A43" s="98"/>
      <c r="B43" s="98"/>
      <c r="C43" s="101"/>
      <c r="D43" s="123"/>
      <c r="E43" s="101"/>
      <c r="F43" s="123"/>
      <c r="G43" s="101"/>
    </row>
    <row r="44" spans="1:9" x14ac:dyDescent="0.2">
      <c r="A44" s="98"/>
      <c r="B44" s="98"/>
      <c r="C44" s="101"/>
      <c r="D44" s="123"/>
      <c r="E44" s="101"/>
      <c r="F44" s="123"/>
      <c r="G44" s="101"/>
    </row>
    <row r="45" spans="1:9" x14ac:dyDescent="0.2">
      <c r="B45" s="102"/>
      <c r="C45" s="84"/>
      <c r="D45" s="124"/>
      <c r="E45" s="84"/>
      <c r="F45" s="124"/>
    </row>
    <row r="46" spans="1:9" x14ac:dyDescent="0.2">
      <c r="B46" s="102"/>
      <c r="C46" s="84"/>
      <c r="D46" s="124"/>
      <c r="E46" s="84"/>
      <c r="F46" s="124"/>
    </row>
  </sheetData>
  <customSheetViews>
    <customSheetView guid="{25DB3235-00DD-4DBB-A5FE-705B80034702}" showPageBreaks="1" showGridLines="0" printArea="1" view="pageBreakPreview">
      <pane xSplit="2" ySplit="10" topLeftCell="C11" activePane="bottomRight" state="frozen"/>
      <selection pane="bottomRight"/>
      <rowBreaks count="3" manualBreakCount="3">
        <brk id="35805" min="227" max="54353" man="1"/>
        <brk id="36255" min="223" max="57901" man="1"/>
        <brk id="36513" min="219" max="58033" man="1"/>
      </rowBreaks>
      <pageMargins left="1.1811023622047245" right="0.78740157480314965" top="1.1811023622047245" bottom="0.78740157480314965" header="0" footer="0"/>
      <pageSetup paperSize="9" orientation="landscape"/>
      <headerFooter alignWithMargins="0"/>
    </customSheetView>
    <customSheetView guid="{DE772C8A-D712-4FF1-AB28-F88868F0084B}" showPageBreaks="1" showGridLines="0" printArea="1" view="pageBreakPreview">
      <pane xSplit="2" ySplit="10" topLeftCell="C11" activePane="bottomRight" state="frozen"/>
      <selection pane="bottomRight" activeCell="I9" sqref="I9"/>
      <rowBreaks count="3" manualBreakCount="3">
        <brk id="35805" min="227" max="54353" man="1"/>
        <brk id="36255" min="223" max="57901" man="1"/>
        <brk id="36513" min="219" max="58033" man="1"/>
      </rowBreaks>
      <pageMargins left="1.1811023622047245" right="0.78740157480314965" top="1.1811023622047245" bottom="0.78740157480314965" header="0" footer="0"/>
      <pageSetup paperSize="9" orientation="landscape"/>
      <headerFooter alignWithMargins="0"/>
    </customSheetView>
  </customSheetViews>
  <mergeCells count="16">
    <mergeCell ref="A40:I40"/>
    <mergeCell ref="C2:C6"/>
    <mergeCell ref="D2:I2"/>
    <mergeCell ref="A2:A8"/>
    <mergeCell ref="F7:F8"/>
    <mergeCell ref="E5:E6"/>
    <mergeCell ref="C7:C8"/>
    <mergeCell ref="D3:F4"/>
    <mergeCell ref="G4:I4"/>
    <mergeCell ref="I5:I6"/>
    <mergeCell ref="A36:I36"/>
    <mergeCell ref="G5:G6"/>
    <mergeCell ref="F5:F6"/>
    <mergeCell ref="I7:I8"/>
    <mergeCell ref="H5:H6"/>
    <mergeCell ref="D5:D6"/>
  </mergeCells>
  <phoneticPr fontId="2"/>
  <pageMargins left="1.1811023622047245" right="0.78740157480314965" top="1.181102362204724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H46"/>
  <sheetViews>
    <sheetView showGridLines="0" view="pageBreakPreview" zoomScale="85" zoomScaleNormal="75" zoomScaleSheetLayoutView="85" workbookViewId="0">
      <pane xSplit="2" ySplit="12" topLeftCell="C32"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90625" style="102" customWidth="1"/>
    <col min="2" max="2" width="14.6328125" style="84" customWidth="1"/>
    <col min="3" max="3" width="14.6328125" style="124" customWidth="1"/>
    <col min="4" max="4" width="14.6328125" style="84" customWidth="1"/>
    <col min="5" max="5" width="14.6328125" style="124" customWidth="1"/>
    <col min="6" max="6" width="14.6328125" style="84" customWidth="1"/>
    <col min="7" max="12" width="8.26953125" style="84" customWidth="1"/>
    <col min="13" max="16384" width="9" style="84"/>
  </cols>
  <sheetData>
    <row r="1" spans="1:8" ht="12.75" customHeight="1" x14ac:dyDescent="0.2">
      <c r="A1" s="92" t="s">
        <v>389</v>
      </c>
      <c r="B1" s="92"/>
      <c r="C1" s="103"/>
      <c r="D1" s="104"/>
      <c r="E1" s="99"/>
      <c r="F1" s="105" t="s">
        <v>472</v>
      </c>
    </row>
    <row r="2" spans="1:8" ht="23.25" customHeight="1" x14ac:dyDescent="0.2">
      <c r="A2" s="526"/>
      <c r="B2" s="658" t="s">
        <v>377</v>
      </c>
      <c r="C2" s="541"/>
      <c r="D2" s="541"/>
      <c r="E2" s="541"/>
      <c r="F2" s="542"/>
    </row>
    <row r="3" spans="1:8" ht="11.25" customHeight="1" x14ac:dyDescent="0.2">
      <c r="A3" s="527"/>
      <c r="B3" s="715" t="s">
        <v>281</v>
      </c>
      <c r="C3" s="717" t="s">
        <v>382</v>
      </c>
      <c r="D3" s="717" t="s">
        <v>383</v>
      </c>
      <c r="E3" s="717" t="s">
        <v>384</v>
      </c>
      <c r="F3" s="719" t="s">
        <v>373</v>
      </c>
    </row>
    <row r="4" spans="1:8" ht="12.75" customHeight="1" x14ac:dyDescent="0.2">
      <c r="A4" s="527"/>
      <c r="B4" s="716"/>
      <c r="C4" s="718"/>
      <c r="D4" s="718"/>
      <c r="E4" s="718"/>
      <c r="F4" s="720"/>
    </row>
    <row r="5" spans="1:8" ht="12.75" customHeight="1" x14ac:dyDescent="0.2">
      <c r="A5" s="527"/>
      <c r="B5" s="716"/>
      <c r="C5" s="718"/>
      <c r="D5" s="718"/>
      <c r="E5" s="718"/>
      <c r="F5" s="720"/>
    </row>
    <row r="6" spans="1:8" s="109" customFormat="1" ht="12" customHeight="1" x14ac:dyDescent="0.2">
      <c r="A6" s="527"/>
      <c r="B6" s="716"/>
      <c r="C6" s="718"/>
      <c r="D6" s="718"/>
      <c r="E6" s="718"/>
      <c r="F6" s="720"/>
    </row>
    <row r="7" spans="1:8" s="109" customFormat="1" ht="10.5" customHeight="1" x14ac:dyDescent="0.2">
      <c r="A7" s="527"/>
      <c r="B7" s="716"/>
      <c r="C7" s="718"/>
      <c r="D7" s="718"/>
      <c r="E7" s="718"/>
      <c r="F7" s="720"/>
    </row>
    <row r="8" spans="1:8" s="109" customFormat="1" ht="15" customHeight="1" x14ac:dyDescent="0.2">
      <c r="A8" s="678"/>
      <c r="B8" s="153" t="s">
        <v>374</v>
      </c>
      <c r="C8" s="154" t="s">
        <v>375</v>
      </c>
      <c r="D8" s="154" t="s">
        <v>379</v>
      </c>
      <c r="E8" s="155" t="s">
        <v>380</v>
      </c>
      <c r="F8" s="153" t="s">
        <v>381</v>
      </c>
    </row>
    <row r="9" spans="1:8" ht="18" customHeight="1" x14ac:dyDescent="0.2">
      <c r="A9" s="156" t="s">
        <v>178</v>
      </c>
      <c r="B9" s="146">
        <v>1724702</v>
      </c>
      <c r="C9" s="146">
        <v>152935</v>
      </c>
      <c r="D9" s="146">
        <v>139430</v>
      </c>
      <c r="E9" s="146">
        <v>19651</v>
      </c>
      <c r="F9" s="157">
        <v>15.8</v>
      </c>
    </row>
    <row r="10" spans="1:8" ht="18" customHeight="1" x14ac:dyDescent="0.2">
      <c r="A10" s="156" t="s">
        <v>464</v>
      </c>
      <c r="B10" s="146">
        <f>SUM(B11:B12)</f>
        <v>122412</v>
      </c>
      <c r="C10" s="146">
        <f t="shared" ref="C10:E10" si="0">SUM(C11:C12)</f>
        <v>7172</v>
      </c>
      <c r="D10" s="146">
        <f t="shared" si="0"/>
        <v>7484</v>
      </c>
      <c r="E10" s="146">
        <f t="shared" si="0"/>
        <v>599</v>
      </c>
      <c r="F10" s="422">
        <f>(C10+D10-E10)/B10</f>
        <v>0.11483351305427572</v>
      </c>
    </row>
    <row r="11" spans="1:8" ht="18" customHeight="1" x14ac:dyDescent="0.2">
      <c r="A11" s="423" t="s">
        <v>461</v>
      </c>
      <c r="B11" s="413">
        <v>86336</v>
      </c>
      <c r="C11" s="406">
        <v>4486</v>
      </c>
      <c r="D11" s="406">
        <v>4841</v>
      </c>
      <c r="E11" s="406">
        <v>32</v>
      </c>
      <c r="F11" s="424">
        <f>(C11+D11-E11)/B11</f>
        <v>0.10766076723498888</v>
      </c>
    </row>
    <row r="12" spans="1:8" s="83" customFormat="1" ht="18" customHeight="1" x14ac:dyDescent="0.2">
      <c r="A12" s="404" t="s">
        <v>442</v>
      </c>
      <c r="B12" s="413">
        <f>SUM(B13:B20)</f>
        <v>36076</v>
      </c>
      <c r="C12" s="413">
        <f t="shared" ref="C12:E12" si="1">SUM(C13:C20)</f>
        <v>2686</v>
      </c>
      <c r="D12" s="413">
        <f t="shared" si="1"/>
        <v>2643</v>
      </c>
      <c r="E12" s="413">
        <f t="shared" si="1"/>
        <v>567</v>
      </c>
      <c r="F12" s="425">
        <f>(C12+D12-E12)/B12*100</f>
        <v>13.199911298370107</v>
      </c>
    </row>
    <row r="13" spans="1:8" ht="18" customHeight="1" x14ac:dyDescent="0.2">
      <c r="A13" s="136" t="s">
        <v>443</v>
      </c>
      <c r="B13" s="158">
        <v>15302</v>
      </c>
      <c r="C13" s="114">
        <v>872</v>
      </c>
      <c r="D13" s="114">
        <v>854</v>
      </c>
      <c r="E13" s="114">
        <v>14</v>
      </c>
      <c r="F13" s="397">
        <f>(C13+D13-E13)/B13*100</f>
        <v>11.18807998954385</v>
      </c>
      <c r="H13" s="124"/>
    </row>
    <row r="14" spans="1:8" ht="18" customHeight="1" x14ac:dyDescent="0.2">
      <c r="A14" s="136" t="s">
        <v>444</v>
      </c>
      <c r="B14" s="158">
        <v>2061</v>
      </c>
      <c r="C14" s="114">
        <v>256</v>
      </c>
      <c r="D14" s="114">
        <v>254</v>
      </c>
      <c r="E14" s="114">
        <v>135</v>
      </c>
      <c r="F14" s="397">
        <f t="shared" ref="F14" si="2">(C14+D14-E14)/B14*100</f>
        <v>18.195050946142651</v>
      </c>
    </row>
    <row r="15" spans="1:8" ht="18" customHeight="1" x14ac:dyDescent="0.2">
      <c r="A15" s="136" t="s">
        <v>445</v>
      </c>
      <c r="B15" s="158">
        <v>1163</v>
      </c>
      <c r="C15" s="114">
        <v>133</v>
      </c>
      <c r="D15" s="114">
        <v>109</v>
      </c>
      <c r="E15" s="114" t="s">
        <v>416</v>
      </c>
      <c r="F15" s="397" t="str">
        <f>IFERROR((C15+D15-E15)/B15*100,"-")</f>
        <v>-</v>
      </c>
    </row>
    <row r="16" spans="1:8" ht="18" customHeight="1" x14ac:dyDescent="0.2">
      <c r="A16" s="136" t="s">
        <v>456</v>
      </c>
      <c r="B16" s="158">
        <v>1236</v>
      </c>
      <c r="C16" s="114">
        <v>65</v>
      </c>
      <c r="D16" s="114">
        <v>51</v>
      </c>
      <c r="E16" s="114">
        <v>1</v>
      </c>
      <c r="F16" s="397">
        <f t="shared" ref="F16:F20" si="3">IFERROR((C16+D16-E16)/B16*100,"-")</f>
        <v>9.3042071197411005</v>
      </c>
      <c r="H16" s="124"/>
    </row>
    <row r="17" spans="1:8" ht="18" customHeight="1" x14ac:dyDescent="0.2">
      <c r="A17" s="136" t="s">
        <v>446</v>
      </c>
      <c r="B17" s="158">
        <v>1197</v>
      </c>
      <c r="C17" s="114">
        <v>149</v>
      </c>
      <c r="D17" s="114">
        <v>165</v>
      </c>
      <c r="E17" s="114">
        <v>78</v>
      </c>
      <c r="F17" s="397">
        <f t="shared" si="3"/>
        <v>19.715956558061819</v>
      </c>
    </row>
    <row r="18" spans="1:8" ht="18" customHeight="1" x14ac:dyDescent="0.2">
      <c r="A18" s="136" t="s">
        <v>448</v>
      </c>
      <c r="B18" s="158">
        <v>9081</v>
      </c>
      <c r="C18" s="114">
        <v>868</v>
      </c>
      <c r="D18" s="114">
        <v>922</v>
      </c>
      <c r="E18" s="114">
        <v>335</v>
      </c>
      <c r="F18" s="397">
        <f t="shared" si="3"/>
        <v>16.022464486290055</v>
      </c>
    </row>
    <row r="19" spans="1:8" ht="18" customHeight="1" x14ac:dyDescent="0.2">
      <c r="A19" s="136" t="s">
        <v>449</v>
      </c>
      <c r="B19" s="158">
        <v>1270</v>
      </c>
      <c r="C19" s="114">
        <v>63</v>
      </c>
      <c r="D19" s="114">
        <v>68</v>
      </c>
      <c r="E19" s="114" t="s">
        <v>416</v>
      </c>
      <c r="F19" s="397" t="str">
        <f t="shared" si="3"/>
        <v>-</v>
      </c>
      <c r="H19" s="124"/>
    </row>
    <row r="20" spans="1:8" ht="18" customHeight="1" x14ac:dyDescent="0.2">
      <c r="A20" s="136" t="s">
        <v>450</v>
      </c>
      <c r="B20" s="158">
        <v>4766</v>
      </c>
      <c r="C20" s="114">
        <v>280</v>
      </c>
      <c r="D20" s="114">
        <v>220</v>
      </c>
      <c r="E20" s="114">
        <v>4</v>
      </c>
      <c r="F20" s="397">
        <f t="shared" si="3"/>
        <v>10.407049937054133</v>
      </c>
    </row>
    <row r="21" spans="1:8" s="443" customFormat="1" ht="45.5" customHeight="1" x14ac:dyDescent="0.2">
      <c r="A21" s="90" t="s">
        <v>487</v>
      </c>
      <c r="B21" s="295">
        <f>B22</f>
        <v>12744</v>
      </c>
      <c r="C21" s="295">
        <f>C22</f>
        <v>802</v>
      </c>
      <c r="D21" s="295">
        <f>D22</f>
        <v>840</v>
      </c>
      <c r="E21" s="295" t="s">
        <v>416</v>
      </c>
      <c r="F21" s="293">
        <f>F22</f>
        <v>10.24795982423101</v>
      </c>
    </row>
    <row r="22" spans="1:8" s="437" customFormat="1" ht="18" customHeight="1" x14ac:dyDescent="0.2">
      <c r="A22" s="423" t="s">
        <v>475</v>
      </c>
      <c r="B22" s="413">
        <v>12744</v>
      </c>
      <c r="C22" s="406">
        <v>802</v>
      </c>
      <c r="D22" s="406">
        <v>840</v>
      </c>
      <c r="E22" s="406">
        <v>336</v>
      </c>
      <c r="F22" s="425">
        <v>10.24795982423101</v>
      </c>
    </row>
    <row r="23" spans="1:8" ht="18" customHeight="1" x14ac:dyDescent="0.2">
      <c r="A23" s="113" t="s">
        <v>476</v>
      </c>
      <c r="B23" s="158">
        <v>5197</v>
      </c>
      <c r="C23" s="114">
        <v>359</v>
      </c>
      <c r="D23" s="114">
        <v>384</v>
      </c>
      <c r="E23" s="114">
        <v>211</v>
      </c>
      <c r="F23" s="114">
        <v>10.236675004810468</v>
      </c>
      <c r="G23" s="124"/>
    </row>
    <row r="24" spans="1:8" ht="18" customHeight="1" x14ac:dyDescent="0.2">
      <c r="A24" s="113" t="s">
        <v>477</v>
      </c>
      <c r="B24" s="158">
        <v>1518</v>
      </c>
      <c r="C24" s="114">
        <v>63</v>
      </c>
      <c r="D24" s="114">
        <v>82</v>
      </c>
      <c r="E24" s="114">
        <v>4</v>
      </c>
      <c r="F24" s="114">
        <v>9.2885375494071152</v>
      </c>
    </row>
    <row r="25" spans="1:8" ht="18" customHeight="1" x14ac:dyDescent="0.2">
      <c r="A25" s="113" t="s">
        <v>478</v>
      </c>
      <c r="B25" s="158">
        <v>1481</v>
      </c>
      <c r="C25" s="114">
        <v>146</v>
      </c>
      <c r="D25" s="114">
        <v>148</v>
      </c>
      <c r="E25" s="114">
        <v>48</v>
      </c>
      <c r="F25" s="114">
        <v>16.610398379473327</v>
      </c>
    </row>
    <row r="26" spans="1:8" ht="18" customHeight="1" x14ac:dyDescent="0.2">
      <c r="A26" s="113" t="s">
        <v>479</v>
      </c>
      <c r="B26" s="158">
        <v>4548</v>
      </c>
      <c r="C26" s="114">
        <v>234</v>
      </c>
      <c r="D26" s="114">
        <v>226</v>
      </c>
      <c r="E26" s="114">
        <v>73</v>
      </c>
      <c r="F26" s="114">
        <v>8.5092348284960426</v>
      </c>
      <c r="G26" s="124"/>
    </row>
    <row r="27" spans="1:8" s="443" customFormat="1" ht="45.5" customHeight="1" x14ac:dyDescent="0.2">
      <c r="A27" s="473" t="s">
        <v>489</v>
      </c>
      <c r="B27" s="295">
        <f>B28</f>
        <v>6444</v>
      </c>
      <c r="C27" s="295">
        <f>C28</f>
        <v>533</v>
      </c>
      <c r="D27" s="295">
        <f>D28</f>
        <v>510</v>
      </c>
      <c r="E27" s="295">
        <f>E28</f>
        <v>192</v>
      </c>
      <c r="F27" s="295">
        <f>F28</f>
        <v>13.206083178150219</v>
      </c>
    </row>
    <row r="28" spans="1:8" s="437" customFormat="1" ht="18" customHeight="1" x14ac:dyDescent="0.2">
      <c r="A28" s="423" t="s">
        <v>481</v>
      </c>
      <c r="B28" s="413">
        <v>6444</v>
      </c>
      <c r="C28" s="406">
        <v>533</v>
      </c>
      <c r="D28" s="406">
        <v>510</v>
      </c>
      <c r="E28" s="406">
        <v>192</v>
      </c>
      <c r="F28" s="406">
        <v>13.206083178150219</v>
      </c>
    </row>
    <row r="29" spans="1:8" ht="18" customHeight="1" x14ac:dyDescent="0.2">
      <c r="A29" s="113" t="s">
        <v>482</v>
      </c>
      <c r="B29" s="158">
        <v>2233</v>
      </c>
      <c r="C29" s="114">
        <v>148</v>
      </c>
      <c r="D29" s="114">
        <v>139</v>
      </c>
      <c r="E29" s="114">
        <v>64</v>
      </c>
      <c r="F29" s="114">
        <v>9.9865651589789515</v>
      </c>
      <c r="H29" s="124"/>
    </row>
    <row r="30" spans="1:8" ht="18" customHeight="1" x14ac:dyDescent="0.2">
      <c r="A30" s="113" t="s">
        <v>483</v>
      </c>
      <c r="B30" s="158">
        <v>1370</v>
      </c>
      <c r="C30" s="114">
        <v>136</v>
      </c>
      <c r="D30" s="114">
        <v>95</v>
      </c>
      <c r="E30" s="114">
        <v>46</v>
      </c>
      <c r="F30" s="114">
        <v>13.503649635036496</v>
      </c>
    </row>
    <row r="31" spans="1:8" ht="18" customHeight="1" x14ac:dyDescent="0.2">
      <c r="A31" s="113" t="s">
        <v>484</v>
      </c>
      <c r="B31" s="158">
        <v>1091</v>
      </c>
      <c r="C31" s="114">
        <v>121</v>
      </c>
      <c r="D31" s="114">
        <v>120</v>
      </c>
      <c r="E31" s="114">
        <v>72</v>
      </c>
      <c r="F31" s="114">
        <v>15.490375802016498</v>
      </c>
    </row>
    <row r="32" spans="1:8" ht="18" customHeight="1" x14ac:dyDescent="0.2">
      <c r="A32" s="113" t="s">
        <v>485</v>
      </c>
      <c r="B32" s="158">
        <v>1037</v>
      </c>
      <c r="C32" s="114">
        <v>65</v>
      </c>
      <c r="D32" s="114">
        <v>65</v>
      </c>
      <c r="E32" s="114">
        <v>9</v>
      </c>
      <c r="F32" s="114">
        <v>11.668273866923819</v>
      </c>
      <c r="H32" s="124"/>
    </row>
    <row r="33" spans="1:6" ht="18" customHeight="1" x14ac:dyDescent="0.2">
      <c r="A33" s="113" t="s">
        <v>486</v>
      </c>
      <c r="B33" s="158">
        <v>713</v>
      </c>
      <c r="C33" s="114">
        <v>63</v>
      </c>
      <c r="D33" s="114">
        <v>91</v>
      </c>
      <c r="E33" s="114">
        <v>1</v>
      </c>
      <c r="F33" s="114">
        <v>21.458625525946704</v>
      </c>
    </row>
    <row r="34" spans="1:6" x14ac:dyDescent="0.2">
      <c r="A34" s="159"/>
      <c r="B34" s="214"/>
      <c r="C34" s="93"/>
      <c r="D34" s="93"/>
      <c r="E34" s="93"/>
      <c r="F34" s="93"/>
    </row>
    <row r="35" spans="1:6" x14ac:dyDescent="0.2">
      <c r="A35" s="149" t="s">
        <v>321</v>
      </c>
      <c r="B35" s="95"/>
      <c r="C35" s="96"/>
      <c r="D35" s="120"/>
      <c r="E35" s="96"/>
      <c r="F35" s="120"/>
    </row>
    <row r="36" spans="1:6" x14ac:dyDescent="0.2">
      <c r="A36" s="650" t="s">
        <v>414</v>
      </c>
      <c r="B36" s="647"/>
      <c r="C36" s="647"/>
      <c r="D36" s="647"/>
      <c r="E36" s="647"/>
      <c r="F36" s="647"/>
    </row>
    <row r="37" spans="1:6" x14ac:dyDescent="0.2">
      <c r="A37" s="86" t="s">
        <v>412</v>
      </c>
      <c r="B37" s="86"/>
      <c r="C37" s="96"/>
      <c r="D37" s="120"/>
      <c r="E37" s="96"/>
      <c r="F37" s="120"/>
    </row>
    <row r="38" spans="1:6" x14ac:dyDescent="0.2">
      <c r="A38" s="98"/>
      <c r="B38" s="98"/>
      <c r="C38" s="121"/>
      <c r="D38" s="122"/>
      <c r="E38" s="121"/>
      <c r="F38" s="122"/>
    </row>
    <row r="39" spans="1:6" x14ac:dyDescent="0.2">
      <c r="A39" s="98"/>
      <c r="B39" s="177"/>
      <c r="C39" s="98"/>
      <c r="D39" s="98"/>
      <c r="E39" s="98"/>
      <c r="F39" s="101"/>
    </row>
    <row r="40" spans="1:6" s="161" customFormat="1" ht="12" customHeight="1" x14ac:dyDescent="0.2">
      <c r="A40" s="643"/>
      <c r="B40" s="708"/>
      <c r="C40" s="708"/>
      <c r="D40" s="708"/>
      <c r="E40" s="708"/>
      <c r="F40" s="708"/>
    </row>
    <row r="41" spans="1:6" x14ac:dyDescent="0.2">
      <c r="A41" s="98"/>
      <c r="B41" s="98"/>
      <c r="C41" s="98"/>
      <c r="D41" s="98"/>
      <c r="E41" s="98"/>
      <c r="F41" s="101"/>
    </row>
    <row r="42" spans="1:6" x14ac:dyDescent="0.2">
      <c r="A42" s="98"/>
      <c r="B42" s="98"/>
      <c r="C42" s="101"/>
      <c r="D42" s="123"/>
      <c r="E42" s="101"/>
      <c r="F42" s="123"/>
    </row>
    <row r="43" spans="1:6" x14ac:dyDescent="0.2">
      <c r="A43" s="98"/>
      <c r="B43" s="98"/>
      <c r="C43" s="101"/>
      <c r="D43" s="123"/>
      <c r="E43" s="101"/>
      <c r="F43" s="123"/>
    </row>
    <row r="44" spans="1:6" x14ac:dyDescent="0.2">
      <c r="A44" s="98"/>
      <c r="B44" s="98"/>
      <c r="C44" s="101"/>
      <c r="D44" s="123"/>
      <c r="E44" s="101"/>
      <c r="F44" s="123"/>
    </row>
    <row r="45" spans="1:6" x14ac:dyDescent="0.2">
      <c r="B45" s="102"/>
      <c r="C45" s="84"/>
      <c r="D45" s="124"/>
      <c r="E45" s="84"/>
      <c r="F45" s="124"/>
    </row>
    <row r="46" spans="1:6" x14ac:dyDescent="0.2">
      <c r="B46" s="102"/>
      <c r="C46" s="84"/>
      <c r="D46" s="124"/>
      <c r="E46" s="84"/>
      <c r="F46" s="124"/>
    </row>
  </sheetData>
  <customSheetViews>
    <customSheetView guid="{25DB3235-00DD-4DBB-A5FE-705B80034702}" showPageBreaks="1" showGridLines="0" printArea="1" view="pageBreakPreview">
      <pane xSplit="2" ySplit="10" topLeftCell="C11" activePane="bottomRight" state="frozen"/>
      <selection pane="bottomRight" activeCell="F9" sqref="F9"/>
      <rowBreaks count="3" manualBreakCount="3">
        <brk id="35805" min="227" max="54353" man="1"/>
        <brk id="36255" min="223" max="57901" man="1"/>
        <brk id="36513" min="219" max="58033" man="1"/>
      </rowBreaks>
      <pageMargins left="0.98425196850393704" right="0.39370078740157483" top="1.1811023622047245" bottom="0.78740157480314965" header="0" footer="0"/>
      <pageSetup paperSize="9" orientation="portrait"/>
      <headerFooter alignWithMargins="0"/>
    </customSheetView>
    <customSheetView guid="{DE772C8A-D712-4FF1-AB28-F88868F0084B}" showPageBreaks="1" showGridLines="0" printArea="1" view="pageBreakPreview">
      <pane xSplit="2" ySplit="10" topLeftCell="C11" activePane="bottomRight" state="frozen"/>
      <selection pane="bottomRight" activeCell="F9" sqref="F9"/>
      <rowBreaks count="3" manualBreakCount="3">
        <brk id="35805" min="227" max="54353" man="1"/>
        <brk id="36255" min="223" max="57901" man="1"/>
        <brk id="36513" min="219" max="58033" man="1"/>
      </rowBreaks>
      <pageMargins left="0.98425196850393704" right="0.39370078740157483" top="1.1811023622047245" bottom="0.78740157480314965" header="0" footer="0"/>
      <pageSetup paperSize="9" orientation="portrait"/>
      <headerFooter alignWithMargins="0"/>
    </customSheetView>
  </customSheetViews>
  <mergeCells count="9">
    <mergeCell ref="A36:F36"/>
    <mergeCell ref="A40:F40"/>
    <mergeCell ref="A2:A8"/>
    <mergeCell ref="B2:F2"/>
    <mergeCell ref="B3:B7"/>
    <mergeCell ref="C3:C7"/>
    <mergeCell ref="D3:D7"/>
    <mergeCell ref="E3:E7"/>
    <mergeCell ref="F3:F7"/>
  </mergeCells>
  <phoneticPr fontId="2"/>
  <pageMargins left="0.98425196850393704" right="0.39370078740157483" top="1.1811023622047245" bottom="0.78740157480314965" header="0" footer="0"/>
  <pageSetup paperSize="9" orientation="portrait" horizontalDpi="4294967293" r:id="rId1"/>
  <headerFooter alignWithMargins="0"/>
  <rowBreaks count="3" manualBreakCount="3">
    <brk id="35805" min="227" max="54353" man="1"/>
    <brk id="36255" min="223" max="57901" man="1"/>
    <brk id="36513" min="219" max="580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A1:U39"/>
  <sheetViews>
    <sheetView showGridLines="0" view="pageBreakPreview" zoomScale="75" zoomScaleNormal="100" zoomScaleSheetLayoutView="75" workbookViewId="0">
      <pane xSplit="1" ySplit="11" topLeftCell="B12"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7265625" style="211" customWidth="1"/>
    <col min="2" max="4" width="10.6328125" style="212" customWidth="1"/>
    <col min="5" max="5" width="10.6328125" style="190" customWidth="1"/>
    <col min="6" max="6" width="10.6328125" style="212" customWidth="1"/>
    <col min="7" max="9" width="10.6328125" style="190" customWidth="1"/>
    <col min="10" max="10" width="10.6328125" style="212" customWidth="1"/>
    <col min="11" max="20" width="10.6328125" style="190" customWidth="1"/>
    <col min="21" max="21" width="2.26953125" style="190" customWidth="1"/>
    <col min="22" max="29" width="8.26953125" style="190" customWidth="1"/>
    <col min="30" max="16384" width="9" style="190"/>
  </cols>
  <sheetData>
    <row r="1" spans="1:20" ht="19.5" customHeight="1" x14ac:dyDescent="0.2">
      <c r="A1" s="187" t="s">
        <v>431</v>
      </c>
      <c r="B1" s="188"/>
      <c r="C1" s="188"/>
      <c r="D1" s="188"/>
      <c r="E1" s="189"/>
      <c r="F1" s="188"/>
      <c r="G1" s="189"/>
      <c r="H1" s="189"/>
      <c r="I1" s="189"/>
      <c r="J1" s="188"/>
      <c r="K1" s="189"/>
      <c r="T1" s="82" t="s">
        <v>472</v>
      </c>
    </row>
    <row r="2" spans="1:20" ht="28" customHeight="1" x14ac:dyDescent="0.2">
      <c r="A2" s="721"/>
      <c r="B2" s="722" t="s">
        <v>320</v>
      </c>
      <c r="C2" s="735" t="s">
        <v>366</v>
      </c>
      <c r="D2" s="736"/>
      <c r="E2" s="725" t="s">
        <v>322</v>
      </c>
      <c r="F2" s="725"/>
      <c r="G2" s="725"/>
      <c r="H2" s="725"/>
      <c r="I2" s="191"/>
      <c r="J2" s="737" t="s">
        <v>342</v>
      </c>
      <c r="K2" s="738"/>
      <c r="L2" s="738"/>
      <c r="M2" s="738"/>
      <c r="N2" s="738"/>
      <c r="O2" s="738"/>
      <c r="P2" s="738"/>
      <c r="Q2" s="738"/>
      <c r="R2" s="738"/>
      <c r="S2" s="738"/>
      <c r="T2" s="739"/>
    </row>
    <row r="3" spans="1:20" ht="28" customHeight="1" x14ac:dyDescent="0.2">
      <c r="A3" s="721"/>
      <c r="B3" s="723"/>
      <c r="C3" s="725" t="s">
        <v>397</v>
      </c>
      <c r="D3" s="725" t="s">
        <v>398</v>
      </c>
      <c r="E3" s="722" t="s">
        <v>323</v>
      </c>
      <c r="F3" s="722" t="s">
        <v>324</v>
      </c>
      <c r="G3" s="722" t="s">
        <v>325</v>
      </c>
      <c r="H3" s="722" t="s">
        <v>326</v>
      </c>
      <c r="I3" s="723" t="s">
        <v>318</v>
      </c>
      <c r="J3" s="740" t="s">
        <v>336</v>
      </c>
      <c r="K3" s="741"/>
      <c r="L3" s="741"/>
      <c r="M3" s="741"/>
      <c r="N3" s="741"/>
      <c r="O3" s="741"/>
      <c r="P3" s="741"/>
      <c r="Q3" s="741"/>
      <c r="R3" s="742"/>
      <c r="S3" s="725" t="s">
        <v>282</v>
      </c>
      <c r="T3" s="725" t="s">
        <v>283</v>
      </c>
    </row>
    <row r="4" spans="1:20" ht="28" customHeight="1" x14ac:dyDescent="0.2">
      <c r="A4" s="721"/>
      <c r="B4" s="723"/>
      <c r="C4" s="725"/>
      <c r="D4" s="725"/>
      <c r="E4" s="723"/>
      <c r="F4" s="723"/>
      <c r="G4" s="723"/>
      <c r="H4" s="723"/>
      <c r="I4" s="723"/>
      <c r="J4" s="721" t="s">
        <v>284</v>
      </c>
      <c r="K4" s="727" t="s">
        <v>285</v>
      </c>
      <c r="L4" s="393"/>
      <c r="M4" s="726" t="s">
        <v>399</v>
      </c>
      <c r="N4" s="727" t="s">
        <v>400</v>
      </c>
      <c r="O4" s="727" t="s">
        <v>401</v>
      </c>
      <c r="P4" s="727" t="s">
        <v>402</v>
      </c>
      <c r="Q4" s="726" t="s">
        <v>334</v>
      </c>
      <c r="R4" s="729" t="s">
        <v>409</v>
      </c>
      <c r="S4" s="725"/>
      <c r="T4" s="725"/>
    </row>
    <row r="5" spans="1:20" ht="28" customHeight="1" x14ac:dyDescent="0.2">
      <c r="A5" s="721"/>
      <c r="B5" s="723"/>
      <c r="C5" s="725"/>
      <c r="D5" s="725"/>
      <c r="E5" s="723"/>
      <c r="F5" s="723"/>
      <c r="G5" s="723"/>
      <c r="H5" s="723"/>
      <c r="I5" s="723"/>
      <c r="J5" s="721"/>
      <c r="K5" s="732"/>
      <c r="L5" s="192"/>
      <c r="M5" s="726"/>
      <c r="N5" s="732"/>
      <c r="O5" s="732"/>
      <c r="P5" s="733"/>
      <c r="Q5" s="726"/>
      <c r="R5" s="730"/>
      <c r="S5" s="725"/>
      <c r="T5" s="725"/>
    </row>
    <row r="6" spans="1:20" ht="28" customHeight="1" x14ac:dyDescent="0.2">
      <c r="A6" s="721"/>
      <c r="B6" s="723"/>
      <c r="C6" s="725"/>
      <c r="D6" s="725"/>
      <c r="E6" s="723"/>
      <c r="F6" s="723"/>
      <c r="G6" s="723"/>
      <c r="H6" s="723"/>
      <c r="I6" s="723"/>
      <c r="J6" s="721"/>
      <c r="K6" s="732"/>
      <c r="L6" s="727" t="s">
        <v>441</v>
      </c>
      <c r="M6" s="726"/>
      <c r="N6" s="732"/>
      <c r="O6" s="732"/>
      <c r="P6" s="733"/>
      <c r="Q6" s="726"/>
      <c r="R6" s="730"/>
      <c r="S6" s="725"/>
      <c r="T6" s="725"/>
    </row>
    <row r="7" spans="1:20" ht="10.5" customHeight="1" x14ac:dyDescent="0.2">
      <c r="A7" s="721"/>
      <c r="B7" s="724"/>
      <c r="C7" s="725"/>
      <c r="D7" s="725"/>
      <c r="E7" s="724"/>
      <c r="F7" s="724"/>
      <c r="G7" s="724"/>
      <c r="H7" s="724"/>
      <c r="I7" s="724"/>
      <c r="J7" s="721"/>
      <c r="K7" s="728"/>
      <c r="L7" s="728"/>
      <c r="M7" s="726"/>
      <c r="N7" s="728"/>
      <c r="O7" s="728"/>
      <c r="P7" s="734"/>
      <c r="Q7" s="726"/>
      <c r="R7" s="731"/>
      <c r="S7" s="725"/>
      <c r="T7" s="725"/>
    </row>
    <row r="8" spans="1:20" ht="28" customHeight="1" x14ac:dyDescent="0.2">
      <c r="A8" s="193" t="s">
        <v>178</v>
      </c>
      <c r="B8" s="194">
        <v>158789</v>
      </c>
      <c r="C8" s="194">
        <v>153635</v>
      </c>
      <c r="D8" s="194">
        <v>34</v>
      </c>
      <c r="E8" s="195">
        <v>154736</v>
      </c>
      <c r="F8" s="194">
        <v>3972</v>
      </c>
      <c r="G8" s="195">
        <v>43</v>
      </c>
      <c r="H8" s="195">
        <v>27</v>
      </c>
      <c r="I8" s="195">
        <v>3740</v>
      </c>
      <c r="J8" s="195">
        <v>613</v>
      </c>
      <c r="K8" s="195">
        <v>68</v>
      </c>
      <c r="L8" s="195">
        <v>11</v>
      </c>
      <c r="M8" s="195">
        <v>120</v>
      </c>
      <c r="N8" s="195">
        <v>60</v>
      </c>
      <c r="O8" s="195">
        <v>82</v>
      </c>
      <c r="P8" s="195">
        <v>11</v>
      </c>
      <c r="Q8" s="195">
        <v>489</v>
      </c>
      <c r="R8" s="195">
        <v>391</v>
      </c>
      <c r="S8" s="195">
        <v>380</v>
      </c>
      <c r="T8" s="195">
        <v>1526</v>
      </c>
    </row>
    <row r="9" spans="1:20" ht="28" customHeight="1" x14ac:dyDescent="0.2">
      <c r="A9" s="193" t="s">
        <v>464</v>
      </c>
      <c r="B9" s="194">
        <f>SUM(B10:B11)</f>
        <v>8214</v>
      </c>
      <c r="C9" s="194">
        <f t="shared" ref="C9:T9" si="0">SUM(C10:C11)</f>
        <v>8213</v>
      </c>
      <c r="D9" s="194">
        <f t="shared" si="0"/>
        <v>1</v>
      </c>
      <c r="E9" s="194">
        <f t="shared" si="0"/>
        <v>8029</v>
      </c>
      <c r="F9" s="194">
        <f t="shared" si="0"/>
        <v>175</v>
      </c>
      <c r="G9" s="194">
        <f t="shared" si="0"/>
        <v>8</v>
      </c>
      <c r="H9" s="194">
        <f t="shared" si="0"/>
        <v>2</v>
      </c>
      <c r="I9" s="194">
        <f t="shared" si="0"/>
        <v>175</v>
      </c>
      <c r="J9" s="194">
        <f t="shared" si="0"/>
        <v>47</v>
      </c>
      <c r="K9" s="194">
        <f t="shared" si="0"/>
        <v>12</v>
      </c>
      <c r="L9" s="194">
        <f t="shared" si="0"/>
        <v>0</v>
      </c>
      <c r="M9" s="194">
        <f t="shared" si="0"/>
        <v>4</v>
      </c>
      <c r="N9" s="194">
        <f t="shared" si="0"/>
        <v>8</v>
      </c>
      <c r="O9" s="194">
        <f t="shared" si="0"/>
        <v>20</v>
      </c>
      <c r="P9" s="194">
        <f t="shared" si="0"/>
        <v>0</v>
      </c>
      <c r="Q9" s="194">
        <f t="shared" si="0"/>
        <v>27</v>
      </c>
      <c r="R9" s="194">
        <f t="shared" si="0"/>
        <v>3</v>
      </c>
      <c r="S9" s="194">
        <f t="shared" si="0"/>
        <v>23</v>
      </c>
      <c r="T9" s="194">
        <f t="shared" si="0"/>
        <v>31</v>
      </c>
    </row>
    <row r="10" spans="1:20" s="481" customFormat="1" ht="28" customHeight="1" x14ac:dyDescent="0.2">
      <c r="A10" s="479" t="s">
        <v>461</v>
      </c>
      <c r="B10" s="444">
        <v>5273</v>
      </c>
      <c r="C10" s="444">
        <v>5273</v>
      </c>
      <c r="D10" s="444">
        <v>0</v>
      </c>
      <c r="E10" s="482">
        <v>5165</v>
      </c>
      <c r="F10" s="444">
        <v>104</v>
      </c>
      <c r="G10" s="482">
        <v>4</v>
      </c>
      <c r="H10" s="482">
        <v>0</v>
      </c>
      <c r="I10" s="482">
        <v>108</v>
      </c>
      <c r="J10" s="482">
        <v>40</v>
      </c>
      <c r="K10" s="482">
        <v>9</v>
      </c>
      <c r="L10" s="482"/>
      <c r="M10" s="482">
        <v>3</v>
      </c>
      <c r="N10" s="482">
        <v>7</v>
      </c>
      <c r="O10" s="482">
        <v>15</v>
      </c>
      <c r="P10" s="482">
        <v>0</v>
      </c>
      <c r="Q10" s="482">
        <v>16</v>
      </c>
      <c r="R10" s="482">
        <v>1</v>
      </c>
      <c r="S10" s="482">
        <v>17</v>
      </c>
      <c r="T10" s="482">
        <v>0</v>
      </c>
    </row>
    <row r="11" spans="1:20" s="481" customFormat="1" ht="28" customHeight="1" x14ac:dyDescent="0.2">
      <c r="A11" s="479" t="s">
        <v>442</v>
      </c>
      <c r="B11" s="444">
        <f>SUM(B12:B19)</f>
        <v>2941</v>
      </c>
      <c r="C11" s="444">
        <f t="shared" ref="C11:T11" si="1">SUM(C12:C19)</f>
        <v>2940</v>
      </c>
      <c r="D11" s="444">
        <f t="shared" si="1"/>
        <v>1</v>
      </c>
      <c r="E11" s="444">
        <f t="shared" si="1"/>
        <v>2864</v>
      </c>
      <c r="F11" s="444">
        <f t="shared" si="1"/>
        <v>71</v>
      </c>
      <c r="G11" s="444">
        <f t="shared" si="1"/>
        <v>4</v>
      </c>
      <c r="H11" s="444">
        <f t="shared" si="1"/>
        <v>2</v>
      </c>
      <c r="I11" s="444">
        <f t="shared" si="1"/>
        <v>67</v>
      </c>
      <c r="J11" s="444">
        <f t="shared" si="1"/>
        <v>7</v>
      </c>
      <c r="K11" s="444">
        <f t="shared" si="1"/>
        <v>3</v>
      </c>
      <c r="L11" s="444">
        <f t="shared" si="1"/>
        <v>0</v>
      </c>
      <c r="M11" s="444">
        <f t="shared" si="1"/>
        <v>1</v>
      </c>
      <c r="N11" s="444">
        <f t="shared" si="1"/>
        <v>1</v>
      </c>
      <c r="O11" s="444">
        <f t="shared" si="1"/>
        <v>5</v>
      </c>
      <c r="P11" s="444">
        <f t="shared" si="1"/>
        <v>0</v>
      </c>
      <c r="Q11" s="444">
        <f t="shared" si="1"/>
        <v>11</v>
      </c>
      <c r="R11" s="444">
        <f t="shared" si="1"/>
        <v>2</v>
      </c>
      <c r="S11" s="444">
        <f t="shared" si="1"/>
        <v>6</v>
      </c>
      <c r="T11" s="444">
        <f t="shared" si="1"/>
        <v>31</v>
      </c>
    </row>
    <row r="12" spans="1:20" ht="28" customHeight="1" x14ac:dyDescent="0.2">
      <c r="A12" s="196" t="s">
        <v>443</v>
      </c>
      <c r="B12" s="197">
        <v>914</v>
      </c>
      <c r="C12" s="197">
        <v>914</v>
      </c>
      <c r="D12" s="197" t="s">
        <v>416</v>
      </c>
      <c r="E12" s="426">
        <v>883</v>
      </c>
      <c r="F12" s="197">
        <v>30</v>
      </c>
      <c r="G12" s="426">
        <v>1</v>
      </c>
      <c r="H12" s="426" t="s">
        <v>416</v>
      </c>
      <c r="I12" s="426">
        <v>31</v>
      </c>
      <c r="J12" s="426" t="s">
        <v>416</v>
      </c>
      <c r="K12" s="426">
        <v>1</v>
      </c>
      <c r="L12" s="426" t="s">
        <v>416</v>
      </c>
      <c r="M12" s="426" t="s">
        <v>416</v>
      </c>
      <c r="N12" s="426" t="s">
        <v>416</v>
      </c>
      <c r="O12" s="426" t="s">
        <v>416</v>
      </c>
      <c r="P12" s="426" t="s">
        <v>416</v>
      </c>
      <c r="Q12" s="426" t="s">
        <v>416</v>
      </c>
      <c r="R12" s="426" t="s">
        <v>416</v>
      </c>
      <c r="S12" s="426" t="s">
        <v>416</v>
      </c>
      <c r="T12" s="426">
        <v>30</v>
      </c>
    </row>
    <row r="13" spans="1:20" ht="28" customHeight="1" x14ac:dyDescent="0.2">
      <c r="A13" s="196" t="s">
        <v>444</v>
      </c>
      <c r="B13" s="197">
        <v>313</v>
      </c>
      <c r="C13" s="197">
        <v>312</v>
      </c>
      <c r="D13" s="197">
        <v>1</v>
      </c>
      <c r="E13" s="426">
        <v>307</v>
      </c>
      <c r="F13" s="197">
        <v>6</v>
      </c>
      <c r="G13" s="426" t="s">
        <v>416</v>
      </c>
      <c r="H13" s="426" t="s">
        <v>416</v>
      </c>
      <c r="I13" s="426">
        <v>6</v>
      </c>
      <c r="J13" s="426">
        <v>3</v>
      </c>
      <c r="K13" s="426" t="s">
        <v>416</v>
      </c>
      <c r="L13" s="426" t="s">
        <v>416</v>
      </c>
      <c r="M13" s="426" t="s">
        <v>416</v>
      </c>
      <c r="N13" s="426" t="s">
        <v>416</v>
      </c>
      <c r="O13" s="426" t="s">
        <v>416</v>
      </c>
      <c r="P13" s="426" t="s">
        <v>416</v>
      </c>
      <c r="Q13" s="426">
        <v>2</v>
      </c>
      <c r="R13" s="426" t="s">
        <v>416</v>
      </c>
      <c r="S13" s="426">
        <v>1</v>
      </c>
      <c r="T13" s="426" t="s">
        <v>416</v>
      </c>
    </row>
    <row r="14" spans="1:20" ht="28" customHeight="1" x14ac:dyDescent="0.2">
      <c r="A14" s="196" t="s">
        <v>445</v>
      </c>
      <c r="B14" s="197">
        <v>129</v>
      </c>
      <c r="C14" s="197">
        <v>129</v>
      </c>
      <c r="D14" s="197" t="s">
        <v>416</v>
      </c>
      <c r="E14" s="426">
        <v>129</v>
      </c>
      <c r="F14" s="197" t="s">
        <v>416</v>
      </c>
      <c r="G14" s="426" t="s">
        <v>416</v>
      </c>
      <c r="H14" s="426" t="s">
        <v>416</v>
      </c>
      <c r="I14" s="426" t="s">
        <v>416</v>
      </c>
      <c r="J14" s="426" t="s">
        <v>416</v>
      </c>
      <c r="K14" s="426" t="s">
        <v>416</v>
      </c>
      <c r="L14" s="426" t="s">
        <v>416</v>
      </c>
      <c r="M14" s="426" t="s">
        <v>416</v>
      </c>
      <c r="N14" s="426" t="s">
        <v>416</v>
      </c>
      <c r="O14" s="426" t="s">
        <v>416</v>
      </c>
      <c r="P14" s="426" t="s">
        <v>416</v>
      </c>
      <c r="Q14" s="426" t="s">
        <v>416</v>
      </c>
      <c r="R14" s="426" t="s">
        <v>416</v>
      </c>
      <c r="S14" s="426" t="s">
        <v>416</v>
      </c>
      <c r="T14" s="426" t="s">
        <v>416</v>
      </c>
    </row>
    <row r="15" spans="1:20" ht="28" customHeight="1" x14ac:dyDescent="0.2">
      <c r="A15" s="196" t="s">
        <v>447</v>
      </c>
      <c r="B15" s="197">
        <v>70</v>
      </c>
      <c r="C15" s="197">
        <v>70</v>
      </c>
      <c r="D15" s="197" t="s">
        <v>416</v>
      </c>
      <c r="E15" s="426">
        <v>68</v>
      </c>
      <c r="F15" s="197">
        <v>2</v>
      </c>
      <c r="G15" s="426" t="s">
        <v>416</v>
      </c>
      <c r="H15" s="426" t="s">
        <v>416</v>
      </c>
      <c r="I15" s="426">
        <v>2</v>
      </c>
      <c r="J15" s="426" t="s">
        <v>416</v>
      </c>
      <c r="K15" s="426" t="s">
        <v>416</v>
      </c>
      <c r="L15" s="426" t="s">
        <v>416</v>
      </c>
      <c r="M15" s="426" t="s">
        <v>416</v>
      </c>
      <c r="N15" s="426" t="s">
        <v>416</v>
      </c>
      <c r="O15" s="426" t="s">
        <v>416</v>
      </c>
      <c r="P15" s="426" t="s">
        <v>416</v>
      </c>
      <c r="Q15" s="426" t="s">
        <v>416</v>
      </c>
      <c r="R15" s="426">
        <v>1</v>
      </c>
      <c r="S15" s="426">
        <v>1</v>
      </c>
      <c r="T15" s="426" t="s">
        <v>416</v>
      </c>
    </row>
    <row r="16" spans="1:20" ht="28" customHeight="1" x14ac:dyDescent="0.2">
      <c r="A16" s="196" t="s">
        <v>446</v>
      </c>
      <c r="B16" s="197">
        <v>180</v>
      </c>
      <c r="C16" s="197">
        <v>180</v>
      </c>
      <c r="D16" s="197" t="s">
        <v>416</v>
      </c>
      <c r="E16" s="426">
        <v>179</v>
      </c>
      <c r="F16" s="197">
        <v>1</v>
      </c>
      <c r="G16" s="426" t="s">
        <v>416</v>
      </c>
      <c r="H16" s="426" t="s">
        <v>416</v>
      </c>
      <c r="I16" s="426">
        <v>1</v>
      </c>
      <c r="J16" s="426" t="s">
        <v>416</v>
      </c>
      <c r="K16" s="426" t="s">
        <v>416</v>
      </c>
      <c r="L16" s="426" t="s">
        <v>416</v>
      </c>
      <c r="M16" s="426" t="s">
        <v>416</v>
      </c>
      <c r="N16" s="426" t="s">
        <v>416</v>
      </c>
      <c r="O16" s="426" t="s">
        <v>416</v>
      </c>
      <c r="P16" s="426" t="s">
        <v>416</v>
      </c>
      <c r="Q16" s="426" t="s">
        <v>416</v>
      </c>
      <c r="R16" s="426" t="s">
        <v>416</v>
      </c>
      <c r="S16" s="426" t="s">
        <v>416</v>
      </c>
      <c r="T16" s="426">
        <v>1</v>
      </c>
    </row>
    <row r="17" spans="1:21" ht="28" customHeight="1" x14ac:dyDescent="0.2">
      <c r="A17" s="196" t="s">
        <v>448</v>
      </c>
      <c r="B17" s="197">
        <v>1001</v>
      </c>
      <c r="C17" s="197">
        <v>1001</v>
      </c>
      <c r="D17" s="197" t="s">
        <v>416</v>
      </c>
      <c r="E17" s="426">
        <v>971</v>
      </c>
      <c r="F17" s="197">
        <v>26</v>
      </c>
      <c r="G17" s="426">
        <v>2</v>
      </c>
      <c r="H17" s="426">
        <v>2</v>
      </c>
      <c r="I17" s="426">
        <v>20</v>
      </c>
      <c r="J17" s="426">
        <v>1</v>
      </c>
      <c r="K17" s="426">
        <v>1</v>
      </c>
      <c r="L17" s="426" t="s">
        <v>416</v>
      </c>
      <c r="M17" s="426">
        <v>1</v>
      </c>
      <c r="N17" s="426">
        <v>1</v>
      </c>
      <c r="O17" s="426">
        <v>5</v>
      </c>
      <c r="P17" s="426" t="s">
        <v>416</v>
      </c>
      <c r="Q17" s="426">
        <v>9</v>
      </c>
      <c r="R17" s="426">
        <v>1</v>
      </c>
      <c r="S17" s="426">
        <v>1</v>
      </c>
      <c r="T17" s="426" t="s">
        <v>416</v>
      </c>
    </row>
    <row r="18" spans="1:21" ht="28" customHeight="1" x14ac:dyDescent="0.2">
      <c r="A18" s="196" t="s">
        <v>449</v>
      </c>
      <c r="B18" s="197">
        <v>81</v>
      </c>
      <c r="C18" s="197">
        <v>81</v>
      </c>
      <c r="D18" s="197" t="s">
        <v>416</v>
      </c>
      <c r="E18" s="426">
        <v>79</v>
      </c>
      <c r="F18" s="197">
        <v>2</v>
      </c>
      <c r="G18" s="426" t="s">
        <v>416</v>
      </c>
      <c r="H18" s="426" t="s">
        <v>416</v>
      </c>
      <c r="I18" s="426">
        <v>2</v>
      </c>
      <c r="J18" s="426">
        <v>2</v>
      </c>
      <c r="K18" s="426" t="s">
        <v>416</v>
      </c>
      <c r="L18" s="426" t="s">
        <v>416</v>
      </c>
      <c r="M18" s="426" t="s">
        <v>416</v>
      </c>
      <c r="N18" s="426" t="s">
        <v>416</v>
      </c>
      <c r="O18" s="426" t="s">
        <v>416</v>
      </c>
      <c r="P18" s="426" t="s">
        <v>416</v>
      </c>
      <c r="Q18" s="426" t="s">
        <v>416</v>
      </c>
      <c r="R18" s="426" t="s">
        <v>416</v>
      </c>
      <c r="S18" s="426" t="s">
        <v>416</v>
      </c>
      <c r="T18" s="426" t="s">
        <v>416</v>
      </c>
    </row>
    <row r="19" spans="1:21" ht="28" customHeight="1" x14ac:dyDescent="0.2">
      <c r="A19" s="196" t="s">
        <v>450</v>
      </c>
      <c r="B19" s="197">
        <v>253</v>
      </c>
      <c r="C19" s="197">
        <v>253</v>
      </c>
      <c r="D19" s="197" t="s">
        <v>416</v>
      </c>
      <c r="E19" s="426">
        <v>248</v>
      </c>
      <c r="F19" s="197">
        <v>4</v>
      </c>
      <c r="G19" s="426">
        <v>1</v>
      </c>
      <c r="H19" s="426" t="s">
        <v>416</v>
      </c>
      <c r="I19" s="426">
        <v>5</v>
      </c>
      <c r="J19" s="426">
        <v>1</v>
      </c>
      <c r="K19" s="426">
        <v>1</v>
      </c>
      <c r="L19" s="426" t="s">
        <v>416</v>
      </c>
      <c r="M19" s="426" t="s">
        <v>416</v>
      </c>
      <c r="N19" s="426" t="s">
        <v>416</v>
      </c>
      <c r="O19" s="426" t="s">
        <v>416</v>
      </c>
      <c r="P19" s="426" t="s">
        <v>416</v>
      </c>
      <c r="Q19" s="426" t="s">
        <v>416</v>
      </c>
      <c r="R19" s="426" t="s">
        <v>416</v>
      </c>
      <c r="S19" s="426">
        <v>3</v>
      </c>
      <c r="T19" s="426" t="s">
        <v>416</v>
      </c>
    </row>
    <row r="20" spans="1:21" s="476" customFormat="1" ht="38.5" customHeight="1" x14ac:dyDescent="0.2">
      <c r="A20" s="478" t="s">
        <v>487</v>
      </c>
      <c r="B20" s="474">
        <f>B21</f>
        <v>690</v>
      </c>
      <c r="C20" s="474">
        <f t="shared" ref="C20:U20" si="2">C21</f>
        <v>686</v>
      </c>
      <c r="D20" s="474">
        <f t="shared" si="2"/>
        <v>5</v>
      </c>
      <c r="E20" s="475">
        <f t="shared" si="2"/>
        <v>669</v>
      </c>
      <c r="F20" s="474">
        <f t="shared" si="2"/>
        <v>19</v>
      </c>
      <c r="G20" s="475">
        <f t="shared" si="2"/>
        <v>0</v>
      </c>
      <c r="H20" s="475">
        <f t="shared" si="2"/>
        <v>2</v>
      </c>
      <c r="I20" s="475">
        <f t="shared" si="2"/>
        <v>21</v>
      </c>
      <c r="J20" s="475">
        <f t="shared" si="2"/>
        <v>5</v>
      </c>
      <c r="K20" s="475">
        <f t="shared" si="2"/>
        <v>0</v>
      </c>
      <c r="L20" s="475">
        <f t="shared" si="2"/>
        <v>0</v>
      </c>
      <c r="M20" s="475">
        <f t="shared" si="2"/>
        <v>0</v>
      </c>
      <c r="N20" s="475">
        <f t="shared" si="2"/>
        <v>1</v>
      </c>
      <c r="O20" s="475">
        <f t="shared" si="2"/>
        <v>0</v>
      </c>
      <c r="P20" s="475">
        <f t="shared" si="2"/>
        <v>0</v>
      </c>
      <c r="Q20" s="475">
        <f t="shared" si="2"/>
        <v>5</v>
      </c>
      <c r="R20" s="475">
        <f t="shared" si="2"/>
        <v>6</v>
      </c>
      <c r="S20" s="475">
        <f t="shared" si="2"/>
        <v>4</v>
      </c>
      <c r="T20" s="475">
        <f t="shared" si="2"/>
        <v>0</v>
      </c>
      <c r="U20" s="476" t="str">
        <f t="shared" si="2"/>
        <v>-</v>
      </c>
    </row>
    <row r="21" spans="1:21" s="481" customFormat="1" ht="28" customHeight="1" x14ac:dyDescent="0.2">
      <c r="A21" s="479" t="s">
        <v>475</v>
      </c>
      <c r="B21" s="444">
        <v>690</v>
      </c>
      <c r="C21" s="444">
        <v>686</v>
      </c>
      <c r="D21" s="444">
        <v>5</v>
      </c>
      <c r="E21" s="480">
        <v>669</v>
      </c>
      <c r="F21" s="444">
        <v>19</v>
      </c>
      <c r="G21" s="480">
        <v>0</v>
      </c>
      <c r="H21" s="480">
        <v>2</v>
      </c>
      <c r="I21" s="480">
        <v>21</v>
      </c>
      <c r="J21" s="480">
        <v>5</v>
      </c>
      <c r="K21" s="480">
        <v>0</v>
      </c>
      <c r="L21" s="480">
        <v>0</v>
      </c>
      <c r="M21" s="480">
        <v>0</v>
      </c>
      <c r="N21" s="480">
        <v>1</v>
      </c>
      <c r="O21" s="480">
        <v>0</v>
      </c>
      <c r="P21" s="480">
        <v>0</v>
      </c>
      <c r="Q21" s="480">
        <v>5</v>
      </c>
      <c r="R21" s="480">
        <v>6</v>
      </c>
      <c r="S21" s="480">
        <v>4</v>
      </c>
      <c r="T21" s="480">
        <v>0</v>
      </c>
      <c r="U21" s="481" t="str">
        <f t="shared" ref="U21" si="3">IF(SUM(U22:U25)=0,"-",SUM(U22:U25))</f>
        <v>-</v>
      </c>
    </row>
    <row r="22" spans="1:21" ht="28" customHeight="1" x14ac:dyDescent="0.2">
      <c r="A22" s="196" t="s">
        <v>476</v>
      </c>
      <c r="B22" s="197">
        <v>115</v>
      </c>
      <c r="C22" s="197">
        <v>115</v>
      </c>
      <c r="D22" s="197">
        <v>0</v>
      </c>
      <c r="E22" s="198">
        <v>113</v>
      </c>
      <c r="F22" s="197">
        <v>2</v>
      </c>
      <c r="G22" s="198">
        <v>0</v>
      </c>
      <c r="H22" s="198">
        <v>0</v>
      </c>
      <c r="I22" s="198">
        <v>2</v>
      </c>
      <c r="J22" s="198">
        <v>0</v>
      </c>
      <c r="K22" s="198">
        <v>0</v>
      </c>
      <c r="L22" s="198">
        <v>0</v>
      </c>
      <c r="M22" s="198">
        <v>0</v>
      </c>
      <c r="N22" s="198">
        <v>0</v>
      </c>
      <c r="O22" s="198">
        <v>0</v>
      </c>
      <c r="P22" s="198">
        <v>0</v>
      </c>
      <c r="Q22" s="198">
        <v>0</v>
      </c>
      <c r="R22" s="198">
        <v>2</v>
      </c>
      <c r="S22" s="198">
        <v>0</v>
      </c>
      <c r="T22" s="198">
        <v>0</v>
      </c>
      <c r="U22" s="190" t="s">
        <v>416</v>
      </c>
    </row>
    <row r="23" spans="1:21" ht="28" customHeight="1" x14ac:dyDescent="0.2">
      <c r="A23" s="196" t="s">
        <v>477</v>
      </c>
      <c r="B23" s="197">
        <v>57</v>
      </c>
      <c r="C23" s="197">
        <v>57</v>
      </c>
      <c r="D23" s="197">
        <v>0</v>
      </c>
      <c r="E23" s="198">
        <v>57</v>
      </c>
      <c r="F23" s="197">
        <v>0</v>
      </c>
      <c r="G23" s="198">
        <v>0</v>
      </c>
      <c r="H23" s="198">
        <v>0</v>
      </c>
      <c r="I23" s="198">
        <v>0</v>
      </c>
      <c r="J23" s="198">
        <v>0</v>
      </c>
      <c r="K23" s="198">
        <v>0</v>
      </c>
      <c r="L23" s="198">
        <v>0</v>
      </c>
      <c r="M23" s="198">
        <v>0</v>
      </c>
      <c r="N23" s="198">
        <v>0</v>
      </c>
      <c r="O23" s="198">
        <v>0</v>
      </c>
      <c r="P23" s="198">
        <v>0</v>
      </c>
      <c r="Q23" s="198">
        <v>0</v>
      </c>
      <c r="R23" s="198">
        <v>0</v>
      </c>
      <c r="S23" s="198">
        <v>0</v>
      </c>
      <c r="T23" s="198">
        <v>0</v>
      </c>
      <c r="U23" s="190" t="s">
        <v>416</v>
      </c>
    </row>
    <row r="24" spans="1:21" ht="28" customHeight="1" x14ac:dyDescent="0.2">
      <c r="A24" s="196" t="s">
        <v>478</v>
      </c>
      <c r="B24" s="197">
        <v>169</v>
      </c>
      <c r="C24" s="197">
        <v>166</v>
      </c>
      <c r="D24" s="197">
        <v>3</v>
      </c>
      <c r="E24" s="198">
        <v>159</v>
      </c>
      <c r="F24" s="197">
        <v>10</v>
      </c>
      <c r="G24" s="198">
        <v>0</v>
      </c>
      <c r="H24" s="198">
        <v>0</v>
      </c>
      <c r="I24" s="198">
        <v>10</v>
      </c>
      <c r="J24" s="198">
        <v>2</v>
      </c>
      <c r="K24" s="198">
        <v>0</v>
      </c>
      <c r="L24" s="198">
        <v>0</v>
      </c>
      <c r="M24" s="198">
        <v>0</v>
      </c>
      <c r="N24" s="198">
        <v>0</v>
      </c>
      <c r="O24" s="198">
        <v>0</v>
      </c>
      <c r="P24" s="198">
        <v>0</v>
      </c>
      <c r="Q24" s="198">
        <v>3</v>
      </c>
      <c r="R24" s="198">
        <v>1</v>
      </c>
      <c r="S24" s="198">
        <v>4</v>
      </c>
      <c r="T24" s="198">
        <v>0</v>
      </c>
      <c r="U24" s="190" t="s">
        <v>416</v>
      </c>
    </row>
    <row r="25" spans="1:21" ht="28" customHeight="1" x14ac:dyDescent="0.2">
      <c r="A25" s="196" t="s">
        <v>479</v>
      </c>
      <c r="B25" s="197">
        <v>349</v>
      </c>
      <c r="C25" s="197">
        <v>348</v>
      </c>
      <c r="D25" s="197">
        <v>2</v>
      </c>
      <c r="E25" s="198">
        <v>340</v>
      </c>
      <c r="F25" s="197">
        <v>7</v>
      </c>
      <c r="G25" s="198">
        <v>0</v>
      </c>
      <c r="H25" s="198">
        <v>2</v>
      </c>
      <c r="I25" s="198">
        <v>9</v>
      </c>
      <c r="J25" s="198">
        <v>3</v>
      </c>
      <c r="K25" s="198">
        <v>0</v>
      </c>
      <c r="L25" s="198">
        <v>0</v>
      </c>
      <c r="M25" s="198">
        <v>0</v>
      </c>
      <c r="N25" s="198">
        <v>1</v>
      </c>
      <c r="O25" s="198">
        <v>0</v>
      </c>
      <c r="P25" s="198">
        <v>0</v>
      </c>
      <c r="Q25" s="198">
        <v>2</v>
      </c>
      <c r="R25" s="198">
        <v>3</v>
      </c>
      <c r="S25" s="198">
        <v>0</v>
      </c>
      <c r="T25" s="198">
        <v>0</v>
      </c>
      <c r="U25" s="190" t="s">
        <v>416</v>
      </c>
    </row>
    <row r="26" spans="1:21" s="476" customFormat="1" ht="38.5" customHeight="1" x14ac:dyDescent="0.2">
      <c r="A26" s="478" t="s">
        <v>489</v>
      </c>
      <c r="B26" s="474">
        <f>B27</f>
        <v>608</v>
      </c>
      <c r="C26" s="474">
        <f t="shared" ref="C26:U26" si="4">C27</f>
        <v>608</v>
      </c>
      <c r="D26" s="474" t="str">
        <f t="shared" si="4"/>
        <v>-</v>
      </c>
      <c r="E26" s="477">
        <f t="shared" si="4"/>
        <v>596</v>
      </c>
      <c r="F26" s="474">
        <f t="shared" si="4"/>
        <v>12</v>
      </c>
      <c r="G26" s="477" t="str">
        <f t="shared" si="4"/>
        <v>-</v>
      </c>
      <c r="H26" s="477" t="str">
        <f t="shared" si="4"/>
        <v>-</v>
      </c>
      <c r="I26" s="477">
        <f t="shared" si="4"/>
        <v>8</v>
      </c>
      <c r="J26" s="477">
        <f t="shared" si="4"/>
        <v>4</v>
      </c>
      <c r="K26" s="477" t="str">
        <f t="shared" si="4"/>
        <v>-</v>
      </c>
      <c r="L26" s="477" t="str">
        <f t="shared" si="4"/>
        <v>-</v>
      </c>
      <c r="M26" s="477">
        <f t="shared" si="4"/>
        <v>1</v>
      </c>
      <c r="N26" s="477" t="str">
        <f t="shared" si="4"/>
        <v>-</v>
      </c>
      <c r="O26" s="477">
        <f t="shared" si="4"/>
        <v>1</v>
      </c>
      <c r="P26" s="477" t="str">
        <f t="shared" si="4"/>
        <v>-</v>
      </c>
      <c r="Q26" s="477">
        <f t="shared" si="4"/>
        <v>1</v>
      </c>
      <c r="R26" s="477" t="str">
        <f t="shared" si="4"/>
        <v>-</v>
      </c>
      <c r="S26" s="477" t="str">
        <f t="shared" si="4"/>
        <v>-</v>
      </c>
      <c r="T26" s="477">
        <f t="shared" si="4"/>
        <v>1</v>
      </c>
      <c r="U26" s="476" t="str">
        <f t="shared" si="4"/>
        <v>-</v>
      </c>
    </row>
    <row r="27" spans="1:21" s="481" customFormat="1" ht="28" customHeight="1" x14ac:dyDescent="0.2">
      <c r="A27" s="479" t="s">
        <v>481</v>
      </c>
      <c r="B27" s="444">
        <v>608</v>
      </c>
      <c r="C27" s="444">
        <v>608</v>
      </c>
      <c r="D27" s="444" t="s">
        <v>416</v>
      </c>
      <c r="E27" s="480">
        <v>596</v>
      </c>
      <c r="F27" s="444">
        <v>12</v>
      </c>
      <c r="G27" s="480" t="s">
        <v>416</v>
      </c>
      <c r="H27" s="480" t="s">
        <v>416</v>
      </c>
      <c r="I27" s="480">
        <v>8</v>
      </c>
      <c r="J27" s="480">
        <v>4</v>
      </c>
      <c r="K27" s="480" t="s">
        <v>416</v>
      </c>
      <c r="L27" s="480" t="s">
        <v>416</v>
      </c>
      <c r="M27" s="480">
        <v>1</v>
      </c>
      <c r="N27" s="480" t="s">
        <v>416</v>
      </c>
      <c r="O27" s="480">
        <v>1</v>
      </c>
      <c r="P27" s="480" t="s">
        <v>416</v>
      </c>
      <c r="Q27" s="480">
        <v>1</v>
      </c>
      <c r="R27" s="480" t="s">
        <v>416</v>
      </c>
      <c r="S27" s="480" t="s">
        <v>416</v>
      </c>
      <c r="T27" s="480">
        <v>1</v>
      </c>
      <c r="U27" s="481" t="s">
        <v>416</v>
      </c>
    </row>
    <row r="28" spans="1:21" ht="28" customHeight="1" x14ac:dyDescent="0.2">
      <c r="A28" s="196" t="s">
        <v>482</v>
      </c>
      <c r="B28" s="197">
        <v>165</v>
      </c>
      <c r="C28" s="197">
        <v>165</v>
      </c>
      <c r="D28" s="197" t="s">
        <v>416</v>
      </c>
      <c r="E28" s="198">
        <v>163</v>
      </c>
      <c r="F28" s="197">
        <v>2</v>
      </c>
      <c r="G28" s="198" t="s">
        <v>416</v>
      </c>
      <c r="H28" s="198" t="s">
        <v>416</v>
      </c>
      <c r="I28" s="198">
        <v>2</v>
      </c>
      <c r="J28" s="198">
        <v>1</v>
      </c>
      <c r="K28" s="198" t="s">
        <v>416</v>
      </c>
      <c r="L28" s="198" t="s">
        <v>416</v>
      </c>
      <c r="M28" s="198" t="s">
        <v>416</v>
      </c>
      <c r="N28" s="198" t="s">
        <v>416</v>
      </c>
      <c r="O28" s="198">
        <v>1</v>
      </c>
      <c r="P28" s="198" t="s">
        <v>416</v>
      </c>
      <c r="Q28" s="198" t="s">
        <v>416</v>
      </c>
      <c r="R28" s="198" t="s">
        <v>416</v>
      </c>
      <c r="S28" s="198" t="s">
        <v>416</v>
      </c>
      <c r="T28" s="198" t="s">
        <v>416</v>
      </c>
      <c r="U28" s="190" t="s">
        <v>416</v>
      </c>
    </row>
    <row r="29" spans="1:21" ht="28" customHeight="1" x14ac:dyDescent="0.2">
      <c r="A29" s="196" t="s">
        <v>483</v>
      </c>
      <c r="B29" s="197">
        <v>133</v>
      </c>
      <c r="C29" s="197">
        <v>133</v>
      </c>
      <c r="D29" s="197" t="s">
        <v>416</v>
      </c>
      <c r="E29" s="198">
        <v>129</v>
      </c>
      <c r="F29" s="197">
        <v>4</v>
      </c>
      <c r="G29" s="198" t="s">
        <v>416</v>
      </c>
      <c r="H29" s="198" t="s">
        <v>416</v>
      </c>
      <c r="I29" s="198" t="s">
        <v>416</v>
      </c>
      <c r="J29" s="198" t="s">
        <v>416</v>
      </c>
      <c r="K29" s="198" t="s">
        <v>416</v>
      </c>
      <c r="L29" s="198" t="s">
        <v>416</v>
      </c>
      <c r="M29" s="198" t="s">
        <v>416</v>
      </c>
      <c r="N29" s="198" t="s">
        <v>416</v>
      </c>
      <c r="O29" s="198" t="s">
        <v>416</v>
      </c>
      <c r="P29" s="198" t="s">
        <v>416</v>
      </c>
      <c r="Q29" s="198" t="s">
        <v>416</v>
      </c>
      <c r="R29" s="198" t="s">
        <v>416</v>
      </c>
      <c r="S29" s="198" t="s">
        <v>416</v>
      </c>
      <c r="T29" s="198" t="s">
        <v>416</v>
      </c>
      <c r="U29" s="190" t="s">
        <v>416</v>
      </c>
    </row>
    <row r="30" spans="1:21" ht="28" customHeight="1" x14ac:dyDescent="0.2">
      <c r="A30" s="196" t="s">
        <v>484</v>
      </c>
      <c r="B30" s="197">
        <v>140</v>
      </c>
      <c r="C30" s="197">
        <v>140</v>
      </c>
      <c r="D30" s="197" t="s">
        <v>416</v>
      </c>
      <c r="E30" s="198">
        <v>138</v>
      </c>
      <c r="F30" s="197">
        <v>2</v>
      </c>
      <c r="G30" s="198" t="s">
        <v>416</v>
      </c>
      <c r="H30" s="198" t="s">
        <v>416</v>
      </c>
      <c r="I30" s="198">
        <v>2</v>
      </c>
      <c r="J30" s="198">
        <v>2</v>
      </c>
      <c r="K30" s="198" t="s">
        <v>416</v>
      </c>
      <c r="L30" s="198" t="s">
        <v>416</v>
      </c>
      <c r="M30" s="198" t="s">
        <v>416</v>
      </c>
      <c r="N30" s="198" t="s">
        <v>416</v>
      </c>
      <c r="O30" s="198" t="s">
        <v>416</v>
      </c>
      <c r="P30" s="198" t="s">
        <v>416</v>
      </c>
      <c r="Q30" s="198" t="s">
        <v>416</v>
      </c>
      <c r="R30" s="198" t="s">
        <v>416</v>
      </c>
      <c r="S30" s="198" t="s">
        <v>416</v>
      </c>
      <c r="T30" s="198" t="s">
        <v>416</v>
      </c>
      <c r="U30" s="190" t="s">
        <v>416</v>
      </c>
    </row>
    <row r="31" spans="1:21" ht="28" customHeight="1" x14ac:dyDescent="0.2">
      <c r="A31" s="196" t="s">
        <v>485</v>
      </c>
      <c r="B31" s="197">
        <v>72</v>
      </c>
      <c r="C31" s="197">
        <v>72</v>
      </c>
      <c r="D31" s="197" t="s">
        <v>416</v>
      </c>
      <c r="E31" s="198">
        <v>71</v>
      </c>
      <c r="F31" s="197">
        <v>1</v>
      </c>
      <c r="G31" s="198" t="s">
        <v>416</v>
      </c>
      <c r="H31" s="198" t="s">
        <v>416</v>
      </c>
      <c r="I31" s="198">
        <v>1</v>
      </c>
      <c r="J31" s="198" t="s">
        <v>416</v>
      </c>
      <c r="K31" s="198" t="s">
        <v>416</v>
      </c>
      <c r="L31" s="198" t="s">
        <v>416</v>
      </c>
      <c r="M31" s="198" t="s">
        <v>416</v>
      </c>
      <c r="N31" s="198" t="s">
        <v>416</v>
      </c>
      <c r="O31" s="198" t="s">
        <v>416</v>
      </c>
      <c r="P31" s="198" t="s">
        <v>416</v>
      </c>
      <c r="Q31" s="198">
        <v>1</v>
      </c>
      <c r="R31" s="198" t="s">
        <v>416</v>
      </c>
      <c r="S31" s="198" t="s">
        <v>416</v>
      </c>
      <c r="T31" s="198" t="s">
        <v>416</v>
      </c>
      <c r="U31" s="190" t="s">
        <v>416</v>
      </c>
    </row>
    <row r="32" spans="1:21" ht="28" customHeight="1" x14ac:dyDescent="0.2">
      <c r="A32" s="196" t="s">
        <v>486</v>
      </c>
      <c r="B32" s="197">
        <v>98</v>
      </c>
      <c r="C32" s="197">
        <v>98</v>
      </c>
      <c r="D32" s="197" t="s">
        <v>416</v>
      </c>
      <c r="E32" s="198">
        <v>95</v>
      </c>
      <c r="F32" s="197">
        <v>3</v>
      </c>
      <c r="G32" s="198" t="s">
        <v>416</v>
      </c>
      <c r="H32" s="198" t="s">
        <v>416</v>
      </c>
      <c r="I32" s="198">
        <v>3</v>
      </c>
      <c r="J32" s="198">
        <v>1</v>
      </c>
      <c r="K32" s="198" t="s">
        <v>416</v>
      </c>
      <c r="L32" s="198" t="s">
        <v>416</v>
      </c>
      <c r="M32" s="198">
        <v>1</v>
      </c>
      <c r="N32" s="198" t="s">
        <v>416</v>
      </c>
      <c r="O32" s="198" t="s">
        <v>416</v>
      </c>
      <c r="P32" s="198" t="s">
        <v>416</v>
      </c>
      <c r="Q32" s="198" t="s">
        <v>416</v>
      </c>
      <c r="R32" s="198" t="s">
        <v>416</v>
      </c>
      <c r="S32" s="198" t="s">
        <v>416</v>
      </c>
      <c r="T32" s="198">
        <v>1</v>
      </c>
      <c r="U32" s="190" t="s">
        <v>416</v>
      </c>
    </row>
    <row r="33" spans="1:20" ht="15.75" customHeight="1" x14ac:dyDescent="0.2">
      <c r="A33" s="200" t="s">
        <v>321</v>
      </c>
      <c r="B33" s="201"/>
      <c r="C33" s="202"/>
      <c r="D33" s="202"/>
      <c r="E33" s="203"/>
      <c r="F33" s="202"/>
      <c r="G33" s="203"/>
      <c r="H33" s="203"/>
      <c r="I33" s="203"/>
      <c r="J33" s="202"/>
    </row>
    <row r="34" spans="1:20" ht="15.75" customHeight="1" x14ac:dyDescent="0.2">
      <c r="A34" s="204"/>
      <c r="B34" s="202"/>
      <c r="C34" s="202"/>
      <c r="D34" s="202"/>
      <c r="E34" s="203"/>
      <c r="F34" s="202"/>
      <c r="G34" s="203"/>
      <c r="H34" s="203"/>
      <c r="I34" s="203"/>
      <c r="J34" s="202"/>
      <c r="K34" s="199"/>
      <c r="L34" s="199"/>
      <c r="M34" s="199"/>
      <c r="N34" s="199"/>
      <c r="O34" s="199"/>
      <c r="P34" s="199"/>
      <c r="Q34" s="199"/>
      <c r="R34" s="199"/>
      <c r="S34" s="199"/>
      <c r="T34" s="199"/>
    </row>
    <row r="35" spans="1:20" ht="15.75" customHeight="1" x14ac:dyDescent="0.2">
      <c r="A35" s="205"/>
      <c r="B35" s="202"/>
      <c r="C35" s="202"/>
      <c r="D35" s="202"/>
      <c r="E35" s="203"/>
      <c r="F35" s="202"/>
      <c r="G35" s="203"/>
      <c r="H35" s="203"/>
      <c r="I35" s="203"/>
      <c r="J35" s="202"/>
      <c r="K35" s="199"/>
      <c r="L35" s="199"/>
      <c r="M35" s="199"/>
      <c r="N35" s="199"/>
      <c r="O35" s="199"/>
      <c r="P35" s="199"/>
      <c r="Q35" s="199"/>
      <c r="R35" s="199"/>
      <c r="S35" s="199"/>
      <c r="T35" s="199"/>
    </row>
    <row r="36" spans="1:20" ht="15.75" customHeight="1" x14ac:dyDescent="0.2">
      <c r="A36" s="206"/>
      <c r="B36" s="207"/>
      <c r="C36" s="207"/>
      <c r="D36" s="207"/>
      <c r="E36" s="208"/>
      <c r="F36" s="207"/>
      <c r="G36" s="208"/>
      <c r="H36" s="208"/>
      <c r="I36" s="208"/>
      <c r="J36" s="207"/>
      <c r="K36" s="208"/>
      <c r="L36" s="199"/>
      <c r="M36" s="199"/>
      <c r="N36" s="199"/>
      <c r="O36" s="199"/>
      <c r="P36" s="199"/>
      <c r="Q36" s="199"/>
      <c r="R36" s="199"/>
      <c r="S36" s="199"/>
      <c r="T36" s="199"/>
    </row>
    <row r="37" spans="1:20" ht="15.75" customHeight="1" x14ac:dyDescent="0.2">
      <c r="A37" s="206"/>
      <c r="B37" s="206"/>
      <c r="C37" s="206"/>
      <c r="D37" s="206"/>
      <c r="E37" s="206"/>
      <c r="F37" s="209"/>
      <c r="G37" s="210"/>
      <c r="H37" s="209"/>
      <c r="I37" s="209"/>
      <c r="J37" s="209"/>
    </row>
    <row r="38" spans="1:20" ht="15.75" customHeight="1" x14ac:dyDescent="0.2">
      <c r="A38" s="206"/>
      <c r="B38" s="206"/>
      <c r="C38" s="206"/>
      <c r="D38" s="206"/>
      <c r="E38" s="206"/>
      <c r="F38" s="209"/>
      <c r="G38" s="210"/>
      <c r="H38" s="209"/>
      <c r="I38" s="209"/>
      <c r="J38" s="209"/>
    </row>
    <row r="39" spans="1:20" ht="15.75" customHeight="1" x14ac:dyDescent="0.2">
      <c r="A39" s="206"/>
      <c r="B39" s="206"/>
      <c r="C39" s="206"/>
      <c r="D39" s="206"/>
      <c r="E39" s="206"/>
      <c r="F39" s="209"/>
      <c r="G39" s="210"/>
      <c r="H39" s="209"/>
      <c r="I39" s="209"/>
      <c r="J39" s="209"/>
    </row>
  </sheetData>
  <customSheetViews>
    <customSheetView guid="{25DB3235-00DD-4DBB-A5FE-705B80034702}" scale="75" showPageBreaks="1" showGridLines="0" printArea="1" view="pageBreakPreview">
      <pane xSplit="1" ySplit="9" topLeftCell="E10" activePane="bottomRight" state="frozen"/>
      <selection pane="bottomRight" activeCell="S4" sqref="S4:S7"/>
      <rowBreaks count="3" manualBreakCount="3">
        <brk id="35805" min="227" max="54353" man="1"/>
        <brk id="36255" min="223" max="57901" man="1"/>
        <brk id="36513" min="219" max="58033" man="1"/>
      </rowBreaks>
      <pageMargins left="0.39370078740157483" right="0.23622047244094491" top="0.98425196850393704" bottom="0.78740157480314965" header="0" footer="0"/>
      <pageSetup paperSize="9" scale="63" orientation="landscape"/>
      <headerFooter alignWithMargins="0"/>
    </customSheetView>
    <customSheetView guid="{DE772C8A-D712-4FF1-AB28-F88868F0084B}" scale="75" showPageBreaks="1" showGridLines="0" printArea="1" view="pageBreakPreview">
      <pane xSplit="1" ySplit="9" topLeftCell="E10" activePane="bottomRight" state="frozen"/>
      <selection pane="bottomRight" activeCell="S4" sqref="S4:S7"/>
      <rowBreaks count="3" manualBreakCount="3">
        <brk id="35805" min="227" max="54353" man="1"/>
        <brk id="36255" min="223" max="57901" man="1"/>
        <brk id="36513" min="219" max="58033" man="1"/>
      </rowBreaks>
      <pageMargins left="0.39370078740157483" right="0.23622047244094491" top="0.98425196850393704" bottom="0.78740157480314965" header="0" footer="0"/>
      <pageSetup paperSize="9" scale="63" orientation="landscape"/>
      <headerFooter alignWithMargins="0"/>
    </customSheetView>
  </customSheetViews>
  <mergeCells count="24">
    <mergeCell ref="E2:H2"/>
    <mergeCell ref="F3:F7"/>
    <mergeCell ref="J2:T2"/>
    <mergeCell ref="J3:R3"/>
    <mergeCell ref="S3:S7"/>
    <mergeCell ref="G3:G7"/>
    <mergeCell ref="I3:I7"/>
    <mergeCell ref="H3:H7"/>
    <mergeCell ref="A2:A7"/>
    <mergeCell ref="B2:B7"/>
    <mergeCell ref="T3:T7"/>
    <mergeCell ref="M4:M7"/>
    <mergeCell ref="Q4:Q7"/>
    <mergeCell ref="L6:L7"/>
    <mergeCell ref="R4:R7"/>
    <mergeCell ref="N4:N7"/>
    <mergeCell ref="O4:O7"/>
    <mergeCell ref="P4:P7"/>
    <mergeCell ref="J4:J7"/>
    <mergeCell ref="K4:K7"/>
    <mergeCell ref="C2:D2"/>
    <mergeCell ref="C3:C7"/>
    <mergeCell ref="D3:D7"/>
    <mergeCell ref="E3:E7"/>
  </mergeCells>
  <phoneticPr fontId="2"/>
  <pageMargins left="0.39370078740157483" right="0.23622047244094491" top="0.98425196850393704" bottom="0.78740157480314965" header="0" footer="0"/>
  <pageSetup paperSize="9" scale="63" orientation="landscape" r:id="rId1"/>
  <headerFooter alignWithMargins="0"/>
  <rowBreaks count="3" manualBreakCount="3">
    <brk id="35805" min="227" max="54353" man="1"/>
    <brk id="36255" min="223" max="57901" man="1"/>
    <brk id="36513" min="219" max="580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S41"/>
  <sheetViews>
    <sheetView showGridLines="0" tabSelected="1" view="pageBreakPreview" zoomScaleNormal="100" workbookViewId="0">
      <pane xSplit="1" ySplit="8" topLeftCell="B9" activePane="bottomRight" state="frozen"/>
      <selection activeCell="L14" sqref="L14"/>
      <selection pane="topRight" activeCell="L14" sqref="L14"/>
      <selection pane="bottomLeft" activeCell="L14" sqref="L14"/>
      <selection pane="bottomRight" activeCell="E32" sqref="E32"/>
    </sheetView>
  </sheetViews>
  <sheetFormatPr defaultColWidth="9" defaultRowHeight="13" x14ac:dyDescent="0.2"/>
  <cols>
    <col min="1" max="1" width="11.6328125" style="102" customWidth="1"/>
    <col min="2" max="14" width="6.7265625" style="84" customWidth="1"/>
    <col min="15" max="15" width="7" style="84" customWidth="1"/>
    <col min="16" max="17" width="6.7265625" style="84" customWidth="1"/>
    <col min="18" max="16384" width="9" style="84"/>
  </cols>
  <sheetData>
    <row r="1" spans="1:18" ht="18" customHeight="1" x14ac:dyDescent="0.2">
      <c r="A1" s="80" t="s">
        <v>434</v>
      </c>
      <c r="B1" s="302"/>
      <c r="C1" s="302"/>
      <c r="D1" s="302"/>
      <c r="E1" s="302"/>
      <c r="F1" s="267"/>
      <c r="G1" s="267"/>
      <c r="H1" s="313"/>
      <c r="I1" s="267"/>
      <c r="J1" s="267"/>
      <c r="K1" s="267"/>
      <c r="L1" s="267"/>
      <c r="M1" s="94"/>
      <c r="N1" s="94"/>
      <c r="O1" s="105" t="s">
        <v>471</v>
      </c>
      <c r="Q1" s="88"/>
    </row>
    <row r="2" spans="1:18" x14ac:dyDescent="0.2">
      <c r="A2" s="223"/>
      <c r="B2" s="510" t="s">
        <v>289</v>
      </c>
      <c r="C2" s="537"/>
      <c r="D2" s="537"/>
      <c r="E2" s="537"/>
      <c r="F2" s="537"/>
      <c r="G2" s="537"/>
      <c r="H2" s="537"/>
      <c r="I2" s="537"/>
      <c r="J2" s="510" t="s">
        <v>290</v>
      </c>
      <c r="K2" s="537"/>
      <c r="L2" s="537"/>
      <c r="M2" s="537"/>
      <c r="N2" s="537"/>
      <c r="O2" s="537"/>
      <c r="P2" s="534"/>
      <c r="Q2" s="535"/>
      <c r="R2" s="88"/>
    </row>
    <row r="3" spans="1:18" x14ac:dyDescent="0.2">
      <c r="A3" s="379"/>
      <c r="B3" s="511" t="s">
        <v>214</v>
      </c>
      <c r="C3" s="508"/>
      <c r="D3" s="510" t="s">
        <v>246</v>
      </c>
      <c r="E3" s="508"/>
      <c r="F3" s="510" t="s">
        <v>215</v>
      </c>
      <c r="G3" s="508"/>
      <c r="H3" s="510" t="s">
        <v>216</v>
      </c>
      <c r="I3" s="511"/>
      <c r="J3" s="510" t="s">
        <v>214</v>
      </c>
      <c r="K3" s="508"/>
      <c r="L3" s="510" t="s">
        <v>247</v>
      </c>
      <c r="M3" s="508"/>
      <c r="N3" s="510" t="s">
        <v>215</v>
      </c>
      <c r="O3" s="508"/>
      <c r="P3" s="536"/>
      <c r="Q3" s="535"/>
      <c r="R3" s="88"/>
    </row>
    <row r="4" spans="1:18" ht="39" x14ac:dyDescent="0.2">
      <c r="A4" s="382"/>
      <c r="B4" s="388" t="s">
        <v>344</v>
      </c>
      <c r="C4" s="389" t="s">
        <v>345</v>
      </c>
      <c r="D4" s="388" t="s">
        <v>344</v>
      </c>
      <c r="E4" s="389" t="s">
        <v>345</v>
      </c>
      <c r="F4" s="388" t="s">
        <v>344</v>
      </c>
      <c r="G4" s="389" t="s">
        <v>345</v>
      </c>
      <c r="H4" s="388" t="s">
        <v>344</v>
      </c>
      <c r="I4" s="389" t="s">
        <v>345</v>
      </c>
      <c r="J4" s="388" t="s">
        <v>344</v>
      </c>
      <c r="K4" s="389" t="s">
        <v>345</v>
      </c>
      <c r="L4" s="388" t="s">
        <v>344</v>
      </c>
      <c r="M4" s="389" t="s">
        <v>345</v>
      </c>
      <c r="N4" s="388" t="s">
        <v>344</v>
      </c>
      <c r="O4" s="389" t="s">
        <v>345</v>
      </c>
      <c r="P4" s="384"/>
      <c r="Q4" s="385"/>
      <c r="R4" s="88"/>
    </row>
    <row r="5" spans="1:18" s="101" customFormat="1" x14ac:dyDescent="0.2">
      <c r="A5" s="145" t="s">
        <v>178</v>
      </c>
      <c r="B5" s="111">
        <v>259</v>
      </c>
      <c r="C5" s="111">
        <v>244</v>
      </c>
      <c r="D5" s="111">
        <v>284</v>
      </c>
      <c r="E5" s="111">
        <v>262</v>
      </c>
      <c r="F5" s="111">
        <v>363</v>
      </c>
      <c r="G5" s="111">
        <v>320</v>
      </c>
      <c r="H5" s="111">
        <v>174</v>
      </c>
      <c r="I5" s="386">
        <v>127</v>
      </c>
      <c r="J5" s="111">
        <v>92</v>
      </c>
      <c r="K5" s="111">
        <v>77</v>
      </c>
      <c r="L5" s="134">
        <v>63</v>
      </c>
      <c r="M5" s="111">
        <v>53</v>
      </c>
      <c r="N5" s="134">
        <v>112</v>
      </c>
      <c r="O5" s="111">
        <v>101</v>
      </c>
      <c r="P5" s="387"/>
      <c r="Q5" s="265"/>
      <c r="R5" s="121"/>
    </row>
    <row r="6" spans="1:18" s="101" customFormat="1" ht="39" x14ac:dyDescent="0.2">
      <c r="A6" s="90" t="s">
        <v>488</v>
      </c>
      <c r="B6" s="111" t="str">
        <f>IF(SUM(B7:B8)=0,"-",SUM(B7:B8))</f>
        <v>-</v>
      </c>
      <c r="C6" s="111" t="str">
        <f t="shared" ref="C6:O6" si="0">IF(SUM(C7:C8)=0,"-",SUM(C7:C8))</f>
        <v>-</v>
      </c>
      <c r="D6" s="111" t="str">
        <f t="shared" si="0"/>
        <v>-</v>
      </c>
      <c r="E6" s="111" t="str">
        <f t="shared" si="0"/>
        <v>-</v>
      </c>
      <c r="F6" s="111" t="str">
        <f t="shared" si="0"/>
        <v>-</v>
      </c>
      <c r="G6" s="111" t="str">
        <f t="shared" si="0"/>
        <v>-</v>
      </c>
      <c r="H6" s="111" t="str">
        <f t="shared" si="0"/>
        <v>-</v>
      </c>
      <c r="I6" s="111" t="str">
        <f t="shared" si="0"/>
        <v>-</v>
      </c>
      <c r="J6" s="111" t="str">
        <f t="shared" si="0"/>
        <v>-</v>
      </c>
      <c r="K6" s="111" t="str">
        <f t="shared" si="0"/>
        <v>-</v>
      </c>
      <c r="L6" s="111" t="str">
        <f t="shared" si="0"/>
        <v>-</v>
      </c>
      <c r="M6" s="111" t="str">
        <f t="shared" si="0"/>
        <v>-</v>
      </c>
      <c r="N6" s="111" t="str">
        <f t="shared" si="0"/>
        <v>-</v>
      </c>
      <c r="O6" s="111" t="str">
        <f t="shared" si="0"/>
        <v>-</v>
      </c>
      <c r="P6" s="387"/>
      <c r="Q6" s="265"/>
      <c r="R6" s="121"/>
    </row>
    <row r="7" spans="1:18" s="437" customFormat="1" x14ac:dyDescent="0.2">
      <c r="A7" s="448" t="s">
        <v>461</v>
      </c>
      <c r="B7" s="406">
        <v>0</v>
      </c>
      <c r="C7" s="406">
        <v>0</v>
      </c>
      <c r="D7" s="406">
        <v>0</v>
      </c>
      <c r="E7" s="406">
        <v>0</v>
      </c>
      <c r="F7" s="406">
        <v>0</v>
      </c>
      <c r="G7" s="406">
        <v>0</v>
      </c>
      <c r="H7" s="406">
        <v>0</v>
      </c>
      <c r="I7" s="406">
        <v>0</v>
      </c>
      <c r="J7" s="406">
        <v>0</v>
      </c>
      <c r="K7" s="406">
        <v>0</v>
      </c>
      <c r="L7" s="406">
        <v>0</v>
      </c>
      <c r="M7" s="406">
        <v>0</v>
      </c>
      <c r="N7" s="406">
        <v>0</v>
      </c>
      <c r="O7" s="406">
        <v>0</v>
      </c>
      <c r="P7" s="89"/>
      <c r="Q7" s="435"/>
      <c r="R7" s="436"/>
    </row>
    <row r="8" spans="1:18" s="437" customFormat="1" x14ac:dyDescent="0.2">
      <c r="A8" s="448" t="s">
        <v>442</v>
      </c>
      <c r="B8" s="406" t="str">
        <f>IF(SUM(B9:B16)=0,"-",SUM(B9:B16))</f>
        <v>-</v>
      </c>
      <c r="C8" s="406" t="str">
        <f t="shared" ref="C8:O8" si="1">IF(SUM(C9:C16)=0,"-",SUM(C9:C16))</f>
        <v>-</v>
      </c>
      <c r="D8" s="406" t="str">
        <f t="shared" si="1"/>
        <v>-</v>
      </c>
      <c r="E8" s="406" t="str">
        <f t="shared" si="1"/>
        <v>-</v>
      </c>
      <c r="F8" s="406" t="str">
        <f t="shared" si="1"/>
        <v>-</v>
      </c>
      <c r="G8" s="406" t="str">
        <f t="shared" si="1"/>
        <v>-</v>
      </c>
      <c r="H8" s="406" t="str">
        <f t="shared" si="1"/>
        <v>-</v>
      </c>
      <c r="I8" s="406" t="str">
        <f t="shared" si="1"/>
        <v>-</v>
      </c>
      <c r="J8" s="406" t="str">
        <f t="shared" si="1"/>
        <v>-</v>
      </c>
      <c r="K8" s="406" t="str">
        <f t="shared" si="1"/>
        <v>-</v>
      </c>
      <c r="L8" s="406" t="str">
        <f t="shared" si="1"/>
        <v>-</v>
      </c>
      <c r="M8" s="406" t="str">
        <f t="shared" si="1"/>
        <v>-</v>
      </c>
      <c r="N8" s="406" t="str">
        <f t="shared" si="1"/>
        <v>-</v>
      </c>
      <c r="O8" s="406" t="str">
        <f t="shared" si="1"/>
        <v>-</v>
      </c>
      <c r="P8" s="89"/>
      <c r="Q8" s="435"/>
      <c r="R8" s="436"/>
    </row>
    <row r="9" spans="1:18" x14ac:dyDescent="0.2">
      <c r="A9" s="136" t="s">
        <v>443</v>
      </c>
      <c r="B9" s="114" t="s">
        <v>468</v>
      </c>
      <c r="C9" s="114" t="s">
        <v>468</v>
      </c>
      <c r="D9" s="114" t="s">
        <v>468</v>
      </c>
      <c r="E9" s="114" t="s">
        <v>468</v>
      </c>
      <c r="F9" s="114" t="s">
        <v>468</v>
      </c>
      <c r="G9" s="114" t="s">
        <v>468</v>
      </c>
      <c r="H9" s="114" t="s">
        <v>468</v>
      </c>
      <c r="I9" s="114" t="s">
        <v>468</v>
      </c>
      <c r="J9" s="114" t="s">
        <v>468</v>
      </c>
      <c r="K9" s="114" t="s">
        <v>468</v>
      </c>
      <c r="L9" s="114" t="s">
        <v>468</v>
      </c>
      <c r="M9" s="114" t="s">
        <v>468</v>
      </c>
      <c r="N9" s="114" t="s">
        <v>468</v>
      </c>
      <c r="O9" s="114" t="s">
        <v>468</v>
      </c>
      <c r="P9" s="89"/>
      <c r="Q9" s="93"/>
      <c r="R9" s="88"/>
    </row>
    <row r="10" spans="1:18" x14ac:dyDescent="0.2">
      <c r="A10" s="136" t="s">
        <v>444</v>
      </c>
      <c r="B10" s="114" t="s">
        <v>468</v>
      </c>
      <c r="C10" s="114" t="s">
        <v>468</v>
      </c>
      <c r="D10" s="114" t="s">
        <v>468</v>
      </c>
      <c r="E10" s="114" t="s">
        <v>468</v>
      </c>
      <c r="F10" s="114" t="s">
        <v>468</v>
      </c>
      <c r="G10" s="114" t="s">
        <v>468</v>
      </c>
      <c r="H10" s="114" t="s">
        <v>468</v>
      </c>
      <c r="I10" s="114" t="s">
        <v>468</v>
      </c>
      <c r="J10" s="114" t="s">
        <v>468</v>
      </c>
      <c r="K10" s="114" t="s">
        <v>468</v>
      </c>
      <c r="L10" s="114" t="s">
        <v>468</v>
      </c>
      <c r="M10" s="114" t="s">
        <v>468</v>
      </c>
      <c r="N10" s="114" t="s">
        <v>468</v>
      </c>
      <c r="O10" s="114" t="s">
        <v>468</v>
      </c>
      <c r="P10" s="89"/>
      <c r="Q10" s="93"/>
      <c r="R10" s="88"/>
    </row>
    <row r="11" spans="1:18" x14ac:dyDescent="0.2">
      <c r="A11" s="136" t="s">
        <v>445</v>
      </c>
      <c r="B11" s="114" t="s">
        <v>468</v>
      </c>
      <c r="C11" s="114" t="s">
        <v>468</v>
      </c>
      <c r="D11" s="114" t="s">
        <v>468</v>
      </c>
      <c r="E11" s="114" t="s">
        <v>468</v>
      </c>
      <c r="F11" s="114" t="s">
        <v>468</v>
      </c>
      <c r="G11" s="114" t="s">
        <v>468</v>
      </c>
      <c r="H11" s="114" t="s">
        <v>468</v>
      </c>
      <c r="I11" s="114" t="s">
        <v>468</v>
      </c>
      <c r="J11" s="114" t="s">
        <v>468</v>
      </c>
      <c r="K11" s="114" t="s">
        <v>468</v>
      </c>
      <c r="L11" s="114" t="s">
        <v>468</v>
      </c>
      <c r="M11" s="114" t="s">
        <v>468</v>
      </c>
      <c r="N11" s="114" t="s">
        <v>468</v>
      </c>
      <c r="O11" s="114" t="s">
        <v>468</v>
      </c>
      <c r="P11" s="89"/>
      <c r="Q11" s="93"/>
      <c r="R11" s="88"/>
    </row>
    <row r="12" spans="1:18" x14ac:dyDescent="0.2">
      <c r="A12" s="136" t="s">
        <v>447</v>
      </c>
      <c r="B12" s="114" t="s">
        <v>468</v>
      </c>
      <c r="C12" s="114" t="s">
        <v>468</v>
      </c>
      <c r="D12" s="114" t="s">
        <v>468</v>
      </c>
      <c r="E12" s="114" t="s">
        <v>468</v>
      </c>
      <c r="F12" s="114" t="s">
        <v>468</v>
      </c>
      <c r="G12" s="114" t="s">
        <v>468</v>
      </c>
      <c r="H12" s="114" t="s">
        <v>468</v>
      </c>
      <c r="I12" s="114" t="s">
        <v>468</v>
      </c>
      <c r="J12" s="114" t="s">
        <v>468</v>
      </c>
      <c r="K12" s="114" t="s">
        <v>468</v>
      </c>
      <c r="L12" s="114" t="s">
        <v>468</v>
      </c>
      <c r="M12" s="114" t="s">
        <v>468</v>
      </c>
      <c r="N12" s="114" t="s">
        <v>468</v>
      </c>
      <c r="O12" s="114" t="s">
        <v>468</v>
      </c>
      <c r="P12" s="89"/>
      <c r="Q12" s="93"/>
      <c r="R12" s="88"/>
    </row>
    <row r="13" spans="1:18" x14ac:dyDescent="0.2">
      <c r="A13" s="136" t="s">
        <v>446</v>
      </c>
      <c r="B13" s="114" t="s">
        <v>468</v>
      </c>
      <c r="C13" s="114" t="s">
        <v>468</v>
      </c>
      <c r="D13" s="114" t="s">
        <v>468</v>
      </c>
      <c r="E13" s="114" t="s">
        <v>468</v>
      </c>
      <c r="F13" s="114" t="s">
        <v>468</v>
      </c>
      <c r="G13" s="114" t="s">
        <v>468</v>
      </c>
      <c r="H13" s="114" t="s">
        <v>468</v>
      </c>
      <c r="I13" s="114" t="s">
        <v>468</v>
      </c>
      <c r="J13" s="114" t="s">
        <v>468</v>
      </c>
      <c r="K13" s="114" t="s">
        <v>468</v>
      </c>
      <c r="L13" s="114" t="s">
        <v>468</v>
      </c>
      <c r="M13" s="114" t="s">
        <v>468</v>
      </c>
      <c r="N13" s="114" t="s">
        <v>468</v>
      </c>
      <c r="O13" s="114" t="s">
        <v>468</v>
      </c>
      <c r="P13" s="89"/>
      <c r="Q13" s="93"/>
      <c r="R13" s="88"/>
    </row>
    <row r="14" spans="1:18" x14ac:dyDescent="0.2">
      <c r="A14" s="136" t="s">
        <v>448</v>
      </c>
      <c r="B14" s="114" t="s">
        <v>468</v>
      </c>
      <c r="C14" s="114" t="s">
        <v>468</v>
      </c>
      <c r="D14" s="114" t="s">
        <v>468</v>
      </c>
      <c r="E14" s="114" t="s">
        <v>468</v>
      </c>
      <c r="F14" s="114" t="s">
        <v>468</v>
      </c>
      <c r="G14" s="114" t="s">
        <v>468</v>
      </c>
      <c r="H14" s="114" t="s">
        <v>468</v>
      </c>
      <c r="I14" s="114" t="s">
        <v>468</v>
      </c>
      <c r="J14" s="114" t="s">
        <v>468</v>
      </c>
      <c r="K14" s="114" t="s">
        <v>468</v>
      </c>
      <c r="L14" s="114" t="s">
        <v>468</v>
      </c>
      <c r="M14" s="114" t="s">
        <v>468</v>
      </c>
      <c r="N14" s="114" t="s">
        <v>468</v>
      </c>
      <c r="O14" s="114" t="s">
        <v>468</v>
      </c>
      <c r="P14" s="89"/>
      <c r="Q14" s="93"/>
      <c r="R14" s="88"/>
    </row>
    <row r="15" spans="1:18" x14ac:dyDescent="0.2">
      <c r="A15" s="136" t="s">
        <v>449</v>
      </c>
      <c r="B15" s="114" t="s">
        <v>468</v>
      </c>
      <c r="C15" s="114" t="s">
        <v>468</v>
      </c>
      <c r="D15" s="114" t="s">
        <v>468</v>
      </c>
      <c r="E15" s="114" t="s">
        <v>468</v>
      </c>
      <c r="F15" s="114" t="s">
        <v>468</v>
      </c>
      <c r="G15" s="114" t="s">
        <v>468</v>
      </c>
      <c r="H15" s="114" t="s">
        <v>468</v>
      </c>
      <c r="I15" s="114" t="s">
        <v>468</v>
      </c>
      <c r="J15" s="114" t="s">
        <v>468</v>
      </c>
      <c r="K15" s="114" t="s">
        <v>468</v>
      </c>
      <c r="L15" s="114" t="s">
        <v>468</v>
      </c>
      <c r="M15" s="114" t="s">
        <v>468</v>
      </c>
      <c r="N15" s="114" t="s">
        <v>468</v>
      </c>
      <c r="O15" s="114" t="s">
        <v>468</v>
      </c>
      <c r="P15" s="89"/>
      <c r="Q15" s="93"/>
      <c r="R15" s="88"/>
    </row>
    <row r="16" spans="1:18" x14ac:dyDescent="0.2">
      <c r="A16" s="136" t="s">
        <v>450</v>
      </c>
      <c r="B16" s="114" t="s">
        <v>468</v>
      </c>
      <c r="C16" s="114" t="s">
        <v>468</v>
      </c>
      <c r="D16" s="114" t="s">
        <v>468</v>
      </c>
      <c r="E16" s="114" t="s">
        <v>468</v>
      </c>
      <c r="F16" s="114" t="s">
        <v>468</v>
      </c>
      <c r="G16" s="114" t="s">
        <v>468</v>
      </c>
      <c r="H16" s="114" t="s">
        <v>468</v>
      </c>
      <c r="I16" s="114" t="s">
        <v>468</v>
      </c>
      <c r="J16" s="114" t="s">
        <v>468</v>
      </c>
      <c r="K16" s="114" t="s">
        <v>468</v>
      </c>
      <c r="L16" s="114" t="s">
        <v>468</v>
      </c>
      <c r="M16" s="114" t="s">
        <v>468</v>
      </c>
      <c r="N16" s="114" t="s">
        <v>468</v>
      </c>
      <c r="O16" s="114" t="s">
        <v>468</v>
      </c>
      <c r="P16" s="89"/>
      <c r="Q16" s="93"/>
      <c r="R16" s="88"/>
    </row>
    <row r="17" spans="1:18" s="443" customFormat="1" ht="39" x14ac:dyDescent="0.2">
      <c r="A17" s="90" t="s">
        <v>487</v>
      </c>
      <c r="B17" s="295" t="str">
        <f>B18</f>
        <v>-</v>
      </c>
      <c r="C17" s="295" t="str">
        <f t="shared" ref="C17:O17" si="2">C18</f>
        <v>-</v>
      </c>
      <c r="D17" s="295" t="str">
        <f t="shared" si="2"/>
        <v>-</v>
      </c>
      <c r="E17" s="295" t="str">
        <f t="shared" si="2"/>
        <v>-</v>
      </c>
      <c r="F17" s="295" t="str">
        <f t="shared" si="2"/>
        <v>-</v>
      </c>
      <c r="G17" s="295" t="str">
        <f t="shared" si="2"/>
        <v>-</v>
      </c>
      <c r="H17" s="295" t="str">
        <f t="shared" si="2"/>
        <v>-</v>
      </c>
      <c r="I17" s="295" t="str">
        <f t="shared" si="2"/>
        <v>-</v>
      </c>
      <c r="J17" s="295" t="str">
        <f t="shared" si="2"/>
        <v>-</v>
      </c>
      <c r="K17" s="295" t="str">
        <f t="shared" si="2"/>
        <v>-</v>
      </c>
      <c r="L17" s="295" t="str">
        <f t="shared" si="2"/>
        <v>-</v>
      </c>
      <c r="M17" s="295" t="str">
        <f t="shared" si="2"/>
        <v>-</v>
      </c>
      <c r="N17" s="295" t="str">
        <f t="shared" si="2"/>
        <v>-</v>
      </c>
      <c r="O17" s="295" t="str">
        <f t="shared" si="2"/>
        <v>-</v>
      </c>
      <c r="P17" s="89"/>
      <c r="Q17" s="451"/>
      <c r="R17" s="452"/>
    </row>
    <row r="18" spans="1:18" s="437" customFormat="1" x14ac:dyDescent="0.2">
      <c r="A18" s="448" t="s">
        <v>475</v>
      </c>
      <c r="B18" s="406" t="str">
        <f t="shared" ref="B18:O18" si="3">IF(SUM(B19:B22)=0,"-",SUM(B19:B22))</f>
        <v>-</v>
      </c>
      <c r="C18" s="406" t="str">
        <f t="shared" si="3"/>
        <v>-</v>
      </c>
      <c r="D18" s="406" t="str">
        <f t="shared" si="3"/>
        <v>-</v>
      </c>
      <c r="E18" s="406" t="str">
        <f t="shared" si="3"/>
        <v>-</v>
      </c>
      <c r="F18" s="406" t="str">
        <f t="shared" si="3"/>
        <v>-</v>
      </c>
      <c r="G18" s="406" t="str">
        <f t="shared" si="3"/>
        <v>-</v>
      </c>
      <c r="H18" s="406" t="str">
        <f t="shared" si="3"/>
        <v>-</v>
      </c>
      <c r="I18" s="406" t="str">
        <f t="shared" si="3"/>
        <v>-</v>
      </c>
      <c r="J18" s="406" t="str">
        <f t="shared" si="3"/>
        <v>-</v>
      </c>
      <c r="K18" s="406" t="str">
        <f t="shared" si="3"/>
        <v>-</v>
      </c>
      <c r="L18" s="406" t="str">
        <f t="shared" si="3"/>
        <v>-</v>
      </c>
      <c r="M18" s="406" t="str">
        <f t="shared" si="3"/>
        <v>-</v>
      </c>
      <c r="N18" s="406" t="str">
        <f t="shared" si="3"/>
        <v>-</v>
      </c>
      <c r="O18" s="406" t="str">
        <f t="shared" si="3"/>
        <v>-</v>
      </c>
      <c r="P18" s="89"/>
      <c r="Q18" s="435"/>
      <c r="R18" s="436"/>
    </row>
    <row r="19" spans="1:18" x14ac:dyDescent="0.2">
      <c r="A19" s="136" t="s">
        <v>476</v>
      </c>
      <c r="B19" s="114" t="s">
        <v>416</v>
      </c>
      <c r="C19" s="114" t="s">
        <v>416</v>
      </c>
      <c r="D19" s="114" t="s">
        <v>416</v>
      </c>
      <c r="E19" s="114" t="s">
        <v>416</v>
      </c>
      <c r="F19" s="114" t="s">
        <v>416</v>
      </c>
      <c r="G19" s="114" t="s">
        <v>416</v>
      </c>
      <c r="H19" s="114" t="s">
        <v>416</v>
      </c>
      <c r="I19" s="114" t="s">
        <v>416</v>
      </c>
      <c r="J19" s="114" t="s">
        <v>416</v>
      </c>
      <c r="K19" s="114" t="s">
        <v>416</v>
      </c>
      <c r="L19" s="114" t="s">
        <v>416</v>
      </c>
      <c r="M19" s="114" t="s">
        <v>416</v>
      </c>
      <c r="N19" s="114" t="s">
        <v>416</v>
      </c>
      <c r="O19" s="114" t="s">
        <v>416</v>
      </c>
      <c r="P19" s="89"/>
      <c r="Q19" s="93"/>
      <c r="R19" s="88"/>
    </row>
    <row r="20" spans="1:18" x14ac:dyDescent="0.2">
      <c r="A20" s="136" t="s">
        <v>477</v>
      </c>
      <c r="B20" s="114" t="s">
        <v>416</v>
      </c>
      <c r="C20" s="114" t="s">
        <v>416</v>
      </c>
      <c r="D20" s="114" t="s">
        <v>416</v>
      </c>
      <c r="E20" s="114" t="s">
        <v>416</v>
      </c>
      <c r="F20" s="114" t="s">
        <v>416</v>
      </c>
      <c r="G20" s="114" t="s">
        <v>416</v>
      </c>
      <c r="H20" s="114" t="s">
        <v>416</v>
      </c>
      <c r="I20" s="114" t="s">
        <v>416</v>
      </c>
      <c r="J20" s="114" t="s">
        <v>416</v>
      </c>
      <c r="K20" s="114" t="s">
        <v>416</v>
      </c>
      <c r="L20" s="114" t="s">
        <v>416</v>
      </c>
      <c r="M20" s="114" t="s">
        <v>416</v>
      </c>
      <c r="N20" s="114" t="s">
        <v>416</v>
      </c>
      <c r="O20" s="114" t="s">
        <v>416</v>
      </c>
      <c r="P20" s="89"/>
      <c r="Q20" s="93"/>
      <c r="R20" s="88"/>
    </row>
    <row r="21" spans="1:18" x14ac:dyDescent="0.2">
      <c r="A21" s="136" t="s">
        <v>478</v>
      </c>
      <c r="B21" s="114" t="s">
        <v>416</v>
      </c>
      <c r="C21" s="114" t="s">
        <v>416</v>
      </c>
      <c r="D21" s="114" t="s">
        <v>416</v>
      </c>
      <c r="E21" s="114" t="s">
        <v>416</v>
      </c>
      <c r="F21" s="114" t="s">
        <v>416</v>
      </c>
      <c r="G21" s="114" t="s">
        <v>416</v>
      </c>
      <c r="H21" s="114" t="s">
        <v>416</v>
      </c>
      <c r="I21" s="114" t="s">
        <v>416</v>
      </c>
      <c r="J21" s="114" t="s">
        <v>416</v>
      </c>
      <c r="K21" s="114" t="s">
        <v>416</v>
      </c>
      <c r="L21" s="114" t="s">
        <v>416</v>
      </c>
      <c r="M21" s="114" t="s">
        <v>416</v>
      </c>
      <c r="N21" s="114" t="s">
        <v>416</v>
      </c>
      <c r="O21" s="114" t="s">
        <v>416</v>
      </c>
      <c r="P21" s="89"/>
      <c r="Q21" s="93"/>
      <c r="R21" s="88"/>
    </row>
    <row r="22" spans="1:18" x14ac:dyDescent="0.2">
      <c r="A22" s="136" t="s">
        <v>479</v>
      </c>
      <c r="B22" s="114" t="s">
        <v>416</v>
      </c>
      <c r="C22" s="114" t="s">
        <v>416</v>
      </c>
      <c r="D22" s="114" t="s">
        <v>416</v>
      </c>
      <c r="E22" s="114" t="s">
        <v>416</v>
      </c>
      <c r="F22" s="114" t="s">
        <v>416</v>
      </c>
      <c r="G22" s="114" t="s">
        <v>416</v>
      </c>
      <c r="H22" s="114" t="s">
        <v>416</v>
      </c>
      <c r="I22" s="114" t="s">
        <v>416</v>
      </c>
      <c r="J22" s="114" t="s">
        <v>416</v>
      </c>
      <c r="K22" s="114" t="s">
        <v>416</v>
      </c>
      <c r="L22" s="114" t="s">
        <v>416</v>
      </c>
      <c r="M22" s="114" t="s">
        <v>416</v>
      </c>
      <c r="N22" s="114" t="s">
        <v>416</v>
      </c>
      <c r="O22" s="114" t="s">
        <v>416</v>
      </c>
      <c r="P22" s="89"/>
      <c r="Q22" s="93"/>
      <c r="R22" s="88"/>
    </row>
    <row r="23" spans="1:18" s="443" customFormat="1" ht="40.5" customHeight="1" x14ac:dyDescent="0.2">
      <c r="A23" s="90" t="s">
        <v>489</v>
      </c>
      <c r="B23" s="295" t="str">
        <f>B24</f>
        <v>-</v>
      </c>
      <c r="C23" s="295" t="str">
        <f t="shared" ref="C23:O23" si="4">C24</f>
        <v>-</v>
      </c>
      <c r="D23" s="295" t="str">
        <f t="shared" si="4"/>
        <v>-</v>
      </c>
      <c r="E23" s="295" t="str">
        <f t="shared" si="4"/>
        <v>-</v>
      </c>
      <c r="F23" s="295" t="str">
        <f t="shared" si="4"/>
        <v>-</v>
      </c>
      <c r="G23" s="295" t="str">
        <f t="shared" si="4"/>
        <v>-</v>
      </c>
      <c r="H23" s="295" t="str">
        <f t="shared" si="4"/>
        <v>-</v>
      </c>
      <c r="I23" s="295" t="str">
        <f t="shared" si="4"/>
        <v>-</v>
      </c>
      <c r="J23" s="295" t="str">
        <f t="shared" si="4"/>
        <v>-</v>
      </c>
      <c r="K23" s="295" t="str">
        <f t="shared" si="4"/>
        <v>-</v>
      </c>
      <c r="L23" s="295" t="str">
        <f t="shared" si="4"/>
        <v>-</v>
      </c>
      <c r="M23" s="295" t="str">
        <f t="shared" si="4"/>
        <v>-</v>
      </c>
      <c r="N23" s="295" t="str">
        <f t="shared" si="4"/>
        <v>-</v>
      </c>
      <c r="O23" s="295" t="str">
        <f t="shared" si="4"/>
        <v>-</v>
      </c>
      <c r="P23" s="89"/>
      <c r="Q23" s="451"/>
      <c r="R23" s="452"/>
    </row>
    <row r="24" spans="1:18" s="437" customFormat="1" x14ac:dyDescent="0.2">
      <c r="A24" s="448" t="s">
        <v>481</v>
      </c>
      <c r="B24" s="406" t="str">
        <f>IF(SUM(B25:B44)=0,"-",SUM(B25:B44))</f>
        <v>-</v>
      </c>
      <c r="C24" s="406" t="str">
        <f t="shared" ref="C24:O24" si="5">IF(SUM(C25:C44)=0,"-",SUM(C25:C44))</f>
        <v>-</v>
      </c>
      <c r="D24" s="406" t="str">
        <f t="shared" si="5"/>
        <v>-</v>
      </c>
      <c r="E24" s="406" t="str">
        <f t="shared" si="5"/>
        <v>-</v>
      </c>
      <c r="F24" s="406" t="str">
        <f t="shared" si="5"/>
        <v>-</v>
      </c>
      <c r="G24" s="406" t="str">
        <f t="shared" si="5"/>
        <v>-</v>
      </c>
      <c r="H24" s="406" t="str">
        <f t="shared" si="5"/>
        <v>-</v>
      </c>
      <c r="I24" s="406" t="str">
        <f t="shared" si="5"/>
        <v>-</v>
      </c>
      <c r="J24" s="406" t="str">
        <f t="shared" si="5"/>
        <v>-</v>
      </c>
      <c r="K24" s="406" t="str">
        <f t="shared" si="5"/>
        <v>-</v>
      </c>
      <c r="L24" s="406" t="str">
        <f t="shared" si="5"/>
        <v>-</v>
      </c>
      <c r="M24" s="406" t="str">
        <f t="shared" si="5"/>
        <v>-</v>
      </c>
      <c r="N24" s="406" t="str">
        <f t="shared" si="5"/>
        <v>-</v>
      </c>
      <c r="O24" s="406" t="str">
        <f t="shared" si="5"/>
        <v>-</v>
      </c>
      <c r="P24" s="89"/>
      <c r="Q24" s="435"/>
      <c r="R24" s="436"/>
    </row>
    <row r="25" spans="1:18" x14ac:dyDescent="0.2">
      <c r="A25" s="136" t="s">
        <v>482</v>
      </c>
      <c r="B25" s="114" t="s">
        <v>416</v>
      </c>
      <c r="C25" s="114" t="s">
        <v>416</v>
      </c>
      <c r="D25" s="114" t="s">
        <v>416</v>
      </c>
      <c r="E25" s="114" t="s">
        <v>416</v>
      </c>
      <c r="F25" s="114" t="s">
        <v>416</v>
      </c>
      <c r="G25" s="114" t="s">
        <v>416</v>
      </c>
      <c r="H25" s="114" t="s">
        <v>416</v>
      </c>
      <c r="I25" s="114" t="s">
        <v>416</v>
      </c>
      <c r="J25" s="114" t="s">
        <v>416</v>
      </c>
      <c r="K25" s="114" t="s">
        <v>416</v>
      </c>
      <c r="L25" s="114" t="s">
        <v>416</v>
      </c>
      <c r="M25" s="114" t="s">
        <v>416</v>
      </c>
      <c r="N25" s="114" t="s">
        <v>416</v>
      </c>
      <c r="O25" s="114" t="s">
        <v>416</v>
      </c>
      <c r="P25" s="139"/>
      <c r="Q25" s="93"/>
      <c r="R25" s="88"/>
    </row>
    <row r="26" spans="1:18" x14ac:dyDescent="0.2">
      <c r="A26" s="136" t="s">
        <v>483</v>
      </c>
      <c r="B26" s="114" t="s">
        <v>416</v>
      </c>
      <c r="C26" s="114" t="s">
        <v>416</v>
      </c>
      <c r="D26" s="114" t="s">
        <v>416</v>
      </c>
      <c r="E26" s="114" t="s">
        <v>416</v>
      </c>
      <c r="F26" s="114" t="s">
        <v>416</v>
      </c>
      <c r="G26" s="114" t="s">
        <v>416</v>
      </c>
      <c r="H26" s="114" t="s">
        <v>416</v>
      </c>
      <c r="I26" s="114" t="s">
        <v>416</v>
      </c>
      <c r="J26" s="114" t="s">
        <v>416</v>
      </c>
      <c r="K26" s="114" t="s">
        <v>416</v>
      </c>
      <c r="L26" s="114" t="s">
        <v>416</v>
      </c>
      <c r="M26" s="114" t="s">
        <v>416</v>
      </c>
      <c r="N26" s="114" t="s">
        <v>416</v>
      </c>
      <c r="O26" s="114" t="s">
        <v>416</v>
      </c>
      <c r="P26" s="139"/>
      <c r="Q26" s="93"/>
      <c r="R26" s="88"/>
    </row>
    <row r="27" spans="1:18" x14ac:dyDescent="0.2">
      <c r="A27" s="136" t="s">
        <v>484</v>
      </c>
      <c r="B27" s="114" t="s">
        <v>416</v>
      </c>
      <c r="C27" s="114" t="s">
        <v>416</v>
      </c>
      <c r="D27" s="114" t="s">
        <v>416</v>
      </c>
      <c r="E27" s="114" t="s">
        <v>416</v>
      </c>
      <c r="F27" s="114" t="s">
        <v>416</v>
      </c>
      <c r="G27" s="114" t="s">
        <v>416</v>
      </c>
      <c r="H27" s="114" t="s">
        <v>416</v>
      </c>
      <c r="I27" s="114" t="s">
        <v>416</v>
      </c>
      <c r="J27" s="114" t="s">
        <v>416</v>
      </c>
      <c r="K27" s="114" t="s">
        <v>416</v>
      </c>
      <c r="L27" s="114" t="s">
        <v>416</v>
      </c>
      <c r="M27" s="114" t="s">
        <v>416</v>
      </c>
      <c r="N27" s="114" t="s">
        <v>416</v>
      </c>
      <c r="O27" s="114" t="s">
        <v>416</v>
      </c>
      <c r="P27" s="139"/>
      <c r="Q27" s="93"/>
      <c r="R27" s="88"/>
    </row>
    <row r="28" spans="1:18" x14ac:dyDescent="0.2">
      <c r="A28" s="136" t="s">
        <v>485</v>
      </c>
      <c r="B28" s="114" t="s">
        <v>416</v>
      </c>
      <c r="C28" s="114" t="s">
        <v>416</v>
      </c>
      <c r="D28" s="114" t="s">
        <v>416</v>
      </c>
      <c r="E28" s="114" t="s">
        <v>416</v>
      </c>
      <c r="F28" s="114" t="s">
        <v>416</v>
      </c>
      <c r="G28" s="114" t="s">
        <v>416</v>
      </c>
      <c r="H28" s="114" t="s">
        <v>416</v>
      </c>
      <c r="I28" s="114" t="s">
        <v>416</v>
      </c>
      <c r="J28" s="114" t="s">
        <v>416</v>
      </c>
      <c r="K28" s="114" t="s">
        <v>416</v>
      </c>
      <c r="L28" s="114" t="s">
        <v>416</v>
      </c>
      <c r="M28" s="114" t="s">
        <v>416</v>
      </c>
      <c r="N28" s="114" t="s">
        <v>416</v>
      </c>
      <c r="O28" s="114" t="s">
        <v>416</v>
      </c>
      <c r="P28" s="139"/>
      <c r="Q28" s="93"/>
      <c r="R28" s="88"/>
    </row>
    <row r="29" spans="1:18" ht="15" customHeight="1" x14ac:dyDescent="0.2">
      <c r="A29" s="136" t="s">
        <v>486</v>
      </c>
      <c r="B29" s="114" t="s">
        <v>416</v>
      </c>
      <c r="C29" s="114" t="s">
        <v>416</v>
      </c>
      <c r="D29" s="114" t="s">
        <v>416</v>
      </c>
      <c r="E29" s="114" t="s">
        <v>416</v>
      </c>
      <c r="F29" s="114" t="s">
        <v>416</v>
      </c>
      <c r="G29" s="114" t="s">
        <v>416</v>
      </c>
      <c r="H29" s="114" t="s">
        <v>416</v>
      </c>
      <c r="I29" s="114" t="s">
        <v>416</v>
      </c>
      <c r="J29" s="114" t="s">
        <v>416</v>
      </c>
      <c r="K29" s="114" t="s">
        <v>416</v>
      </c>
      <c r="L29" s="114" t="s">
        <v>416</v>
      </c>
      <c r="M29" s="114" t="s">
        <v>416</v>
      </c>
      <c r="N29" s="114" t="s">
        <v>416</v>
      </c>
      <c r="O29" s="114" t="s">
        <v>416</v>
      </c>
      <c r="P29" s="139"/>
      <c r="Q29" s="93"/>
      <c r="R29" s="88"/>
    </row>
    <row r="30" spans="1:18" x14ac:dyDescent="0.2">
      <c r="A30" s="92"/>
      <c r="B30" s="93"/>
      <c r="C30" s="93"/>
      <c r="D30" s="93"/>
      <c r="E30" s="93"/>
      <c r="F30" s="93"/>
      <c r="G30" s="93"/>
      <c r="H30" s="93"/>
      <c r="I30" s="93"/>
      <c r="J30" s="93"/>
      <c r="K30" s="93"/>
      <c r="L30" s="93"/>
      <c r="M30" s="93"/>
      <c r="N30" s="93"/>
      <c r="O30" s="93"/>
      <c r="P30" s="93"/>
      <c r="Q30" s="93"/>
      <c r="R30" s="88"/>
    </row>
    <row r="31" spans="1:18" x14ac:dyDescent="0.2">
      <c r="A31" s="95" t="s">
        <v>248</v>
      </c>
      <c r="B31" s="96"/>
      <c r="C31" s="96"/>
      <c r="D31" s="121"/>
      <c r="E31" s="121"/>
      <c r="F31" s="99"/>
      <c r="G31" s="99"/>
      <c r="H31" s="99"/>
      <c r="I31" s="96"/>
      <c r="J31" s="96"/>
      <c r="K31" s="96"/>
      <c r="L31" s="99"/>
      <c r="M31" s="99"/>
      <c r="N31" s="99"/>
      <c r="O31" s="99"/>
      <c r="P31" s="99"/>
      <c r="Q31" s="99"/>
    </row>
    <row r="32" spans="1:18" x14ac:dyDescent="0.2">
      <c r="A32" s="97"/>
      <c r="B32" s="99"/>
      <c r="C32" s="99"/>
      <c r="D32" s="99"/>
      <c r="E32" s="99"/>
      <c r="F32" s="99"/>
      <c r="G32" s="99"/>
      <c r="H32" s="99"/>
    </row>
    <row r="33" spans="1:19" x14ac:dyDescent="0.2">
      <c r="A33" s="538" t="s">
        <v>362</v>
      </c>
      <c r="B33" s="538"/>
      <c r="C33" s="538"/>
      <c r="D33" s="538"/>
      <c r="E33" s="538"/>
      <c r="F33" s="538"/>
      <c r="G33" s="538"/>
      <c r="H33" s="538"/>
      <c r="I33" s="538"/>
      <c r="J33" s="538"/>
      <c r="K33" s="538"/>
      <c r="L33" s="538"/>
      <c r="M33" s="538"/>
      <c r="N33" s="538"/>
      <c r="O33" s="538"/>
    </row>
    <row r="34" spans="1:19" ht="14.25" customHeight="1" x14ac:dyDescent="0.2">
      <c r="A34" s="539" t="s">
        <v>352</v>
      </c>
      <c r="B34" s="539"/>
      <c r="C34" s="539"/>
      <c r="D34" s="539"/>
      <c r="E34" s="539"/>
      <c r="F34" s="539"/>
      <c r="G34" s="539"/>
      <c r="H34" s="539"/>
      <c r="I34" s="539"/>
      <c r="J34" s="539"/>
      <c r="K34" s="539"/>
      <c r="L34" s="539"/>
      <c r="M34" s="539"/>
      <c r="N34" s="539"/>
      <c r="O34" s="539"/>
    </row>
    <row r="35" spans="1:19" s="109" customFormat="1" ht="14.25" customHeight="1" x14ac:dyDescent="0.2">
      <c r="A35" s="539"/>
      <c r="B35" s="539"/>
      <c r="C35" s="539"/>
      <c r="D35" s="539"/>
      <c r="E35" s="539"/>
      <c r="F35" s="539"/>
      <c r="G35" s="539"/>
      <c r="H35" s="539"/>
      <c r="I35" s="539"/>
      <c r="J35" s="539"/>
      <c r="K35" s="539"/>
      <c r="L35" s="539"/>
      <c r="M35" s="539"/>
      <c r="N35" s="539"/>
      <c r="O35" s="539"/>
    </row>
    <row r="36" spans="1:19" ht="42" customHeight="1" x14ac:dyDescent="0.2">
      <c r="A36" s="538" t="s">
        <v>353</v>
      </c>
      <c r="B36" s="538"/>
      <c r="C36" s="538"/>
      <c r="D36" s="538"/>
      <c r="E36" s="538"/>
      <c r="F36" s="538"/>
      <c r="G36" s="538"/>
      <c r="H36" s="538"/>
      <c r="I36" s="538"/>
      <c r="J36" s="538"/>
      <c r="K36" s="538"/>
      <c r="L36" s="538"/>
      <c r="M36" s="538"/>
      <c r="N36" s="538"/>
      <c r="O36" s="538"/>
    </row>
    <row r="37" spans="1:19" ht="14.25" customHeight="1" x14ac:dyDescent="0.2">
      <c r="A37" s="390"/>
      <c r="B37" s="390"/>
      <c r="C37" s="390"/>
      <c r="D37" s="390"/>
      <c r="E37" s="390"/>
      <c r="F37" s="390"/>
      <c r="G37" s="390"/>
      <c r="H37" s="390"/>
      <c r="I37" s="390"/>
      <c r="J37" s="390"/>
      <c r="K37" s="390"/>
      <c r="L37" s="390"/>
      <c r="M37" s="390"/>
      <c r="N37" s="390"/>
      <c r="O37" s="390"/>
    </row>
    <row r="38" spans="1:19" x14ac:dyDescent="0.2">
      <c r="A38" s="98"/>
      <c r="B38" s="101"/>
      <c r="C38" s="101"/>
      <c r="D38" s="101"/>
      <c r="E38" s="101"/>
      <c r="F38" s="101"/>
      <c r="G38" s="101"/>
      <c r="H38" s="101"/>
      <c r="I38" s="101"/>
      <c r="J38" s="101"/>
      <c r="K38" s="101"/>
      <c r="L38" s="101"/>
      <c r="M38" s="101"/>
      <c r="N38" s="101"/>
      <c r="O38" s="101"/>
      <c r="P38" s="101"/>
      <c r="Q38" s="101"/>
      <c r="R38" s="101"/>
      <c r="S38" s="101"/>
    </row>
    <row r="39" spans="1:19" x14ac:dyDescent="0.2">
      <c r="A39" s="98"/>
      <c r="B39" s="101"/>
      <c r="C39" s="101"/>
      <c r="D39" s="101"/>
      <c r="E39" s="101"/>
      <c r="F39" s="101"/>
      <c r="G39" s="101"/>
      <c r="H39" s="101"/>
      <c r="I39" s="101"/>
      <c r="J39" s="101"/>
      <c r="K39" s="101"/>
      <c r="L39" s="101"/>
      <c r="M39" s="101"/>
      <c r="N39" s="101"/>
      <c r="O39" s="101"/>
      <c r="P39" s="101"/>
      <c r="Q39" s="101"/>
      <c r="R39" s="101"/>
      <c r="S39" s="101"/>
    </row>
    <row r="40" spans="1:19" x14ac:dyDescent="0.2">
      <c r="A40" s="98"/>
      <c r="B40" s="101"/>
      <c r="C40" s="101"/>
      <c r="D40" s="101"/>
      <c r="E40" s="101"/>
      <c r="F40" s="101"/>
      <c r="G40" s="101"/>
      <c r="H40" s="101"/>
      <c r="I40" s="101"/>
      <c r="J40" s="101"/>
      <c r="K40" s="101"/>
      <c r="L40" s="101"/>
      <c r="M40" s="101"/>
      <c r="N40" s="101"/>
      <c r="O40" s="101"/>
      <c r="P40" s="101"/>
      <c r="Q40" s="101"/>
      <c r="R40" s="101"/>
      <c r="S40" s="101"/>
    </row>
    <row r="41" spans="1:19" x14ac:dyDescent="0.2">
      <c r="A41" s="98"/>
      <c r="B41" s="101"/>
      <c r="C41" s="101"/>
      <c r="D41" s="101"/>
      <c r="E41" s="101"/>
      <c r="F41" s="101"/>
      <c r="G41" s="101"/>
      <c r="H41" s="101"/>
      <c r="I41" s="101"/>
      <c r="J41" s="101"/>
      <c r="K41" s="101"/>
      <c r="L41" s="101"/>
      <c r="M41" s="101"/>
      <c r="N41" s="101"/>
      <c r="O41" s="101"/>
      <c r="P41" s="101"/>
      <c r="Q41" s="101"/>
      <c r="R41" s="101"/>
      <c r="S41" s="101"/>
    </row>
  </sheetData>
  <customSheetViews>
    <customSheetView guid="{25DB3235-00DD-4DBB-A5FE-705B80034702}" showPageBreaks="1" showGridLines="0" printArea="1" view="pageBreakPreview">
      <pane xSplit="1" ySplit="6" topLeftCell="B7" activePane="bottomRight" state="frozen"/>
      <selection pane="bottomRight" activeCell="O5" sqref="O5"/>
      <pageMargins left="0.78740157480314965" right="0.78740157480314965" top="0.78740157480314965" bottom="0.78740157480314965" header="0" footer="0"/>
      <pageSetup paperSize="9" scale="80" orientation="landscape"/>
      <headerFooter alignWithMargins="0"/>
    </customSheetView>
    <customSheetView guid="{DE772C8A-D712-4FF1-AB28-F88868F0084B}" showPageBreaks="1" showGridLines="0" printArea="1" view="pageBreakPreview">
      <pane xSplit="1" ySplit="6" topLeftCell="B7" activePane="bottomRight" state="frozen"/>
      <selection pane="bottomRight" activeCell="I11" sqref="I11"/>
      <pageMargins left="0.78740157480314965" right="0.78740157480314965" top="0.78740157480314965" bottom="0.78740157480314965" header="0" footer="0"/>
      <pageSetup paperSize="9" scale="80" orientation="landscape"/>
      <headerFooter alignWithMargins="0"/>
    </customSheetView>
    <customSheetView guid="{B606BD3A-C42E-4EF1-8D52-58C00303D192}" showPageBreaks="1" showGridLines="0" printArea="1" view="pageBreakPreview">
      <selection activeCell="A11" sqref="A11"/>
      <pageMargins left="0.78740157480314965" right="0.78740157480314965" top="0.78740157480314965" bottom="0.78740157480314965" header="0" footer="0"/>
      <pageSetup paperSize="9" scale="80" orientation="landscape"/>
      <headerFooter alignWithMargins="0"/>
    </customSheetView>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0" orientation="landscape" r:id="rId1"/>
      <headerFooter alignWithMargins="0"/>
    </customSheetView>
  </customSheetViews>
  <mergeCells count="13">
    <mergeCell ref="A33:O33"/>
    <mergeCell ref="A36:O36"/>
    <mergeCell ref="J2:O2"/>
    <mergeCell ref="J3:K3"/>
    <mergeCell ref="L3:M3"/>
    <mergeCell ref="A34:O35"/>
    <mergeCell ref="N3:O3"/>
    <mergeCell ref="P2:Q3"/>
    <mergeCell ref="B3:C3"/>
    <mergeCell ref="D3:E3"/>
    <mergeCell ref="F3:G3"/>
    <mergeCell ref="H3:I3"/>
    <mergeCell ref="B2:I2"/>
  </mergeCells>
  <phoneticPr fontId="2"/>
  <pageMargins left="0.78740157480314965" right="0.78740157480314965" top="0.78740157480314965" bottom="0.78740157480314965" header="0" footer="0"/>
  <pageSetup paperSize="9" scale="80" orientation="landscape"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M47"/>
  <sheetViews>
    <sheetView showGridLines="0" view="pageBreakPreview" zoomScaleNormal="75" workbookViewId="0">
      <pane xSplit="2" ySplit="9" topLeftCell="C25"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0.26953125" style="102" customWidth="1"/>
    <col min="2" max="2" width="10.36328125" style="84" customWidth="1"/>
    <col min="3" max="3" width="10.36328125" style="124" customWidth="1"/>
    <col min="4" max="4" width="10.26953125" style="84" bestFit="1" customWidth="1"/>
    <col min="5" max="5" width="10.26953125" style="124" bestFit="1" customWidth="1"/>
    <col min="6" max="6" width="7.7265625" style="84" customWidth="1"/>
    <col min="7" max="8" width="10.26953125" style="84" bestFit="1" customWidth="1"/>
    <col min="9" max="9" width="7.7265625" style="84" customWidth="1"/>
    <col min="10" max="18" width="5.90625" style="84" customWidth="1"/>
    <col min="19" max="16384" width="9" style="84"/>
  </cols>
  <sheetData>
    <row r="1" spans="1:13" ht="12.75" customHeight="1" x14ac:dyDescent="0.2">
      <c r="A1" s="92" t="s">
        <v>428</v>
      </c>
      <c r="B1" s="92"/>
      <c r="C1" s="103"/>
      <c r="D1" s="104"/>
      <c r="E1" s="99"/>
      <c r="F1" s="104"/>
      <c r="G1" s="99"/>
      <c r="H1" s="99"/>
      <c r="I1" s="105" t="s">
        <v>472</v>
      </c>
      <c r="L1" s="96"/>
      <c r="M1" s="120"/>
    </row>
    <row r="2" spans="1:13" ht="13.5" customHeight="1" x14ac:dyDescent="0.2">
      <c r="A2" s="125"/>
      <c r="B2" s="585" t="s">
        <v>347</v>
      </c>
      <c r="C2" s="587"/>
      <c r="D2" s="744" t="s">
        <v>280</v>
      </c>
      <c r="E2" s="745"/>
      <c r="F2" s="745"/>
      <c r="G2" s="162"/>
      <c r="H2" s="162"/>
      <c r="I2" s="163"/>
    </row>
    <row r="3" spans="1:13" ht="13.5" customHeight="1" x14ac:dyDescent="0.2">
      <c r="A3" s="164"/>
      <c r="B3" s="597"/>
      <c r="C3" s="593"/>
      <c r="D3" s="746"/>
      <c r="E3" s="747"/>
      <c r="F3" s="747"/>
      <c r="G3" s="743" t="s">
        <v>288</v>
      </c>
      <c r="H3" s="743"/>
      <c r="I3" s="743"/>
    </row>
    <row r="4" spans="1:13" s="109" customFormat="1" ht="13.5" customHeight="1" x14ac:dyDescent="0.2">
      <c r="A4" s="164"/>
      <c r="B4" s="597" t="s">
        <v>348</v>
      </c>
      <c r="C4" s="593"/>
      <c r="D4" s="165" t="s">
        <v>267</v>
      </c>
      <c r="E4" s="166" t="s">
        <v>268</v>
      </c>
      <c r="F4" s="165" t="s">
        <v>179</v>
      </c>
      <c r="G4" s="165" t="s">
        <v>267</v>
      </c>
      <c r="H4" s="166" t="s">
        <v>268</v>
      </c>
      <c r="I4" s="165" t="s">
        <v>179</v>
      </c>
    </row>
    <row r="5" spans="1:13" ht="37.5" customHeight="1" x14ac:dyDescent="0.2">
      <c r="A5" s="167"/>
      <c r="B5" s="598"/>
      <c r="C5" s="662"/>
      <c r="D5" s="168"/>
      <c r="E5" s="169"/>
      <c r="F5" s="168"/>
      <c r="G5" s="168"/>
      <c r="H5" s="169"/>
      <c r="I5" s="168"/>
    </row>
    <row r="6" spans="1:13" s="173" customFormat="1" ht="15" customHeight="1" x14ac:dyDescent="0.2">
      <c r="A6" s="170" t="s">
        <v>178</v>
      </c>
      <c r="B6" s="171" t="s">
        <v>1</v>
      </c>
      <c r="C6" s="172">
        <v>1871851</v>
      </c>
      <c r="D6" s="172">
        <v>62314</v>
      </c>
      <c r="E6" s="172">
        <v>55442</v>
      </c>
      <c r="F6" s="172">
        <f>D6+E6</f>
        <v>117756</v>
      </c>
      <c r="G6" s="172">
        <v>7476</v>
      </c>
      <c r="H6" s="172">
        <v>2152</v>
      </c>
      <c r="I6" s="172">
        <f>G6+H6</f>
        <v>9628</v>
      </c>
    </row>
    <row r="7" spans="1:13" s="173" customFormat="1" ht="15" customHeight="1" x14ac:dyDescent="0.2">
      <c r="A7" s="170" t="s">
        <v>469</v>
      </c>
      <c r="B7" s="171" t="s">
        <v>470</v>
      </c>
      <c r="C7" s="172">
        <f>SUM(C8:C9)</f>
        <v>143938</v>
      </c>
      <c r="D7" s="172">
        <f t="shared" ref="D7:I7" si="0">SUM(D8:D9)</f>
        <v>1225</v>
      </c>
      <c r="E7" s="172">
        <f t="shared" si="0"/>
        <v>4405</v>
      </c>
      <c r="F7" s="172">
        <f t="shared" si="0"/>
        <v>5630</v>
      </c>
      <c r="G7" s="172">
        <f t="shared" si="0"/>
        <v>146</v>
      </c>
      <c r="H7" s="172">
        <f t="shared" si="0"/>
        <v>179</v>
      </c>
      <c r="I7" s="172">
        <f t="shared" si="0"/>
        <v>325</v>
      </c>
    </row>
    <row r="8" spans="1:13" ht="15" customHeight="1" x14ac:dyDescent="0.2">
      <c r="A8" s="423" t="s">
        <v>461</v>
      </c>
      <c r="B8" s="407" t="s">
        <v>1</v>
      </c>
      <c r="C8" s="406">
        <v>100970</v>
      </c>
      <c r="D8" s="406">
        <v>197</v>
      </c>
      <c r="E8" s="406">
        <v>3249</v>
      </c>
      <c r="F8" s="406">
        <f>SUM(D8:E8)</f>
        <v>3446</v>
      </c>
      <c r="G8" s="406">
        <v>0</v>
      </c>
      <c r="H8" s="406">
        <v>91</v>
      </c>
      <c r="I8" s="406">
        <f>SUM(G8:H8)</f>
        <v>91</v>
      </c>
    </row>
    <row r="9" spans="1:13" s="83" customFormat="1" ht="15" customHeight="1" x14ac:dyDescent="0.2">
      <c r="A9" s="438" t="s">
        <v>442</v>
      </c>
      <c r="B9" s="407" t="s">
        <v>1</v>
      </c>
      <c r="C9" s="413">
        <f>SUM(C10:C17)</f>
        <v>42968</v>
      </c>
      <c r="D9" s="413">
        <f t="shared" ref="D9:E9" si="1">SUM(D10:D17)</f>
        <v>1028</v>
      </c>
      <c r="E9" s="413">
        <f t="shared" si="1"/>
        <v>1156</v>
      </c>
      <c r="F9" s="413">
        <f>SUM(D9:E9)</f>
        <v>2184</v>
      </c>
      <c r="G9" s="413">
        <f>SUM(G10:G17)</f>
        <v>146</v>
      </c>
      <c r="H9" s="413">
        <f>SUM(H10:H17)</f>
        <v>88</v>
      </c>
      <c r="I9" s="413">
        <f>SUM(G9:H9)</f>
        <v>234</v>
      </c>
      <c r="J9" s="175"/>
    </row>
    <row r="10" spans="1:13" ht="15" customHeight="1" x14ac:dyDescent="0.2">
      <c r="A10" s="113" t="s">
        <v>443</v>
      </c>
      <c r="B10" s="174" t="s">
        <v>1</v>
      </c>
      <c r="C10" s="158">
        <v>16249</v>
      </c>
      <c r="D10" s="114">
        <v>201</v>
      </c>
      <c r="E10" s="114">
        <v>421</v>
      </c>
      <c r="F10" s="114">
        <f>SUM(D10:E10)</f>
        <v>622</v>
      </c>
      <c r="G10" s="114">
        <v>1</v>
      </c>
      <c r="H10" s="114">
        <v>15</v>
      </c>
      <c r="I10" s="114">
        <f>SUM(G10:H10)</f>
        <v>16</v>
      </c>
    </row>
    <row r="11" spans="1:13" ht="15" customHeight="1" x14ac:dyDescent="0.2">
      <c r="A11" s="113" t="s">
        <v>444</v>
      </c>
      <c r="B11" s="174" t="s">
        <v>1</v>
      </c>
      <c r="C11" s="114">
        <v>3285</v>
      </c>
      <c r="D11" s="114">
        <v>221</v>
      </c>
      <c r="E11" s="114">
        <v>111</v>
      </c>
      <c r="F11" s="114">
        <f t="shared" ref="F11:F16" si="2">SUM(D11:E11)</f>
        <v>332</v>
      </c>
      <c r="G11" s="114">
        <v>141</v>
      </c>
      <c r="H11" s="114">
        <v>61</v>
      </c>
      <c r="I11" s="114">
        <f t="shared" ref="I11:I17" si="3">SUM(G11:H11)</f>
        <v>202</v>
      </c>
    </row>
    <row r="12" spans="1:13" ht="15" customHeight="1" x14ac:dyDescent="0.2">
      <c r="A12" s="113" t="s">
        <v>445</v>
      </c>
      <c r="B12" s="174" t="s">
        <v>1</v>
      </c>
      <c r="C12" s="114">
        <v>1774</v>
      </c>
      <c r="D12" s="114">
        <v>106</v>
      </c>
      <c r="E12" s="114">
        <v>40</v>
      </c>
      <c r="F12" s="114">
        <f t="shared" si="2"/>
        <v>146</v>
      </c>
      <c r="G12" s="114" t="s">
        <v>416</v>
      </c>
      <c r="H12" s="114" t="s">
        <v>416</v>
      </c>
      <c r="I12" s="114">
        <f t="shared" si="3"/>
        <v>0</v>
      </c>
    </row>
    <row r="13" spans="1:13" ht="15" customHeight="1" x14ac:dyDescent="0.2">
      <c r="A13" s="113" t="s">
        <v>447</v>
      </c>
      <c r="B13" s="174" t="s">
        <v>1</v>
      </c>
      <c r="C13" s="114">
        <v>1674</v>
      </c>
      <c r="D13" s="114">
        <v>70</v>
      </c>
      <c r="E13" s="114">
        <v>7</v>
      </c>
      <c r="F13" s="114">
        <f t="shared" si="2"/>
        <v>77</v>
      </c>
      <c r="G13" s="114" t="s">
        <v>416</v>
      </c>
      <c r="H13" s="114">
        <v>2</v>
      </c>
      <c r="I13" s="114">
        <f t="shared" si="3"/>
        <v>2</v>
      </c>
    </row>
    <row r="14" spans="1:13" ht="15" customHeight="1" x14ac:dyDescent="0.2">
      <c r="A14" s="113" t="s">
        <v>446</v>
      </c>
      <c r="B14" s="174" t="s">
        <v>1</v>
      </c>
      <c r="C14" s="114">
        <v>1887</v>
      </c>
      <c r="D14" s="114">
        <v>89</v>
      </c>
      <c r="E14" s="114">
        <v>67</v>
      </c>
      <c r="F14" s="114">
        <f t="shared" si="2"/>
        <v>156</v>
      </c>
      <c r="G14" s="114">
        <v>2</v>
      </c>
      <c r="H14" s="114">
        <v>8</v>
      </c>
      <c r="I14" s="114">
        <f t="shared" si="3"/>
        <v>10</v>
      </c>
    </row>
    <row r="15" spans="1:13" ht="15" customHeight="1" x14ac:dyDescent="0.2">
      <c r="A15" s="113" t="s">
        <v>448</v>
      </c>
      <c r="B15" s="174" t="s">
        <v>1</v>
      </c>
      <c r="C15" s="114">
        <v>10550</v>
      </c>
      <c r="D15" s="114">
        <v>184</v>
      </c>
      <c r="E15" s="114">
        <v>335</v>
      </c>
      <c r="F15" s="114">
        <f t="shared" si="2"/>
        <v>519</v>
      </c>
      <c r="G15" s="114">
        <v>1</v>
      </c>
      <c r="H15" s="114" t="s">
        <v>416</v>
      </c>
      <c r="I15" s="114">
        <f t="shared" si="3"/>
        <v>1</v>
      </c>
    </row>
    <row r="16" spans="1:13" ht="15" customHeight="1" x14ac:dyDescent="0.2">
      <c r="A16" s="113" t="s">
        <v>449</v>
      </c>
      <c r="B16" s="174" t="s">
        <v>1</v>
      </c>
      <c r="C16" s="114">
        <v>1491</v>
      </c>
      <c r="D16" s="114">
        <v>28</v>
      </c>
      <c r="E16" s="114">
        <v>40</v>
      </c>
      <c r="F16" s="114">
        <f t="shared" si="2"/>
        <v>68</v>
      </c>
      <c r="G16" s="114" t="s">
        <v>416</v>
      </c>
      <c r="H16" s="114" t="s">
        <v>416</v>
      </c>
      <c r="I16" s="114">
        <f t="shared" si="3"/>
        <v>0</v>
      </c>
    </row>
    <row r="17" spans="1:9" ht="15" customHeight="1" x14ac:dyDescent="0.2">
      <c r="A17" s="113" t="s">
        <v>450</v>
      </c>
      <c r="B17" s="174" t="s">
        <v>1</v>
      </c>
      <c r="C17" s="114">
        <v>6058</v>
      </c>
      <c r="D17" s="114">
        <v>129</v>
      </c>
      <c r="E17" s="114">
        <v>135</v>
      </c>
      <c r="F17" s="114">
        <f>SUM(D17:E17)</f>
        <v>264</v>
      </c>
      <c r="G17" s="114">
        <v>1</v>
      </c>
      <c r="H17" s="114">
        <v>2</v>
      </c>
      <c r="I17" s="114">
        <f t="shared" si="3"/>
        <v>3</v>
      </c>
    </row>
    <row r="18" spans="1:9" s="443" customFormat="1" ht="40.5" customHeight="1" x14ac:dyDescent="0.2">
      <c r="A18" s="473" t="s">
        <v>487</v>
      </c>
      <c r="B18" s="222" t="s">
        <v>490</v>
      </c>
      <c r="C18" s="111">
        <f>C19</f>
        <v>13717</v>
      </c>
      <c r="D18" s="111">
        <f t="shared" ref="D18:I18" si="4">D19</f>
        <v>760</v>
      </c>
      <c r="E18" s="111">
        <f t="shared" si="4"/>
        <v>181</v>
      </c>
      <c r="F18" s="111">
        <f t="shared" si="4"/>
        <v>941</v>
      </c>
      <c r="G18" s="111">
        <f t="shared" si="4"/>
        <v>277</v>
      </c>
      <c r="H18" s="111">
        <f t="shared" si="4"/>
        <v>70</v>
      </c>
      <c r="I18" s="111">
        <f t="shared" si="4"/>
        <v>347</v>
      </c>
    </row>
    <row r="19" spans="1:9" s="437" customFormat="1" ht="15" customHeight="1" x14ac:dyDescent="0.2">
      <c r="A19" s="423" t="s">
        <v>475</v>
      </c>
      <c r="B19" s="411" t="s">
        <v>490</v>
      </c>
      <c r="C19" s="413">
        <v>13717</v>
      </c>
      <c r="D19" s="413">
        <v>760</v>
      </c>
      <c r="E19" s="413">
        <v>181</v>
      </c>
      <c r="F19" s="413">
        <v>941</v>
      </c>
      <c r="G19" s="413">
        <v>277</v>
      </c>
      <c r="H19" s="413">
        <v>70</v>
      </c>
      <c r="I19" s="413">
        <v>347</v>
      </c>
    </row>
    <row r="20" spans="1:9" ht="15" customHeight="1" x14ac:dyDescent="0.2">
      <c r="A20" s="113" t="s">
        <v>476</v>
      </c>
      <c r="B20" s="445" t="s">
        <v>490</v>
      </c>
      <c r="C20" s="483">
        <v>6005</v>
      </c>
      <c r="D20" s="483">
        <v>324</v>
      </c>
      <c r="E20" s="483">
        <v>113</v>
      </c>
      <c r="F20" s="483">
        <v>437</v>
      </c>
      <c r="G20" s="483">
        <v>198</v>
      </c>
      <c r="H20" s="483">
        <v>51</v>
      </c>
      <c r="I20" s="483">
        <v>249</v>
      </c>
    </row>
    <row r="21" spans="1:9" ht="15" customHeight="1" x14ac:dyDescent="0.2">
      <c r="A21" s="113" t="s">
        <v>477</v>
      </c>
      <c r="B21" s="445" t="s">
        <v>490</v>
      </c>
      <c r="C21" s="483">
        <v>2171</v>
      </c>
      <c r="D21" s="483">
        <v>44</v>
      </c>
      <c r="E21" s="483">
        <v>23</v>
      </c>
      <c r="F21" s="483">
        <v>67</v>
      </c>
      <c r="G21" s="483">
        <v>4</v>
      </c>
      <c r="H21" s="483">
        <v>0</v>
      </c>
      <c r="I21" s="483">
        <v>4</v>
      </c>
    </row>
    <row r="22" spans="1:9" ht="15" customHeight="1" x14ac:dyDescent="0.2">
      <c r="A22" s="113" t="s">
        <v>478</v>
      </c>
      <c r="B22" s="445" t="s">
        <v>490</v>
      </c>
      <c r="C22" s="483">
        <v>2091</v>
      </c>
      <c r="D22" s="483">
        <v>157</v>
      </c>
      <c r="E22" s="483">
        <v>32</v>
      </c>
      <c r="F22" s="483">
        <v>189</v>
      </c>
      <c r="G22" s="483">
        <v>74</v>
      </c>
      <c r="H22" s="483">
        <v>16</v>
      </c>
      <c r="I22" s="483">
        <v>90</v>
      </c>
    </row>
    <row r="23" spans="1:9" ht="15" customHeight="1" x14ac:dyDescent="0.2">
      <c r="A23" s="113" t="s">
        <v>479</v>
      </c>
      <c r="B23" s="445" t="s">
        <v>490</v>
      </c>
      <c r="C23" s="483">
        <v>3450</v>
      </c>
      <c r="D23" s="483">
        <v>235</v>
      </c>
      <c r="E23" s="483">
        <v>13</v>
      </c>
      <c r="F23" s="483">
        <v>248</v>
      </c>
      <c r="G23" s="483">
        <v>1</v>
      </c>
      <c r="H23" s="483">
        <v>3</v>
      </c>
      <c r="I23" s="483">
        <v>4</v>
      </c>
    </row>
    <row r="24" spans="1:9" s="443" customFormat="1" ht="40.5" customHeight="1" x14ac:dyDescent="0.2">
      <c r="A24" s="473" t="s">
        <v>489</v>
      </c>
      <c r="B24" s="222" t="s">
        <v>490</v>
      </c>
      <c r="C24" s="111">
        <f>C25</f>
        <v>8967</v>
      </c>
      <c r="D24" s="111">
        <f t="shared" ref="D24:I24" si="5">D25</f>
        <v>591</v>
      </c>
      <c r="E24" s="111">
        <f t="shared" si="5"/>
        <v>113</v>
      </c>
      <c r="F24" s="111">
        <f t="shared" si="5"/>
        <v>704</v>
      </c>
      <c r="G24" s="111">
        <f t="shared" si="5"/>
        <v>244</v>
      </c>
      <c r="H24" s="111">
        <f t="shared" si="5"/>
        <v>16</v>
      </c>
      <c r="I24" s="111">
        <f t="shared" si="5"/>
        <v>260</v>
      </c>
    </row>
    <row r="25" spans="1:9" s="437" customFormat="1" ht="15" customHeight="1" x14ac:dyDescent="0.2">
      <c r="A25" s="423" t="s">
        <v>481</v>
      </c>
      <c r="B25" s="407" t="s">
        <v>490</v>
      </c>
      <c r="C25" s="406">
        <v>8967</v>
      </c>
      <c r="D25" s="406">
        <v>591</v>
      </c>
      <c r="E25" s="406">
        <v>113</v>
      </c>
      <c r="F25" s="406">
        <v>704</v>
      </c>
      <c r="G25" s="406">
        <v>244</v>
      </c>
      <c r="H25" s="406">
        <v>16</v>
      </c>
      <c r="I25" s="406">
        <v>260</v>
      </c>
    </row>
    <row r="26" spans="1:9" ht="15" customHeight="1" x14ac:dyDescent="0.2">
      <c r="A26" s="113" t="s">
        <v>482</v>
      </c>
      <c r="B26" s="174" t="s">
        <v>490</v>
      </c>
      <c r="C26" s="114">
        <v>2892</v>
      </c>
      <c r="D26" s="114">
        <v>119</v>
      </c>
      <c r="E26" s="114">
        <v>55</v>
      </c>
      <c r="F26" s="114">
        <v>174</v>
      </c>
      <c r="G26" s="114">
        <v>18</v>
      </c>
      <c r="H26" s="114">
        <v>8</v>
      </c>
      <c r="I26" s="114">
        <v>26</v>
      </c>
    </row>
    <row r="27" spans="1:9" ht="15" customHeight="1" x14ac:dyDescent="0.2">
      <c r="A27" s="113" t="s">
        <v>483</v>
      </c>
      <c r="B27" s="174" t="s">
        <v>490</v>
      </c>
      <c r="C27" s="114">
        <v>1974</v>
      </c>
      <c r="D27" s="114">
        <v>162</v>
      </c>
      <c r="E27" s="114" t="s">
        <v>416</v>
      </c>
      <c r="F27" s="114">
        <v>162</v>
      </c>
      <c r="G27" s="114">
        <v>89</v>
      </c>
      <c r="H27" s="114" t="s">
        <v>416</v>
      </c>
      <c r="I27" s="114">
        <v>89</v>
      </c>
    </row>
    <row r="28" spans="1:9" ht="15" customHeight="1" x14ac:dyDescent="0.2">
      <c r="A28" s="113" t="s">
        <v>484</v>
      </c>
      <c r="B28" s="174" t="s">
        <v>490</v>
      </c>
      <c r="C28" s="114">
        <v>1550</v>
      </c>
      <c r="D28" s="114">
        <v>166</v>
      </c>
      <c r="E28" s="114">
        <v>24</v>
      </c>
      <c r="F28" s="114">
        <v>190</v>
      </c>
      <c r="G28" s="114">
        <v>125</v>
      </c>
      <c r="H28" s="114">
        <v>7</v>
      </c>
      <c r="I28" s="114">
        <v>132</v>
      </c>
    </row>
    <row r="29" spans="1:9" ht="15" customHeight="1" x14ac:dyDescent="0.2">
      <c r="A29" s="113" t="s">
        <v>485</v>
      </c>
      <c r="B29" s="174" t="s">
        <v>490</v>
      </c>
      <c r="C29" s="114">
        <v>1545</v>
      </c>
      <c r="D29" s="114">
        <v>69</v>
      </c>
      <c r="E29" s="114">
        <v>25</v>
      </c>
      <c r="F29" s="114">
        <v>94</v>
      </c>
      <c r="G29" s="114">
        <v>10</v>
      </c>
      <c r="H29" s="114">
        <v>1</v>
      </c>
      <c r="I29" s="114">
        <v>11</v>
      </c>
    </row>
    <row r="30" spans="1:9" ht="15" customHeight="1" x14ac:dyDescent="0.2">
      <c r="A30" s="113" t="s">
        <v>486</v>
      </c>
      <c r="B30" s="174" t="s">
        <v>490</v>
      </c>
      <c r="C30" s="114">
        <v>1006</v>
      </c>
      <c r="D30" s="114">
        <v>75</v>
      </c>
      <c r="E30" s="114">
        <v>9</v>
      </c>
      <c r="F30" s="114">
        <v>84</v>
      </c>
      <c r="G30" s="114">
        <v>2</v>
      </c>
      <c r="H30" s="114" t="s">
        <v>416</v>
      </c>
      <c r="I30" s="114">
        <v>2</v>
      </c>
    </row>
    <row r="31" spans="1:9" ht="9.75" customHeight="1" x14ac:dyDescent="0.2">
      <c r="A31" s="148"/>
      <c r="B31" s="176"/>
      <c r="C31" s="93"/>
      <c r="D31" s="93"/>
      <c r="E31" s="93"/>
      <c r="F31" s="93"/>
      <c r="G31" s="93"/>
      <c r="H31" s="93"/>
      <c r="I31" s="93"/>
    </row>
    <row r="32" spans="1:9" ht="12.75" customHeight="1" x14ac:dyDescent="0.2">
      <c r="A32" s="149" t="s">
        <v>321</v>
      </c>
      <c r="B32" s="95"/>
      <c r="C32" s="96"/>
      <c r="D32" s="120"/>
      <c r="E32" s="96"/>
      <c r="F32" s="120"/>
      <c r="G32" s="88"/>
      <c r="H32" s="88"/>
      <c r="I32" s="88"/>
    </row>
    <row r="33" spans="1:13" ht="12.75" customHeight="1" x14ac:dyDescent="0.2">
      <c r="A33" s="690"/>
      <c r="B33" s="666"/>
      <c r="C33" s="666"/>
      <c r="D33" s="666"/>
      <c r="E33" s="666"/>
      <c r="F33" s="666"/>
      <c r="G33" s="666"/>
      <c r="H33" s="666"/>
      <c r="I33" s="666"/>
    </row>
    <row r="34" spans="1:13" ht="14.25" customHeight="1" x14ac:dyDescent="0.2">
      <c r="A34" s="86"/>
      <c r="B34" s="86"/>
      <c r="C34" s="101"/>
      <c r="D34" s="123"/>
      <c r="E34" s="101"/>
      <c r="F34" s="123"/>
      <c r="G34" s="101"/>
      <c r="H34" s="101"/>
    </row>
    <row r="35" spans="1:13" ht="18.75" customHeight="1" x14ac:dyDescent="0.2">
      <c r="A35" s="98"/>
      <c r="B35" s="98"/>
      <c r="C35" s="101"/>
      <c r="D35" s="123"/>
      <c r="E35" s="101"/>
      <c r="F35" s="122"/>
      <c r="G35" s="101"/>
      <c r="H35" s="101"/>
      <c r="L35" s="96"/>
      <c r="M35" s="120"/>
    </row>
    <row r="36" spans="1:13" ht="12.75" customHeight="1" x14ac:dyDescent="0.2">
      <c r="A36" s="98"/>
      <c r="B36" s="177"/>
      <c r="C36" s="98"/>
      <c r="D36" s="98"/>
      <c r="E36" s="98"/>
      <c r="F36" s="101"/>
      <c r="G36" s="123"/>
      <c r="H36" s="101"/>
      <c r="I36" s="101"/>
    </row>
    <row r="37" spans="1:13" s="161" customFormat="1" ht="12.75" customHeight="1" x14ac:dyDescent="0.2">
      <c r="A37" s="643"/>
      <c r="B37" s="643"/>
      <c r="C37" s="643"/>
      <c r="D37" s="643"/>
      <c r="E37" s="643"/>
      <c r="F37" s="643"/>
      <c r="G37" s="643"/>
      <c r="H37" s="643"/>
      <c r="I37" s="643"/>
    </row>
    <row r="38" spans="1:13" x14ac:dyDescent="0.2">
      <c r="A38" s="98"/>
      <c r="B38" s="98"/>
      <c r="C38" s="98"/>
      <c r="D38" s="98"/>
      <c r="E38" s="98"/>
      <c r="F38" s="101"/>
      <c r="G38" s="123"/>
      <c r="H38" s="101"/>
      <c r="I38" s="101"/>
    </row>
    <row r="39" spans="1:13" x14ac:dyDescent="0.2">
      <c r="A39" s="98"/>
      <c r="B39" s="98"/>
      <c r="C39" s="98"/>
      <c r="D39" s="98"/>
      <c r="E39" s="98"/>
      <c r="F39" s="101"/>
      <c r="G39" s="123"/>
      <c r="H39" s="101"/>
      <c r="I39" s="101"/>
    </row>
    <row r="40" spans="1:13" x14ac:dyDescent="0.2">
      <c r="A40" s="98"/>
      <c r="B40" s="98"/>
      <c r="C40" s="101"/>
      <c r="D40" s="123"/>
      <c r="E40" s="101"/>
      <c r="F40" s="123"/>
      <c r="G40" s="101"/>
      <c r="H40" s="101"/>
    </row>
    <row r="41" spans="1:13" x14ac:dyDescent="0.2">
      <c r="A41" s="98"/>
      <c r="B41" s="98"/>
      <c r="C41" s="101"/>
      <c r="D41" s="123"/>
      <c r="E41" s="101"/>
      <c r="F41" s="123"/>
      <c r="G41" s="101"/>
      <c r="H41" s="101"/>
    </row>
    <row r="42" spans="1:13" x14ac:dyDescent="0.2">
      <c r="A42" s="98"/>
      <c r="B42" s="98"/>
      <c r="C42" s="178"/>
      <c r="D42" s="179"/>
      <c r="E42" s="178"/>
      <c r="F42" s="179"/>
      <c r="G42" s="178"/>
      <c r="H42" s="178"/>
      <c r="I42" s="180"/>
    </row>
    <row r="43" spans="1:13" x14ac:dyDescent="0.2">
      <c r="A43" s="177"/>
      <c r="B43" s="177"/>
      <c r="C43" s="181"/>
      <c r="D43" s="182"/>
      <c r="E43" s="183"/>
      <c r="F43" s="182"/>
      <c r="G43" s="183"/>
      <c r="H43" s="183"/>
      <c r="I43" s="184"/>
    </row>
    <row r="44" spans="1:13" x14ac:dyDescent="0.2">
      <c r="A44" s="185"/>
      <c r="B44" s="185"/>
      <c r="C44" s="180"/>
      <c r="D44" s="186"/>
      <c r="E44" s="180"/>
      <c r="F44" s="186"/>
      <c r="G44" s="180"/>
      <c r="H44" s="180"/>
      <c r="I44" s="180"/>
    </row>
    <row r="45" spans="1:13" x14ac:dyDescent="0.2">
      <c r="B45" s="102"/>
      <c r="C45" s="84"/>
      <c r="D45" s="124"/>
      <c r="E45" s="84"/>
      <c r="F45" s="124"/>
    </row>
    <row r="46" spans="1:13" x14ac:dyDescent="0.2">
      <c r="B46" s="102"/>
      <c r="C46" s="84"/>
      <c r="D46" s="124"/>
      <c r="E46" s="84"/>
      <c r="F46" s="124"/>
    </row>
    <row r="47" spans="1:13" x14ac:dyDescent="0.2">
      <c r="B47" s="102"/>
      <c r="C47" s="84"/>
      <c r="D47" s="124"/>
      <c r="E47" s="84"/>
      <c r="F47" s="124"/>
    </row>
  </sheetData>
  <customSheetViews>
    <customSheetView guid="{25DB3235-00DD-4DBB-A5FE-705B80034702}" showPageBreaks="1" showGridLines="0" printArea="1" view="pageBreakPreview">
      <pane xSplit="2" ySplit="7" topLeftCell="C17" activePane="bottomRight" state="frozen"/>
      <selection pane="bottomRight" activeCell="D18" sqref="D18"/>
      <rowBreaks count="3" manualBreakCount="3">
        <brk id="35805" min="227" max="54353" man="1"/>
        <brk id="36255" min="223" max="57901" man="1"/>
        <brk id="36513" min="219" max="58033" man="1"/>
      </rowBreaks>
      <pageMargins left="1.1811023622047245" right="0.78740157480314965" top="0.98425196850393704" bottom="0.78740157480314965" header="0" footer="0"/>
      <pageSetup paperSize="9" scale="85" orientation="landscape"/>
      <headerFooter alignWithMargins="0"/>
    </customSheetView>
    <customSheetView guid="{DE772C8A-D712-4FF1-AB28-F88868F0084B}" showPageBreaks="1" showGridLines="0" printArea="1" view="pageBreakPreview">
      <pane xSplit="2" ySplit="7" topLeftCell="C17" activePane="bottomRight" state="frozen"/>
      <selection pane="bottomRight" activeCell="H6" sqref="H6"/>
      <rowBreaks count="3" manualBreakCount="3">
        <brk id="35805" min="227" max="54353" man="1"/>
        <brk id="36255" min="223" max="57901" man="1"/>
        <brk id="36513" min="219" max="58033" man="1"/>
      </rowBreaks>
      <pageMargins left="1.1811023622047245" right="0.78740157480314965" top="0.98425196850393704" bottom="0.78740157480314965" header="0" footer="0"/>
      <pageSetup paperSize="9" scale="85" orientation="landscape"/>
      <headerFooter alignWithMargins="0"/>
    </customSheetView>
  </customSheetViews>
  <mergeCells count="6">
    <mergeCell ref="A33:I33"/>
    <mergeCell ref="G3:I3"/>
    <mergeCell ref="B4:C5"/>
    <mergeCell ref="A37:I37"/>
    <mergeCell ref="D2:F3"/>
    <mergeCell ref="B2:C3"/>
  </mergeCells>
  <phoneticPr fontId="2"/>
  <pageMargins left="1.1811023622047245" right="0.78740157480314965" top="0.98425196850393704" bottom="0.78740157480314965" header="0" footer="0"/>
  <pageSetup paperSize="9" scale="85" orientation="landscape" r:id="rId1"/>
  <headerFooter alignWithMargins="0"/>
  <rowBreaks count="3" manualBreakCount="3">
    <brk id="35805" min="227" max="54353" man="1"/>
    <brk id="36255" min="223" max="57901" man="1"/>
    <brk id="36513" min="219" max="580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I46"/>
  <sheetViews>
    <sheetView showGridLines="0" view="pageBreakPreview" zoomScaleNormal="75" workbookViewId="0">
      <pane xSplit="1" ySplit="12" topLeftCell="B32"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90625" style="102" customWidth="1"/>
    <col min="2" max="6" width="15.6328125" style="84" customWidth="1"/>
    <col min="7" max="12" width="8.26953125" style="84" customWidth="1"/>
    <col min="13" max="16384" width="9" style="84"/>
  </cols>
  <sheetData>
    <row r="1" spans="1:9" ht="12.75" customHeight="1" x14ac:dyDescent="0.2">
      <c r="A1" s="92" t="s">
        <v>390</v>
      </c>
      <c r="B1" s="150"/>
      <c r="C1" s="150"/>
      <c r="D1" s="151"/>
      <c r="E1" s="152"/>
      <c r="F1" s="105" t="s">
        <v>472</v>
      </c>
    </row>
    <row r="2" spans="1:9" ht="23.25" customHeight="1" x14ac:dyDescent="0.2">
      <c r="A2" s="526"/>
      <c r="B2" s="658" t="s">
        <v>378</v>
      </c>
      <c r="C2" s="541"/>
      <c r="D2" s="541"/>
      <c r="E2" s="541"/>
      <c r="F2" s="542"/>
    </row>
    <row r="3" spans="1:9" ht="11.25" customHeight="1" x14ac:dyDescent="0.2">
      <c r="A3" s="527"/>
      <c r="B3" s="715" t="s">
        <v>281</v>
      </c>
      <c r="C3" s="717" t="s">
        <v>438</v>
      </c>
      <c r="D3" s="717" t="s">
        <v>383</v>
      </c>
      <c r="E3" s="717" t="s">
        <v>384</v>
      </c>
      <c r="F3" s="719" t="s">
        <v>373</v>
      </c>
    </row>
    <row r="4" spans="1:9" ht="12.75" customHeight="1" x14ac:dyDescent="0.2">
      <c r="A4" s="527"/>
      <c r="B4" s="716"/>
      <c r="C4" s="718"/>
      <c r="D4" s="718"/>
      <c r="E4" s="718"/>
      <c r="F4" s="720"/>
    </row>
    <row r="5" spans="1:9" ht="12.75" customHeight="1" x14ac:dyDescent="0.2">
      <c r="A5" s="527"/>
      <c r="B5" s="716"/>
      <c r="C5" s="718"/>
      <c r="D5" s="718"/>
      <c r="E5" s="718"/>
      <c r="F5" s="720"/>
    </row>
    <row r="6" spans="1:9" s="109" customFormat="1" ht="12" customHeight="1" x14ac:dyDescent="0.2">
      <c r="A6" s="527"/>
      <c r="B6" s="716"/>
      <c r="C6" s="718"/>
      <c r="D6" s="718"/>
      <c r="E6" s="718"/>
      <c r="F6" s="720"/>
    </row>
    <row r="7" spans="1:9" s="109" customFormat="1" ht="10.5" customHeight="1" x14ac:dyDescent="0.2">
      <c r="A7" s="527"/>
      <c r="B7" s="716"/>
      <c r="C7" s="718"/>
      <c r="D7" s="718"/>
      <c r="E7" s="718"/>
      <c r="F7" s="720"/>
    </row>
    <row r="8" spans="1:9" s="109" customFormat="1" ht="15" customHeight="1" x14ac:dyDescent="0.2">
      <c r="A8" s="678"/>
      <c r="B8" s="153" t="s">
        <v>374</v>
      </c>
      <c r="C8" s="154" t="s">
        <v>375</v>
      </c>
      <c r="D8" s="154" t="s">
        <v>379</v>
      </c>
      <c r="E8" s="155" t="s">
        <v>380</v>
      </c>
      <c r="F8" s="153" t="s">
        <v>381</v>
      </c>
    </row>
    <row r="9" spans="1:9" ht="18" customHeight="1" x14ac:dyDescent="0.2">
      <c r="A9" s="156" t="s">
        <v>178</v>
      </c>
      <c r="B9" s="146">
        <v>1184238</v>
      </c>
      <c r="C9" s="146">
        <v>94250</v>
      </c>
      <c r="D9" s="146">
        <v>96490</v>
      </c>
      <c r="E9" s="146">
        <v>7791</v>
      </c>
      <c r="F9" s="157">
        <v>15.4</v>
      </c>
    </row>
    <row r="10" spans="1:9" ht="18" customHeight="1" x14ac:dyDescent="0.2">
      <c r="A10" s="156" t="s">
        <v>464</v>
      </c>
      <c r="B10" s="146">
        <f>SUM(B11:B12)</f>
        <v>88105</v>
      </c>
      <c r="C10" s="146">
        <f t="shared" ref="C10:E10" si="0">SUM(C11:C12)</f>
        <v>4493</v>
      </c>
      <c r="D10" s="146">
        <f t="shared" si="0"/>
        <v>5214</v>
      </c>
      <c r="E10" s="146">
        <f t="shared" si="0"/>
        <v>280</v>
      </c>
      <c r="F10" s="422">
        <f>(C10+D10-E10)/B10</f>
        <v>0.10699733272799501</v>
      </c>
    </row>
    <row r="11" spans="1:9" ht="18" customHeight="1" x14ac:dyDescent="0.2">
      <c r="A11" s="423" t="s">
        <v>461</v>
      </c>
      <c r="B11" s="413">
        <v>61767</v>
      </c>
      <c r="C11" s="413">
        <v>2627</v>
      </c>
      <c r="D11" s="413">
        <v>3380</v>
      </c>
      <c r="E11" s="413">
        <v>91</v>
      </c>
      <c r="F11" s="468">
        <f>(C11+D11-E11)/B11</f>
        <v>9.5779299626013892E-2</v>
      </c>
    </row>
    <row r="12" spans="1:9" s="83" customFormat="1" ht="18" customHeight="1" x14ac:dyDescent="0.2">
      <c r="A12" s="428" t="s">
        <v>442</v>
      </c>
      <c r="B12" s="413">
        <f>SUM(B13:B20)</f>
        <v>26338</v>
      </c>
      <c r="C12" s="413">
        <f t="shared" ref="C12:E12" si="1">SUM(C13:C20)</f>
        <v>1866</v>
      </c>
      <c r="D12" s="413">
        <f t="shared" si="1"/>
        <v>1834</v>
      </c>
      <c r="E12" s="413">
        <f t="shared" si="1"/>
        <v>189</v>
      </c>
      <c r="F12" s="421">
        <f>(C12+D12-E12)/B12*100</f>
        <v>13.330549016629964</v>
      </c>
    </row>
    <row r="13" spans="1:9" ht="18" customHeight="1" x14ac:dyDescent="0.2">
      <c r="A13" s="113" t="s">
        <v>443</v>
      </c>
      <c r="B13" s="114">
        <v>10782</v>
      </c>
      <c r="C13" s="114">
        <v>642</v>
      </c>
      <c r="D13" s="114">
        <v>551</v>
      </c>
      <c r="E13" s="114">
        <v>9</v>
      </c>
      <c r="F13" s="397">
        <v>11</v>
      </c>
      <c r="G13" s="124"/>
      <c r="I13" s="124"/>
    </row>
    <row r="14" spans="1:9" ht="18" customHeight="1" x14ac:dyDescent="0.2">
      <c r="A14" s="113" t="s">
        <v>444</v>
      </c>
      <c r="B14" s="114">
        <v>1649</v>
      </c>
      <c r="C14" s="114">
        <v>261</v>
      </c>
      <c r="D14" s="114">
        <v>253</v>
      </c>
      <c r="E14" s="114">
        <v>151</v>
      </c>
      <c r="F14" s="397">
        <v>22</v>
      </c>
    </row>
    <row r="15" spans="1:9" ht="18" customHeight="1" x14ac:dyDescent="0.2">
      <c r="A15" s="113" t="s">
        <v>445</v>
      </c>
      <c r="B15" s="114">
        <v>919</v>
      </c>
      <c r="C15" s="114">
        <v>116</v>
      </c>
      <c r="D15" s="114">
        <v>121</v>
      </c>
      <c r="E15" s="114" t="s">
        <v>457</v>
      </c>
      <c r="F15" s="114" t="s">
        <v>457</v>
      </c>
    </row>
    <row r="16" spans="1:9" ht="18" customHeight="1" x14ac:dyDescent="0.2">
      <c r="A16" s="113" t="s">
        <v>447</v>
      </c>
      <c r="B16" s="114">
        <v>935</v>
      </c>
      <c r="C16" s="114">
        <v>76</v>
      </c>
      <c r="D16" s="114">
        <v>60</v>
      </c>
      <c r="E16" s="114">
        <v>2</v>
      </c>
      <c r="F16" s="397">
        <v>14.3</v>
      </c>
      <c r="G16" s="124"/>
      <c r="I16" s="124"/>
    </row>
    <row r="17" spans="1:9" ht="18" customHeight="1" x14ac:dyDescent="0.2">
      <c r="A17" s="113" t="s">
        <v>446</v>
      </c>
      <c r="B17" s="114">
        <v>960</v>
      </c>
      <c r="C17" s="114">
        <v>120</v>
      </c>
      <c r="D17" s="114">
        <v>135</v>
      </c>
      <c r="E17" s="114">
        <v>11</v>
      </c>
      <c r="F17" s="397">
        <v>25.4</v>
      </c>
    </row>
    <row r="18" spans="1:9" ht="18" customHeight="1" x14ac:dyDescent="0.2">
      <c r="A18" s="113" t="s">
        <v>448</v>
      </c>
      <c r="B18" s="114">
        <v>6595</v>
      </c>
      <c r="C18" s="114">
        <v>367</v>
      </c>
      <c r="D18" s="114">
        <v>445</v>
      </c>
      <c r="E18" s="114">
        <v>2</v>
      </c>
      <c r="F18" s="397">
        <v>12.3</v>
      </c>
    </row>
    <row r="19" spans="1:9" ht="18" customHeight="1" x14ac:dyDescent="0.2">
      <c r="A19" s="113" t="s">
        <v>449</v>
      </c>
      <c r="B19" s="114">
        <v>916</v>
      </c>
      <c r="C19" s="114">
        <v>46</v>
      </c>
      <c r="D19" s="114">
        <v>53</v>
      </c>
      <c r="E19" s="114">
        <v>1</v>
      </c>
      <c r="F19" s="397">
        <v>10.7</v>
      </c>
      <c r="G19" s="124"/>
      <c r="I19" s="124"/>
    </row>
    <row r="20" spans="1:9" ht="18" customHeight="1" x14ac:dyDescent="0.2">
      <c r="A20" s="113" t="s">
        <v>450</v>
      </c>
      <c r="B20" s="114">
        <v>3582</v>
      </c>
      <c r="C20" s="114">
        <v>238</v>
      </c>
      <c r="D20" s="114">
        <v>216</v>
      </c>
      <c r="E20" s="114">
        <v>13</v>
      </c>
      <c r="F20" s="397">
        <v>12.3</v>
      </c>
    </row>
    <row r="21" spans="1:9" s="443" customFormat="1" ht="44.5" customHeight="1" x14ac:dyDescent="0.2">
      <c r="A21" s="473" t="s">
        <v>487</v>
      </c>
      <c r="B21" s="111">
        <f>B22</f>
        <v>7625</v>
      </c>
      <c r="C21" s="111">
        <f>C22</f>
        <v>741</v>
      </c>
      <c r="D21" s="111">
        <f>D22</f>
        <v>874</v>
      </c>
      <c r="E21" s="111">
        <f>E22</f>
        <v>275</v>
      </c>
      <c r="F21" s="467">
        <f t="shared" ref="F21:F27" si="2">IF((SUM(C21:D21)-E21)=0,"-",(SUM(C21:D21)-E21)/B21*100)</f>
        <v>17.573770491803277</v>
      </c>
    </row>
    <row r="22" spans="1:9" s="437" customFormat="1" ht="18" customHeight="1" x14ac:dyDescent="0.2">
      <c r="A22" s="423" t="s">
        <v>475</v>
      </c>
      <c r="B22" s="406">
        <v>7625</v>
      </c>
      <c r="C22" s="406">
        <v>741</v>
      </c>
      <c r="D22" s="406">
        <v>874</v>
      </c>
      <c r="E22" s="406">
        <v>275</v>
      </c>
      <c r="F22" s="406">
        <v>17.573770491803277</v>
      </c>
    </row>
    <row r="23" spans="1:9" ht="18" customHeight="1" x14ac:dyDescent="0.2">
      <c r="A23" s="113" t="s">
        <v>476</v>
      </c>
      <c r="B23" s="114">
        <v>3642</v>
      </c>
      <c r="C23" s="114">
        <v>363</v>
      </c>
      <c r="D23" s="114">
        <v>400</v>
      </c>
      <c r="E23" s="114">
        <v>203</v>
      </c>
      <c r="F23" s="114">
        <v>15.376166941241076</v>
      </c>
      <c r="G23" s="124"/>
      <c r="I23" s="124"/>
    </row>
    <row r="24" spans="1:9" ht="18" customHeight="1" x14ac:dyDescent="0.2">
      <c r="A24" s="113" t="s">
        <v>477</v>
      </c>
      <c r="B24" s="114">
        <v>1093</v>
      </c>
      <c r="C24" s="114">
        <v>59</v>
      </c>
      <c r="D24" s="114">
        <v>64</v>
      </c>
      <c r="E24" s="114">
        <v>4</v>
      </c>
      <c r="F24" s="114">
        <v>10.887465690759377</v>
      </c>
    </row>
    <row r="25" spans="1:9" ht="18" customHeight="1" x14ac:dyDescent="0.2">
      <c r="A25" s="113" t="s">
        <v>478</v>
      </c>
      <c r="B25" s="114">
        <v>1122</v>
      </c>
      <c r="C25" s="114">
        <v>137</v>
      </c>
      <c r="D25" s="114">
        <v>173</v>
      </c>
      <c r="E25" s="114">
        <v>64</v>
      </c>
      <c r="F25" s="114">
        <v>21.925133689839569</v>
      </c>
    </row>
    <row r="26" spans="1:9" ht="18" customHeight="1" x14ac:dyDescent="0.2">
      <c r="A26" s="113" t="s">
        <v>479</v>
      </c>
      <c r="B26" s="114">
        <v>1768</v>
      </c>
      <c r="C26" s="114">
        <v>182</v>
      </c>
      <c r="D26" s="114">
        <v>237</v>
      </c>
      <c r="E26" s="114">
        <v>4</v>
      </c>
      <c r="F26" s="114">
        <v>23.472850678733032</v>
      </c>
      <c r="G26" s="124"/>
      <c r="I26" s="124"/>
    </row>
    <row r="27" spans="1:9" s="443" customFormat="1" ht="44.5" customHeight="1" x14ac:dyDescent="0.2">
      <c r="A27" s="473" t="s">
        <v>489</v>
      </c>
      <c r="B27" s="111">
        <f>B28</f>
        <v>4820</v>
      </c>
      <c r="C27" s="111">
        <f>C28</f>
        <v>534</v>
      </c>
      <c r="D27" s="111">
        <f>D28</f>
        <v>561</v>
      </c>
      <c r="E27" s="111">
        <f>E28</f>
        <v>188</v>
      </c>
      <c r="F27" s="111">
        <f t="shared" si="2"/>
        <v>18.817427385892117</v>
      </c>
    </row>
    <row r="28" spans="1:9" s="437" customFormat="1" ht="18" customHeight="1" x14ac:dyDescent="0.2">
      <c r="A28" s="423" t="s">
        <v>481</v>
      </c>
      <c r="B28" s="406">
        <v>4820</v>
      </c>
      <c r="C28" s="406">
        <v>534</v>
      </c>
      <c r="D28" s="406">
        <v>561</v>
      </c>
      <c r="E28" s="406">
        <v>188</v>
      </c>
      <c r="F28" s="406">
        <v>18.817427385892117</v>
      </c>
    </row>
    <row r="29" spans="1:9" ht="18" customHeight="1" x14ac:dyDescent="0.2">
      <c r="A29" s="113" t="s">
        <v>482</v>
      </c>
      <c r="B29" s="114">
        <v>1594</v>
      </c>
      <c r="C29" s="114">
        <v>131</v>
      </c>
      <c r="D29" s="114">
        <v>123</v>
      </c>
      <c r="E29" s="114">
        <v>22</v>
      </c>
      <c r="F29" s="114">
        <v>14.554579673776663</v>
      </c>
      <c r="G29" s="124"/>
      <c r="I29" s="124"/>
    </row>
    <row r="30" spans="1:9" ht="18" customHeight="1" x14ac:dyDescent="0.2">
      <c r="A30" s="113" t="s">
        <v>483</v>
      </c>
      <c r="B30" s="114">
        <v>1059</v>
      </c>
      <c r="C30" s="114">
        <v>112</v>
      </c>
      <c r="D30" s="114">
        <v>110</v>
      </c>
      <c r="E30" s="114">
        <v>52</v>
      </c>
      <c r="F30" s="114">
        <v>16.052880075542966</v>
      </c>
    </row>
    <row r="31" spans="1:9" ht="18" customHeight="1" x14ac:dyDescent="0.2">
      <c r="A31" s="113" t="s">
        <v>484</v>
      </c>
      <c r="B31" s="114">
        <v>818</v>
      </c>
      <c r="C31" s="114">
        <v>145</v>
      </c>
      <c r="D31" s="114">
        <v>163</v>
      </c>
      <c r="E31" s="114">
        <v>101</v>
      </c>
      <c r="F31" s="114">
        <v>25.305623471882637</v>
      </c>
    </row>
    <row r="32" spans="1:9" ht="18" customHeight="1" x14ac:dyDescent="0.2">
      <c r="A32" s="113" t="s">
        <v>485</v>
      </c>
      <c r="B32" s="114">
        <v>809</v>
      </c>
      <c r="C32" s="114">
        <v>79</v>
      </c>
      <c r="D32" s="114">
        <v>78</v>
      </c>
      <c r="E32" s="114">
        <v>11</v>
      </c>
      <c r="F32" s="114">
        <v>18.046971569839307</v>
      </c>
      <c r="G32" s="124"/>
      <c r="I32" s="124"/>
    </row>
    <row r="33" spans="1:6" ht="18" customHeight="1" x14ac:dyDescent="0.2">
      <c r="A33" s="113" t="s">
        <v>486</v>
      </c>
      <c r="B33" s="114">
        <v>540</v>
      </c>
      <c r="C33" s="114">
        <v>67</v>
      </c>
      <c r="D33" s="114">
        <v>87</v>
      </c>
      <c r="E33" s="114">
        <v>2</v>
      </c>
      <c r="F33" s="114">
        <v>28.148148148148149</v>
      </c>
    </row>
    <row r="34" spans="1:6" x14ac:dyDescent="0.2">
      <c r="A34" s="159"/>
      <c r="B34" s="93"/>
      <c r="C34" s="93"/>
      <c r="D34" s="93"/>
      <c r="E34" s="93"/>
      <c r="F34" s="93"/>
    </row>
    <row r="35" spans="1:6" x14ac:dyDescent="0.2">
      <c r="A35" s="149" t="s">
        <v>321</v>
      </c>
      <c r="B35" s="120"/>
      <c r="C35" s="120"/>
    </row>
    <row r="36" spans="1:6" x14ac:dyDescent="0.2">
      <c r="A36" s="690" t="s">
        <v>415</v>
      </c>
      <c r="B36" s="666"/>
      <c r="C36" s="666"/>
      <c r="D36" s="666"/>
      <c r="E36" s="666"/>
      <c r="F36" s="666"/>
    </row>
    <row r="37" spans="1:6" x14ac:dyDescent="0.2">
      <c r="A37" s="160" t="s">
        <v>410</v>
      </c>
      <c r="B37" s="120"/>
      <c r="C37" s="120"/>
      <c r="D37" s="88"/>
      <c r="E37" s="88"/>
      <c r="F37" s="88"/>
    </row>
    <row r="38" spans="1:6" x14ac:dyDescent="0.2">
      <c r="A38" s="98"/>
      <c r="B38" s="122"/>
      <c r="C38" s="122"/>
      <c r="D38" s="121"/>
      <c r="E38" s="88"/>
      <c r="F38" s="88"/>
    </row>
    <row r="39" spans="1:6" x14ac:dyDescent="0.2">
      <c r="A39" s="98"/>
      <c r="B39" s="101"/>
      <c r="C39" s="101"/>
      <c r="D39" s="101"/>
      <c r="E39" s="101"/>
    </row>
    <row r="40" spans="1:6" s="161" customFormat="1" ht="12" customHeight="1" x14ac:dyDescent="0.2">
      <c r="A40" s="643"/>
      <c r="B40" s="708"/>
      <c r="C40" s="708"/>
      <c r="D40" s="708"/>
      <c r="E40" s="708"/>
      <c r="F40" s="708"/>
    </row>
    <row r="41" spans="1:6" x14ac:dyDescent="0.2">
      <c r="A41" s="98"/>
      <c r="B41" s="101"/>
      <c r="C41" s="101"/>
      <c r="D41" s="101"/>
      <c r="E41" s="101"/>
      <c r="F41" s="101"/>
    </row>
    <row r="42" spans="1:6" x14ac:dyDescent="0.2">
      <c r="A42" s="98"/>
      <c r="B42" s="123"/>
      <c r="C42" s="123"/>
      <c r="D42" s="101"/>
    </row>
    <row r="43" spans="1:6" x14ac:dyDescent="0.2">
      <c r="A43" s="98"/>
      <c r="B43" s="123"/>
      <c r="C43" s="123"/>
      <c r="D43" s="101"/>
    </row>
    <row r="44" spans="1:6" x14ac:dyDescent="0.2">
      <c r="A44" s="98"/>
      <c r="B44" s="123"/>
      <c r="C44" s="123"/>
      <c r="D44" s="101"/>
    </row>
    <row r="45" spans="1:6" x14ac:dyDescent="0.2">
      <c r="B45" s="124"/>
      <c r="C45" s="124"/>
    </row>
    <row r="46" spans="1:6" x14ac:dyDescent="0.2">
      <c r="B46" s="124"/>
      <c r="C46" s="124"/>
    </row>
  </sheetData>
  <customSheetViews>
    <customSheetView guid="{25DB3235-00DD-4DBB-A5FE-705B80034702}" showPageBreaks="1" showGridLines="0" printArea="1" view="pageBreakPreview">
      <pane xSplit="1" ySplit="10" topLeftCell="B11" activePane="bottomRight" state="frozen"/>
      <selection pane="bottomRight" activeCell="F9" sqref="F9"/>
      <rowBreaks count="3" manualBreakCount="3">
        <brk id="35805" min="227" max="54353" man="1"/>
        <brk id="36255" min="223" max="57901" man="1"/>
        <brk id="36513" min="219" max="58033" man="1"/>
      </rowBreaks>
      <pageMargins left="0.98425196850393704" right="0.39370078740157483" top="1.1811023622047245" bottom="0.78740157480314965" header="0" footer="0"/>
      <pageSetup paperSize="9" scale="93" orientation="portrait"/>
      <headerFooter alignWithMargins="0"/>
    </customSheetView>
    <customSheetView guid="{DE772C8A-D712-4FF1-AB28-F88868F0084B}" showPageBreaks="1" showGridLines="0" printArea="1" view="pageBreakPreview">
      <pane xSplit="1" ySplit="10" topLeftCell="B11" activePane="bottomRight" state="frozen"/>
      <selection pane="bottomRight" activeCell="F9" sqref="F9"/>
      <rowBreaks count="3" manualBreakCount="3">
        <brk id="35805" min="227" max="54353" man="1"/>
        <brk id="36255" min="223" max="57901" man="1"/>
        <brk id="36513" min="219" max="58033" man="1"/>
      </rowBreaks>
      <pageMargins left="0.98425196850393704" right="0.39370078740157483" top="1.1811023622047245" bottom="0.78740157480314965" header="0" footer="0"/>
      <pageSetup paperSize="9" scale="93" orientation="portrait"/>
      <headerFooter alignWithMargins="0"/>
    </customSheetView>
  </customSheetViews>
  <mergeCells count="9">
    <mergeCell ref="A36:F36"/>
    <mergeCell ref="A40:F40"/>
    <mergeCell ref="A2:A8"/>
    <mergeCell ref="B2:F2"/>
    <mergeCell ref="B3:B7"/>
    <mergeCell ref="C3:C7"/>
    <mergeCell ref="D3:D7"/>
    <mergeCell ref="E3:E7"/>
    <mergeCell ref="F3:F7"/>
  </mergeCells>
  <phoneticPr fontId="2"/>
  <pageMargins left="0.98425196850393704" right="0.39370078740157483" top="1.1811023622047245" bottom="0.78740157480314965" header="0" footer="0"/>
  <pageSetup paperSize="9" scale="93" orientation="portrait" r:id="rId1"/>
  <headerFooter alignWithMargins="0"/>
  <rowBreaks count="3" manualBreakCount="3">
    <brk id="35805" min="227" max="54353" man="1"/>
    <brk id="36255" min="223" max="57901" man="1"/>
    <brk id="36513" min="219" max="580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1:T39"/>
  <sheetViews>
    <sheetView showGridLines="0" view="pageBreakPreview" zoomScale="75" zoomScaleNormal="100" zoomScaleSheetLayoutView="75" workbookViewId="0">
      <pane xSplit="1" ySplit="11" topLeftCell="B16"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90625" style="102" customWidth="1"/>
    <col min="2" max="4" width="9.08984375" style="124" customWidth="1"/>
    <col min="5" max="5" width="7.7265625" style="84" customWidth="1"/>
    <col min="6" max="6" width="7.7265625" style="124" customWidth="1"/>
    <col min="7" max="9" width="7.7265625" style="84" customWidth="1"/>
    <col min="10" max="10" width="8.90625" style="84" customWidth="1"/>
    <col min="11" max="11" width="8.7265625" style="84" customWidth="1"/>
    <col min="12" max="16" width="7.7265625" style="84" customWidth="1"/>
    <col min="17" max="25" width="5.90625" style="84" customWidth="1"/>
    <col min="26" max="16384" width="9" style="84"/>
  </cols>
  <sheetData>
    <row r="1" spans="1:20" ht="17.25" customHeight="1" x14ac:dyDescent="0.2">
      <c r="A1" s="92" t="s">
        <v>432</v>
      </c>
      <c r="B1" s="104"/>
      <c r="C1" s="104"/>
      <c r="D1" s="104"/>
      <c r="E1" s="99"/>
      <c r="F1" s="104"/>
      <c r="G1" s="99"/>
      <c r="H1" s="99"/>
      <c r="I1" s="99"/>
      <c r="J1" s="93"/>
      <c r="K1" s="143"/>
      <c r="P1" s="602" t="s">
        <v>472</v>
      </c>
      <c r="Q1" s="602"/>
      <c r="R1" s="602"/>
      <c r="S1" s="96"/>
      <c r="T1" s="120"/>
    </row>
    <row r="2" spans="1:20" ht="12" customHeight="1" x14ac:dyDescent="0.2">
      <c r="A2" s="630"/>
      <c r="B2" s="523" t="s">
        <v>320</v>
      </c>
      <c r="C2" s="725" t="s">
        <v>326</v>
      </c>
      <c r="D2" s="725"/>
      <c r="E2" s="522" t="s">
        <v>367</v>
      </c>
      <c r="F2" s="522"/>
      <c r="G2" s="522"/>
      <c r="H2" s="522"/>
      <c r="I2" s="522"/>
      <c r="J2" s="144"/>
      <c r="K2" s="658" t="s">
        <v>368</v>
      </c>
      <c r="L2" s="659"/>
      <c r="M2" s="659"/>
      <c r="N2" s="659"/>
      <c r="O2" s="659"/>
      <c r="P2" s="659"/>
      <c r="Q2" s="659"/>
      <c r="R2" s="660"/>
    </row>
    <row r="3" spans="1:20" ht="12" customHeight="1" x14ac:dyDescent="0.2">
      <c r="A3" s="630"/>
      <c r="B3" s="594"/>
      <c r="C3" s="722" t="s">
        <v>354</v>
      </c>
      <c r="D3" s="722" t="s">
        <v>355</v>
      </c>
      <c r="E3" s="523" t="s">
        <v>331</v>
      </c>
      <c r="F3" s="523" t="s">
        <v>327</v>
      </c>
      <c r="G3" s="523" t="s">
        <v>328</v>
      </c>
      <c r="H3" s="523" t="s">
        <v>329</v>
      </c>
      <c r="I3" s="523" t="s">
        <v>330</v>
      </c>
      <c r="J3" s="523" t="s">
        <v>338</v>
      </c>
      <c r="K3" s="748" t="s">
        <v>336</v>
      </c>
      <c r="L3" s="749"/>
      <c r="M3" s="749"/>
      <c r="N3" s="749"/>
      <c r="O3" s="749"/>
      <c r="P3" s="750"/>
      <c r="Q3" s="522" t="s">
        <v>282</v>
      </c>
      <c r="R3" s="522" t="s">
        <v>283</v>
      </c>
    </row>
    <row r="4" spans="1:20" ht="12" customHeight="1" x14ac:dyDescent="0.2">
      <c r="A4" s="630"/>
      <c r="B4" s="594"/>
      <c r="C4" s="723"/>
      <c r="D4" s="723"/>
      <c r="E4" s="594"/>
      <c r="F4" s="594"/>
      <c r="G4" s="594"/>
      <c r="H4" s="594"/>
      <c r="I4" s="594"/>
      <c r="J4" s="594"/>
      <c r="K4" s="523" t="s">
        <v>284</v>
      </c>
      <c r="L4" s="585" t="s">
        <v>285</v>
      </c>
      <c r="M4" s="392"/>
      <c r="N4" s="392"/>
      <c r="O4" s="522" t="s">
        <v>334</v>
      </c>
      <c r="P4" s="587" t="s">
        <v>319</v>
      </c>
      <c r="Q4" s="522"/>
      <c r="R4" s="522"/>
    </row>
    <row r="5" spans="1:20" ht="12" customHeight="1" x14ac:dyDescent="0.2">
      <c r="A5" s="630"/>
      <c r="B5" s="594"/>
      <c r="C5" s="723"/>
      <c r="D5" s="723"/>
      <c r="E5" s="594"/>
      <c r="F5" s="594"/>
      <c r="G5" s="594"/>
      <c r="H5" s="594"/>
      <c r="I5" s="594"/>
      <c r="J5" s="594"/>
      <c r="K5" s="594"/>
      <c r="L5" s="597"/>
      <c r="M5" s="585" t="s">
        <v>439</v>
      </c>
      <c r="N5" s="391"/>
      <c r="O5" s="522"/>
      <c r="P5" s="593"/>
      <c r="Q5" s="522"/>
      <c r="R5" s="522"/>
    </row>
    <row r="6" spans="1:20" ht="12" customHeight="1" x14ac:dyDescent="0.2">
      <c r="A6" s="630"/>
      <c r="B6" s="594"/>
      <c r="C6" s="723"/>
      <c r="D6" s="723"/>
      <c r="E6" s="594"/>
      <c r="F6" s="594"/>
      <c r="G6" s="594"/>
      <c r="H6" s="594"/>
      <c r="I6" s="594"/>
      <c r="J6" s="594"/>
      <c r="K6" s="594"/>
      <c r="L6" s="597"/>
      <c r="M6" s="597"/>
      <c r="N6" s="523" t="s">
        <v>356</v>
      </c>
      <c r="O6" s="522"/>
      <c r="P6" s="593"/>
      <c r="Q6" s="522"/>
      <c r="R6" s="522"/>
    </row>
    <row r="7" spans="1:20" ht="43.5" customHeight="1" x14ac:dyDescent="0.2">
      <c r="A7" s="630"/>
      <c r="B7" s="607"/>
      <c r="C7" s="724"/>
      <c r="D7" s="724"/>
      <c r="E7" s="607"/>
      <c r="F7" s="607"/>
      <c r="G7" s="607"/>
      <c r="H7" s="607"/>
      <c r="I7" s="607"/>
      <c r="J7" s="607"/>
      <c r="K7" s="607"/>
      <c r="L7" s="598"/>
      <c r="M7" s="598"/>
      <c r="N7" s="607"/>
      <c r="O7" s="522"/>
      <c r="P7" s="662"/>
      <c r="Q7" s="522"/>
      <c r="R7" s="522"/>
    </row>
    <row r="8" spans="1:20" ht="18" customHeight="1" x14ac:dyDescent="0.2">
      <c r="A8" s="145" t="s">
        <v>178</v>
      </c>
      <c r="B8" s="111">
        <v>117756</v>
      </c>
      <c r="C8" s="146">
        <v>3</v>
      </c>
      <c r="D8" s="146">
        <v>1</v>
      </c>
      <c r="E8" s="147">
        <v>75779</v>
      </c>
      <c r="F8" s="111">
        <v>4060</v>
      </c>
      <c r="G8" s="147">
        <v>3472</v>
      </c>
      <c r="H8" s="147">
        <v>307</v>
      </c>
      <c r="I8" s="147">
        <v>71</v>
      </c>
      <c r="J8" s="147">
        <v>5930</v>
      </c>
      <c r="K8" s="147">
        <v>1878</v>
      </c>
      <c r="L8" s="147">
        <v>415</v>
      </c>
      <c r="M8" s="147">
        <v>143</v>
      </c>
      <c r="N8" s="147">
        <v>51</v>
      </c>
      <c r="O8" s="147">
        <v>513</v>
      </c>
      <c r="P8" s="147">
        <v>2300</v>
      </c>
      <c r="Q8" s="147">
        <v>337</v>
      </c>
      <c r="R8" s="147">
        <v>493</v>
      </c>
    </row>
    <row r="9" spans="1:20" ht="18" customHeight="1" x14ac:dyDescent="0.2">
      <c r="A9" s="403" t="s">
        <v>464</v>
      </c>
      <c r="B9" s="111">
        <f>SUM(B10:B11)</f>
        <v>5940</v>
      </c>
      <c r="C9" s="111">
        <f t="shared" ref="C9:R9" si="0">SUM(C10:C11)</f>
        <v>0</v>
      </c>
      <c r="D9" s="111">
        <f t="shared" si="0"/>
        <v>0</v>
      </c>
      <c r="E9" s="111">
        <f t="shared" si="0"/>
        <v>2089</v>
      </c>
      <c r="F9" s="111">
        <f t="shared" si="0"/>
        <v>67</v>
      </c>
      <c r="G9" s="111">
        <f t="shared" si="0"/>
        <v>75</v>
      </c>
      <c r="H9" s="111">
        <f t="shared" si="0"/>
        <v>2</v>
      </c>
      <c r="I9" s="111">
        <f t="shared" si="0"/>
        <v>1</v>
      </c>
      <c r="J9" s="111">
        <f t="shared" si="0"/>
        <v>334</v>
      </c>
      <c r="K9" s="111">
        <f t="shared" si="0"/>
        <v>155</v>
      </c>
      <c r="L9" s="111">
        <f t="shared" si="0"/>
        <v>18</v>
      </c>
      <c r="M9" s="111">
        <f t="shared" si="0"/>
        <v>0</v>
      </c>
      <c r="N9" s="111">
        <f t="shared" si="0"/>
        <v>0</v>
      </c>
      <c r="O9" s="111">
        <f t="shared" si="0"/>
        <v>42</v>
      </c>
      <c r="P9" s="111">
        <f t="shared" si="0"/>
        <v>65</v>
      </c>
      <c r="Q9" s="111">
        <f t="shared" si="0"/>
        <v>32</v>
      </c>
      <c r="R9" s="111">
        <f t="shared" si="0"/>
        <v>22</v>
      </c>
    </row>
    <row r="10" spans="1:20" ht="18" customHeight="1" x14ac:dyDescent="0.2">
      <c r="A10" s="405" t="s">
        <v>461</v>
      </c>
      <c r="B10" s="406">
        <v>3756</v>
      </c>
      <c r="C10" s="406">
        <v>0</v>
      </c>
      <c r="D10" s="406">
        <v>0</v>
      </c>
      <c r="E10" s="406">
        <v>189</v>
      </c>
      <c r="F10" s="406">
        <v>4</v>
      </c>
      <c r="G10" s="406">
        <v>3</v>
      </c>
      <c r="H10" s="406">
        <v>0</v>
      </c>
      <c r="I10" s="406">
        <v>0</v>
      </c>
      <c r="J10" s="406">
        <v>259</v>
      </c>
      <c r="K10" s="406">
        <v>140</v>
      </c>
      <c r="L10" s="406">
        <v>11</v>
      </c>
      <c r="M10" s="406">
        <v>0</v>
      </c>
      <c r="N10" s="406">
        <v>0</v>
      </c>
      <c r="O10" s="406">
        <v>31</v>
      </c>
      <c r="P10" s="406">
        <v>49</v>
      </c>
      <c r="Q10" s="406">
        <v>28</v>
      </c>
      <c r="R10" s="406">
        <v>0</v>
      </c>
    </row>
    <row r="11" spans="1:20" s="83" customFormat="1" ht="18" customHeight="1" x14ac:dyDescent="0.2">
      <c r="A11" s="405" t="s">
        <v>442</v>
      </c>
      <c r="B11" s="406">
        <f>IF(SUM(B12:B19)=0,"-",SUM(B12:B19))</f>
        <v>2184</v>
      </c>
      <c r="C11" s="406" t="str">
        <f t="shared" ref="C11:R11" si="1">IF(SUM(C12:C19)=0,"-",SUM(C12:C19))</f>
        <v>-</v>
      </c>
      <c r="D11" s="406" t="str">
        <f t="shared" si="1"/>
        <v>-</v>
      </c>
      <c r="E11" s="406">
        <f t="shared" si="1"/>
        <v>1900</v>
      </c>
      <c r="F11" s="406">
        <f t="shared" si="1"/>
        <v>63</v>
      </c>
      <c r="G11" s="406">
        <f t="shared" si="1"/>
        <v>72</v>
      </c>
      <c r="H11" s="406">
        <f t="shared" si="1"/>
        <v>2</v>
      </c>
      <c r="I11" s="406">
        <f t="shared" si="1"/>
        <v>1</v>
      </c>
      <c r="J11" s="406">
        <f t="shared" si="1"/>
        <v>75</v>
      </c>
      <c r="K11" s="406">
        <f t="shared" si="1"/>
        <v>15</v>
      </c>
      <c r="L11" s="406">
        <f t="shared" si="1"/>
        <v>7</v>
      </c>
      <c r="M11" s="406" t="str">
        <f t="shared" si="1"/>
        <v>-</v>
      </c>
      <c r="N11" s="406" t="str">
        <f t="shared" si="1"/>
        <v>-</v>
      </c>
      <c r="O11" s="406">
        <f t="shared" si="1"/>
        <v>11</v>
      </c>
      <c r="P11" s="406">
        <f t="shared" si="1"/>
        <v>16</v>
      </c>
      <c r="Q11" s="406">
        <f t="shared" si="1"/>
        <v>4</v>
      </c>
      <c r="R11" s="406">
        <f t="shared" si="1"/>
        <v>22</v>
      </c>
    </row>
    <row r="12" spans="1:20" ht="18" customHeight="1" x14ac:dyDescent="0.2">
      <c r="A12" s="136" t="s">
        <v>443</v>
      </c>
      <c r="B12" s="114">
        <v>622</v>
      </c>
      <c r="C12" s="114" t="s">
        <v>416</v>
      </c>
      <c r="D12" s="114" t="s">
        <v>416</v>
      </c>
      <c r="E12" s="114">
        <v>573</v>
      </c>
      <c r="F12" s="114">
        <v>26</v>
      </c>
      <c r="G12" s="114">
        <v>23</v>
      </c>
      <c r="H12" s="114" t="s">
        <v>416</v>
      </c>
      <c r="I12" s="114" t="s">
        <v>416</v>
      </c>
      <c r="J12" s="114">
        <v>23</v>
      </c>
      <c r="K12" s="114">
        <v>2</v>
      </c>
      <c r="L12" s="114" t="s">
        <v>416</v>
      </c>
      <c r="M12" s="114" t="s">
        <v>416</v>
      </c>
      <c r="N12" s="114" t="s">
        <v>416</v>
      </c>
      <c r="O12" s="114" t="s">
        <v>416</v>
      </c>
      <c r="P12" s="114">
        <v>1</v>
      </c>
      <c r="Q12" s="114" t="s">
        <v>416</v>
      </c>
      <c r="R12" s="114">
        <v>20</v>
      </c>
    </row>
    <row r="13" spans="1:20" ht="18" customHeight="1" x14ac:dyDescent="0.2">
      <c r="A13" s="136" t="s">
        <v>444</v>
      </c>
      <c r="B13" s="114">
        <v>332</v>
      </c>
      <c r="C13" s="114" t="s">
        <v>416</v>
      </c>
      <c r="D13" s="114" t="s">
        <v>416</v>
      </c>
      <c r="E13" s="114">
        <v>324</v>
      </c>
      <c r="F13" s="114">
        <v>3</v>
      </c>
      <c r="G13" s="114">
        <v>5</v>
      </c>
      <c r="H13" s="114" t="s">
        <v>416</v>
      </c>
      <c r="I13" s="114" t="s">
        <v>416</v>
      </c>
      <c r="J13" s="114">
        <v>6</v>
      </c>
      <c r="K13" s="114">
        <v>1</v>
      </c>
      <c r="L13" s="114" t="s">
        <v>416</v>
      </c>
      <c r="M13" s="114" t="s">
        <v>416</v>
      </c>
      <c r="N13" s="114" t="s">
        <v>416</v>
      </c>
      <c r="O13" s="114" t="s">
        <v>416</v>
      </c>
      <c r="P13" s="114">
        <v>5</v>
      </c>
      <c r="Q13" s="114" t="s">
        <v>416</v>
      </c>
      <c r="R13" s="114" t="s">
        <v>416</v>
      </c>
    </row>
    <row r="14" spans="1:20" ht="18" customHeight="1" x14ac:dyDescent="0.2">
      <c r="A14" s="136" t="s">
        <v>445</v>
      </c>
      <c r="B14" s="114">
        <v>146</v>
      </c>
      <c r="C14" s="114" t="s">
        <v>458</v>
      </c>
      <c r="D14" s="114" t="s">
        <v>458</v>
      </c>
      <c r="E14" s="114" t="s">
        <v>458</v>
      </c>
      <c r="F14" s="114" t="s">
        <v>458</v>
      </c>
      <c r="G14" s="114" t="s">
        <v>458</v>
      </c>
      <c r="H14" s="114" t="s">
        <v>458</v>
      </c>
      <c r="I14" s="114" t="s">
        <v>458</v>
      </c>
      <c r="J14" s="114">
        <v>2</v>
      </c>
      <c r="K14" s="114" t="s">
        <v>416</v>
      </c>
      <c r="L14" s="114">
        <v>1</v>
      </c>
      <c r="M14" s="114" t="s">
        <v>416</v>
      </c>
      <c r="N14" s="114" t="s">
        <v>416</v>
      </c>
      <c r="O14" s="114" t="s">
        <v>416</v>
      </c>
      <c r="P14" s="114">
        <v>1</v>
      </c>
      <c r="Q14" s="114" t="s">
        <v>416</v>
      </c>
      <c r="R14" s="114" t="s">
        <v>416</v>
      </c>
    </row>
    <row r="15" spans="1:20" ht="18" customHeight="1" x14ac:dyDescent="0.2">
      <c r="A15" s="136" t="s">
        <v>447</v>
      </c>
      <c r="B15" s="114">
        <v>77</v>
      </c>
      <c r="C15" s="114" t="s">
        <v>416</v>
      </c>
      <c r="D15" s="114" t="s">
        <v>416</v>
      </c>
      <c r="E15" s="114">
        <v>73</v>
      </c>
      <c r="F15" s="114">
        <v>3</v>
      </c>
      <c r="G15" s="114">
        <v>1</v>
      </c>
      <c r="H15" s="114" t="s">
        <v>416</v>
      </c>
      <c r="I15" s="114" t="s">
        <v>416</v>
      </c>
      <c r="J15" s="114">
        <v>1</v>
      </c>
      <c r="K15" s="114">
        <v>1</v>
      </c>
      <c r="L15" s="114" t="s">
        <v>416</v>
      </c>
      <c r="M15" s="114" t="s">
        <v>416</v>
      </c>
      <c r="N15" s="114" t="s">
        <v>416</v>
      </c>
      <c r="O15" s="114" t="s">
        <v>416</v>
      </c>
      <c r="P15" s="114" t="s">
        <v>416</v>
      </c>
      <c r="Q15" s="114" t="s">
        <v>416</v>
      </c>
      <c r="R15" s="114" t="s">
        <v>416</v>
      </c>
    </row>
    <row r="16" spans="1:20" ht="18" customHeight="1" x14ac:dyDescent="0.2">
      <c r="A16" s="136" t="s">
        <v>446</v>
      </c>
      <c r="B16" s="114">
        <v>156</v>
      </c>
      <c r="C16" s="114" t="s">
        <v>416</v>
      </c>
      <c r="D16" s="114" t="s">
        <v>416</v>
      </c>
      <c r="E16" s="114">
        <v>146</v>
      </c>
      <c r="F16" s="114">
        <v>6</v>
      </c>
      <c r="G16" s="114">
        <v>4</v>
      </c>
      <c r="H16" s="114" t="s">
        <v>416</v>
      </c>
      <c r="I16" s="114" t="s">
        <v>416</v>
      </c>
      <c r="J16" s="114">
        <v>4</v>
      </c>
      <c r="K16" s="114" t="s">
        <v>416</v>
      </c>
      <c r="L16" s="114" t="s">
        <v>416</v>
      </c>
      <c r="M16" s="114" t="s">
        <v>416</v>
      </c>
      <c r="N16" s="114" t="s">
        <v>416</v>
      </c>
      <c r="O16" s="114" t="s">
        <v>416</v>
      </c>
      <c r="P16" s="114">
        <v>2</v>
      </c>
      <c r="Q16" s="114" t="s">
        <v>416</v>
      </c>
      <c r="R16" s="114">
        <v>2</v>
      </c>
    </row>
    <row r="17" spans="1:19" ht="18" customHeight="1" x14ac:dyDescent="0.2">
      <c r="A17" s="136" t="s">
        <v>448</v>
      </c>
      <c r="B17" s="114">
        <v>519</v>
      </c>
      <c r="C17" s="114" t="s">
        <v>416</v>
      </c>
      <c r="D17" s="114" t="s">
        <v>416</v>
      </c>
      <c r="E17" s="114">
        <v>464</v>
      </c>
      <c r="F17" s="114">
        <v>24</v>
      </c>
      <c r="G17" s="114">
        <v>28</v>
      </c>
      <c r="H17" s="114">
        <v>2</v>
      </c>
      <c r="I17" s="114">
        <v>1</v>
      </c>
      <c r="J17" s="114">
        <v>28</v>
      </c>
      <c r="K17" s="114">
        <v>5</v>
      </c>
      <c r="L17" s="114">
        <v>5</v>
      </c>
      <c r="M17" s="114" t="s">
        <v>416</v>
      </c>
      <c r="N17" s="114" t="s">
        <v>416</v>
      </c>
      <c r="O17" s="114">
        <v>10</v>
      </c>
      <c r="P17" s="114">
        <v>7</v>
      </c>
      <c r="Q17" s="114">
        <v>1</v>
      </c>
      <c r="R17" s="114" t="s">
        <v>416</v>
      </c>
    </row>
    <row r="18" spans="1:19" ht="18" customHeight="1" x14ac:dyDescent="0.2">
      <c r="A18" s="136" t="s">
        <v>449</v>
      </c>
      <c r="B18" s="114">
        <v>68</v>
      </c>
      <c r="C18" s="114" t="s">
        <v>416</v>
      </c>
      <c r="D18" s="114" t="s">
        <v>416</v>
      </c>
      <c r="E18" s="114">
        <v>68</v>
      </c>
      <c r="F18" s="114" t="s">
        <v>416</v>
      </c>
      <c r="G18" s="114" t="s">
        <v>416</v>
      </c>
      <c r="H18" s="114" t="s">
        <v>416</v>
      </c>
      <c r="I18" s="114" t="s">
        <v>416</v>
      </c>
      <c r="J18" s="114" t="s">
        <v>416</v>
      </c>
      <c r="K18" s="114" t="s">
        <v>416</v>
      </c>
      <c r="L18" s="114" t="s">
        <v>416</v>
      </c>
      <c r="M18" s="114" t="s">
        <v>416</v>
      </c>
      <c r="N18" s="114" t="s">
        <v>416</v>
      </c>
      <c r="O18" s="114" t="s">
        <v>416</v>
      </c>
      <c r="P18" s="114" t="s">
        <v>416</v>
      </c>
      <c r="Q18" s="114" t="s">
        <v>416</v>
      </c>
      <c r="R18" s="114" t="s">
        <v>416</v>
      </c>
    </row>
    <row r="19" spans="1:19" ht="18" customHeight="1" x14ac:dyDescent="0.2">
      <c r="A19" s="136" t="s">
        <v>450</v>
      </c>
      <c r="B19" s="114">
        <v>264</v>
      </c>
      <c r="C19" s="114" t="s">
        <v>416</v>
      </c>
      <c r="D19" s="114" t="s">
        <v>416</v>
      </c>
      <c r="E19" s="114">
        <v>252</v>
      </c>
      <c r="F19" s="114">
        <v>1</v>
      </c>
      <c r="G19" s="114">
        <v>11</v>
      </c>
      <c r="H19" s="114" t="s">
        <v>416</v>
      </c>
      <c r="I19" s="114" t="s">
        <v>416</v>
      </c>
      <c r="J19" s="114">
        <v>11</v>
      </c>
      <c r="K19" s="114">
        <v>6</v>
      </c>
      <c r="L19" s="114">
        <v>1</v>
      </c>
      <c r="M19" s="114" t="s">
        <v>416</v>
      </c>
      <c r="N19" s="114" t="s">
        <v>416</v>
      </c>
      <c r="O19" s="114">
        <v>1</v>
      </c>
      <c r="P19" s="114" t="s">
        <v>416</v>
      </c>
      <c r="Q19" s="114">
        <v>3</v>
      </c>
      <c r="R19" s="114" t="s">
        <v>416</v>
      </c>
    </row>
    <row r="20" spans="1:19" s="443" customFormat="1" ht="47.5" customHeight="1" x14ac:dyDescent="0.2">
      <c r="A20" s="90" t="s">
        <v>487</v>
      </c>
      <c r="B20" s="295">
        <f>B21</f>
        <v>1065</v>
      </c>
      <c r="C20" s="295">
        <f t="shared" ref="C20:R20" si="2">C21</f>
        <v>0</v>
      </c>
      <c r="D20" s="295">
        <f t="shared" si="2"/>
        <v>0</v>
      </c>
      <c r="E20" s="295">
        <f t="shared" si="2"/>
        <v>991</v>
      </c>
      <c r="F20" s="295">
        <f t="shared" si="2"/>
        <v>34</v>
      </c>
      <c r="G20" s="295">
        <f t="shared" si="2"/>
        <v>38</v>
      </c>
      <c r="H20" s="295">
        <f t="shared" si="2"/>
        <v>2</v>
      </c>
      <c r="I20" s="295">
        <f t="shared" si="2"/>
        <v>0</v>
      </c>
      <c r="J20" s="295">
        <f t="shared" si="2"/>
        <v>40</v>
      </c>
      <c r="K20" s="295">
        <f t="shared" si="2"/>
        <v>11</v>
      </c>
      <c r="L20" s="295">
        <f t="shared" si="2"/>
        <v>1</v>
      </c>
      <c r="M20" s="295">
        <f t="shared" si="2"/>
        <v>1</v>
      </c>
      <c r="N20" s="295">
        <f t="shared" si="2"/>
        <v>0</v>
      </c>
      <c r="O20" s="295">
        <f t="shared" si="2"/>
        <v>0</v>
      </c>
      <c r="P20" s="295">
        <f t="shared" si="2"/>
        <v>20</v>
      </c>
      <c r="Q20" s="295">
        <f t="shared" si="2"/>
        <v>6</v>
      </c>
      <c r="R20" s="295">
        <f t="shared" si="2"/>
        <v>2</v>
      </c>
      <c r="S20" s="485"/>
    </row>
    <row r="21" spans="1:19" s="437" customFormat="1" ht="18" customHeight="1" x14ac:dyDescent="0.2">
      <c r="A21" s="448" t="s">
        <v>475</v>
      </c>
      <c r="B21" s="406">
        <v>1065</v>
      </c>
      <c r="C21" s="406">
        <v>0</v>
      </c>
      <c r="D21" s="406">
        <v>0</v>
      </c>
      <c r="E21" s="487">
        <v>991</v>
      </c>
      <c r="F21" s="406">
        <v>34</v>
      </c>
      <c r="G21" s="487">
        <v>38</v>
      </c>
      <c r="H21" s="487">
        <v>2</v>
      </c>
      <c r="I21" s="487">
        <v>0</v>
      </c>
      <c r="J21" s="487">
        <v>40</v>
      </c>
      <c r="K21" s="487">
        <v>11</v>
      </c>
      <c r="L21" s="487">
        <v>1</v>
      </c>
      <c r="M21" s="487">
        <v>1</v>
      </c>
      <c r="N21" s="487">
        <v>0</v>
      </c>
      <c r="O21" s="487">
        <v>0</v>
      </c>
      <c r="P21" s="487">
        <v>20</v>
      </c>
      <c r="Q21" s="487">
        <v>6</v>
      </c>
      <c r="R21" s="487">
        <v>2</v>
      </c>
      <c r="S21" s="488"/>
    </row>
    <row r="22" spans="1:19" ht="18" customHeight="1" x14ac:dyDescent="0.2">
      <c r="A22" s="136" t="s">
        <v>476</v>
      </c>
      <c r="B22" s="114">
        <v>470</v>
      </c>
      <c r="C22" s="114">
        <v>0</v>
      </c>
      <c r="D22" s="114">
        <v>0</v>
      </c>
      <c r="E22" s="484">
        <v>433</v>
      </c>
      <c r="F22" s="114">
        <v>19</v>
      </c>
      <c r="G22" s="484">
        <v>17</v>
      </c>
      <c r="H22" s="484">
        <v>1</v>
      </c>
      <c r="I22" s="484">
        <v>0</v>
      </c>
      <c r="J22" s="484">
        <v>18</v>
      </c>
      <c r="K22" s="484">
        <v>6</v>
      </c>
      <c r="L22" s="484">
        <v>1</v>
      </c>
      <c r="M22" s="484">
        <v>1</v>
      </c>
      <c r="N22" s="484">
        <v>0</v>
      </c>
      <c r="O22" s="484">
        <v>0</v>
      </c>
      <c r="P22" s="484">
        <v>8</v>
      </c>
      <c r="Q22" s="484">
        <v>3</v>
      </c>
      <c r="R22" s="484">
        <v>0</v>
      </c>
      <c r="S22" s="486"/>
    </row>
    <row r="23" spans="1:19" ht="18" customHeight="1" x14ac:dyDescent="0.2">
      <c r="A23" s="136" t="s">
        <v>477</v>
      </c>
      <c r="B23" s="114">
        <v>80</v>
      </c>
      <c r="C23" s="114">
        <v>0</v>
      </c>
      <c r="D23" s="114">
        <v>0</v>
      </c>
      <c r="E23" s="484">
        <v>76</v>
      </c>
      <c r="F23" s="114">
        <v>4</v>
      </c>
      <c r="G23" s="484">
        <v>0</v>
      </c>
      <c r="H23" s="484">
        <v>0</v>
      </c>
      <c r="I23" s="484">
        <v>0</v>
      </c>
      <c r="J23" s="484">
        <v>0</v>
      </c>
      <c r="K23" s="484">
        <v>0</v>
      </c>
      <c r="L23" s="484">
        <v>0</v>
      </c>
      <c r="M23" s="484">
        <v>0</v>
      </c>
      <c r="N23" s="484">
        <v>0</v>
      </c>
      <c r="O23" s="484">
        <v>0</v>
      </c>
      <c r="P23" s="484">
        <v>0</v>
      </c>
      <c r="Q23" s="484">
        <v>0</v>
      </c>
      <c r="R23" s="484">
        <v>0</v>
      </c>
      <c r="S23" s="486"/>
    </row>
    <row r="24" spans="1:19" ht="18" customHeight="1" x14ac:dyDescent="0.2">
      <c r="A24" s="136" t="s">
        <v>478</v>
      </c>
      <c r="B24" s="114">
        <v>215</v>
      </c>
      <c r="C24" s="114">
        <v>0</v>
      </c>
      <c r="D24" s="114">
        <v>0</v>
      </c>
      <c r="E24" s="484">
        <v>198</v>
      </c>
      <c r="F24" s="114">
        <v>6</v>
      </c>
      <c r="G24" s="484">
        <v>10</v>
      </c>
      <c r="H24" s="484">
        <v>1</v>
      </c>
      <c r="I24" s="484">
        <v>0</v>
      </c>
      <c r="J24" s="484">
        <v>11</v>
      </c>
      <c r="K24" s="484">
        <v>3</v>
      </c>
      <c r="L24" s="484">
        <v>0</v>
      </c>
      <c r="M24" s="484">
        <v>0</v>
      </c>
      <c r="N24" s="484">
        <v>0</v>
      </c>
      <c r="O24" s="484">
        <v>0</v>
      </c>
      <c r="P24" s="484">
        <v>5</v>
      </c>
      <c r="Q24" s="484">
        <v>3</v>
      </c>
      <c r="R24" s="484">
        <v>0</v>
      </c>
      <c r="S24" s="486"/>
    </row>
    <row r="25" spans="1:19" ht="18" customHeight="1" x14ac:dyDescent="0.2">
      <c r="A25" s="136" t="s">
        <v>479</v>
      </c>
      <c r="B25" s="114">
        <v>300</v>
      </c>
      <c r="C25" s="114">
        <v>0</v>
      </c>
      <c r="D25" s="114">
        <v>0</v>
      </c>
      <c r="E25" s="484">
        <v>284</v>
      </c>
      <c r="F25" s="114">
        <v>5</v>
      </c>
      <c r="G25" s="484">
        <v>11</v>
      </c>
      <c r="H25" s="484">
        <v>0</v>
      </c>
      <c r="I25" s="484">
        <v>0</v>
      </c>
      <c r="J25" s="484">
        <v>11</v>
      </c>
      <c r="K25" s="484">
        <v>2</v>
      </c>
      <c r="L25" s="484">
        <v>0</v>
      </c>
      <c r="M25" s="484">
        <v>0</v>
      </c>
      <c r="N25" s="484">
        <v>0</v>
      </c>
      <c r="O25" s="484">
        <v>0</v>
      </c>
      <c r="P25" s="484">
        <v>7</v>
      </c>
      <c r="Q25" s="484">
        <v>0</v>
      </c>
      <c r="R25" s="484">
        <v>2</v>
      </c>
      <c r="S25" s="486"/>
    </row>
    <row r="26" spans="1:19" s="443" customFormat="1" ht="47.5" customHeight="1" x14ac:dyDescent="0.2">
      <c r="A26" s="90" t="s">
        <v>489</v>
      </c>
      <c r="B26" s="111">
        <f>B27</f>
        <v>702</v>
      </c>
      <c r="C26" s="111" t="str">
        <f t="shared" ref="C26:R26" si="3">C27</f>
        <v>-</v>
      </c>
      <c r="D26" s="111" t="str">
        <f t="shared" si="3"/>
        <v>-</v>
      </c>
      <c r="E26" s="463">
        <f t="shared" si="3"/>
        <v>678</v>
      </c>
      <c r="F26" s="111">
        <f t="shared" si="3"/>
        <v>12</v>
      </c>
      <c r="G26" s="463">
        <f t="shared" si="3"/>
        <v>11</v>
      </c>
      <c r="H26" s="463">
        <f t="shared" si="3"/>
        <v>1</v>
      </c>
      <c r="I26" s="463" t="str">
        <f t="shared" si="3"/>
        <v>-</v>
      </c>
      <c r="J26" s="463">
        <f t="shared" si="3"/>
        <v>13</v>
      </c>
      <c r="K26" s="463">
        <f t="shared" si="3"/>
        <v>5</v>
      </c>
      <c r="L26" s="463">
        <f t="shared" si="3"/>
        <v>2</v>
      </c>
      <c r="M26" s="463">
        <f t="shared" si="3"/>
        <v>1</v>
      </c>
      <c r="N26" s="463" t="str">
        <f t="shared" si="3"/>
        <v>-</v>
      </c>
      <c r="O26" s="463">
        <f t="shared" si="3"/>
        <v>2</v>
      </c>
      <c r="P26" s="463">
        <f t="shared" si="3"/>
        <v>4</v>
      </c>
      <c r="Q26" s="463" t="str">
        <f t="shared" si="3"/>
        <v>-</v>
      </c>
      <c r="R26" s="463" t="str">
        <f t="shared" si="3"/>
        <v>-</v>
      </c>
      <c r="S26" s="485"/>
    </row>
    <row r="27" spans="1:19" s="437" customFormat="1" ht="18" customHeight="1" x14ac:dyDescent="0.2">
      <c r="A27" s="448" t="s">
        <v>481</v>
      </c>
      <c r="B27" s="406">
        <v>702</v>
      </c>
      <c r="C27" s="406" t="s">
        <v>416</v>
      </c>
      <c r="D27" s="406" t="s">
        <v>416</v>
      </c>
      <c r="E27" s="487">
        <v>678</v>
      </c>
      <c r="F27" s="406">
        <v>12</v>
      </c>
      <c r="G27" s="487">
        <v>11</v>
      </c>
      <c r="H27" s="487">
        <v>1</v>
      </c>
      <c r="I27" s="487" t="s">
        <v>416</v>
      </c>
      <c r="J27" s="487">
        <v>13</v>
      </c>
      <c r="K27" s="487">
        <v>5</v>
      </c>
      <c r="L27" s="487">
        <v>2</v>
      </c>
      <c r="M27" s="487">
        <v>1</v>
      </c>
      <c r="N27" s="487" t="s">
        <v>416</v>
      </c>
      <c r="O27" s="487">
        <v>2</v>
      </c>
      <c r="P27" s="487">
        <v>4</v>
      </c>
      <c r="Q27" s="487" t="s">
        <v>416</v>
      </c>
      <c r="R27" s="487" t="s">
        <v>416</v>
      </c>
      <c r="S27" s="488"/>
    </row>
    <row r="28" spans="1:19" ht="18" customHeight="1" x14ac:dyDescent="0.2">
      <c r="A28" s="136" t="s">
        <v>482</v>
      </c>
      <c r="B28" s="114">
        <v>150</v>
      </c>
      <c r="C28" s="114" t="s">
        <v>416</v>
      </c>
      <c r="D28" s="114" t="s">
        <v>416</v>
      </c>
      <c r="E28" s="484">
        <v>145</v>
      </c>
      <c r="F28" s="114">
        <v>3</v>
      </c>
      <c r="G28" s="484">
        <v>2</v>
      </c>
      <c r="H28" s="484" t="s">
        <v>416</v>
      </c>
      <c r="I28" s="484" t="s">
        <v>416</v>
      </c>
      <c r="J28" s="484">
        <v>2</v>
      </c>
      <c r="K28" s="484" t="s">
        <v>416</v>
      </c>
      <c r="L28" s="484" t="s">
        <v>416</v>
      </c>
      <c r="M28" s="484" t="s">
        <v>416</v>
      </c>
      <c r="N28" s="484" t="s">
        <v>416</v>
      </c>
      <c r="O28" s="484" t="s">
        <v>416</v>
      </c>
      <c r="P28" s="484">
        <v>2</v>
      </c>
      <c r="Q28" s="484" t="s">
        <v>416</v>
      </c>
      <c r="R28" s="484" t="s">
        <v>416</v>
      </c>
      <c r="S28" s="486"/>
    </row>
    <row r="29" spans="1:19" ht="18" customHeight="1" x14ac:dyDescent="0.2">
      <c r="A29" s="136" t="s">
        <v>483</v>
      </c>
      <c r="B29" s="114">
        <v>166</v>
      </c>
      <c r="C29" s="114" t="s">
        <v>416</v>
      </c>
      <c r="D29" s="114" t="s">
        <v>416</v>
      </c>
      <c r="E29" s="484">
        <v>166</v>
      </c>
      <c r="F29" s="114" t="s">
        <v>416</v>
      </c>
      <c r="G29" s="484" t="s">
        <v>416</v>
      </c>
      <c r="H29" s="484" t="s">
        <v>416</v>
      </c>
      <c r="I29" s="484" t="s">
        <v>416</v>
      </c>
      <c r="J29" s="484" t="s">
        <v>416</v>
      </c>
      <c r="K29" s="484" t="s">
        <v>416</v>
      </c>
      <c r="L29" s="484" t="s">
        <v>416</v>
      </c>
      <c r="M29" s="484" t="s">
        <v>416</v>
      </c>
      <c r="N29" s="484" t="s">
        <v>416</v>
      </c>
      <c r="O29" s="484" t="s">
        <v>416</v>
      </c>
      <c r="P29" s="484" t="s">
        <v>416</v>
      </c>
      <c r="Q29" s="484" t="s">
        <v>416</v>
      </c>
      <c r="R29" s="484" t="s">
        <v>416</v>
      </c>
      <c r="S29" s="486"/>
    </row>
    <row r="30" spans="1:19" ht="18" customHeight="1" x14ac:dyDescent="0.2">
      <c r="A30" s="136" t="s">
        <v>484</v>
      </c>
      <c r="B30" s="114">
        <v>198</v>
      </c>
      <c r="C30" s="114" t="s">
        <v>416</v>
      </c>
      <c r="D30" s="114" t="s">
        <v>416</v>
      </c>
      <c r="E30" s="484">
        <v>188</v>
      </c>
      <c r="F30" s="114">
        <v>5</v>
      </c>
      <c r="G30" s="484">
        <v>4</v>
      </c>
      <c r="H30" s="484">
        <v>1</v>
      </c>
      <c r="I30" s="484" t="s">
        <v>416</v>
      </c>
      <c r="J30" s="484">
        <v>5</v>
      </c>
      <c r="K30" s="484">
        <v>3</v>
      </c>
      <c r="L30" s="484">
        <v>1</v>
      </c>
      <c r="M30" s="484">
        <v>1</v>
      </c>
      <c r="N30" s="484" t="s">
        <v>416</v>
      </c>
      <c r="O30" s="484">
        <v>1</v>
      </c>
      <c r="P30" s="484" t="s">
        <v>416</v>
      </c>
      <c r="Q30" s="484" t="s">
        <v>416</v>
      </c>
      <c r="R30" s="484" t="s">
        <v>416</v>
      </c>
      <c r="S30" s="486"/>
    </row>
    <row r="31" spans="1:19" ht="18" customHeight="1" x14ac:dyDescent="0.2">
      <c r="A31" s="136" t="s">
        <v>485</v>
      </c>
      <c r="B31" s="114">
        <v>90</v>
      </c>
      <c r="C31" s="114" t="s">
        <v>416</v>
      </c>
      <c r="D31" s="114" t="s">
        <v>416</v>
      </c>
      <c r="E31" s="484">
        <v>84</v>
      </c>
      <c r="F31" s="114">
        <v>3</v>
      </c>
      <c r="G31" s="484">
        <v>3</v>
      </c>
      <c r="H31" s="484" t="s">
        <v>416</v>
      </c>
      <c r="I31" s="484" t="s">
        <v>416</v>
      </c>
      <c r="J31" s="484">
        <v>3</v>
      </c>
      <c r="K31" s="484">
        <v>2</v>
      </c>
      <c r="L31" s="484">
        <v>1</v>
      </c>
      <c r="M31" s="484" t="s">
        <v>416</v>
      </c>
      <c r="N31" s="484" t="s">
        <v>416</v>
      </c>
      <c r="O31" s="484" t="s">
        <v>416</v>
      </c>
      <c r="P31" s="484" t="s">
        <v>416</v>
      </c>
      <c r="Q31" s="484" t="s">
        <v>416</v>
      </c>
      <c r="R31" s="484" t="s">
        <v>416</v>
      </c>
      <c r="S31" s="486"/>
    </row>
    <row r="32" spans="1:19" ht="18" customHeight="1" x14ac:dyDescent="0.2">
      <c r="A32" s="136" t="s">
        <v>486</v>
      </c>
      <c r="B32" s="114">
        <v>98</v>
      </c>
      <c r="C32" s="114" t="s">
        <v>416</v>
      </c>
      <c r="D32" s="114" t="s">
        <v>416</v>
      </c>
      <c r="E32" s="484">
        <v>95</v>
      </c>
      <c r="F32" s="114">
        <v>1</v>
      </c>
      <c r="G32" s="484">
        <v>2</v>
      </c>
      <c r="H32" s="484" t="s">
        <v>416</v>
      </c>
      <c r="I32" s="484" t="s">
        <v>416</v>
      </c>
      <c r="J32" s="484">
        <v>3</v>
      </c>
      <c r="K32" s="484" t="s">
        <v>416</v>
      </c>
      <c r="L32" s="484" t="s">
        <v>416</v>
      </c>
      <c r="M32" s="484" t="s">
        <v>416</v>
      </c>
      <c r="N32" s="484" t="s">
        <v>416</v>
      </c>
      <c r="O32" s="484">
        <v>1</v>
      </c>
      <c r="P32" s="484">
        <v>2</v>
      </c>
      <c r="Q32" s="484" t="s">
        <v>416</v>
      </c>
      <c r="R32" s="484" t="s">
        <v>416</v>
      </c>
      <c r="S32" s="486"/>
    </row>
    <row r="33" spans="1:19" ht="12.75" customHeight="1" x14ac:dyDescent="0.2">
      <c r="A33" s="148"/>
      <c r="B33" s="117"/>
      <c r="C33" s="93"/>
      <c r="D33" s="93"/>
      <c r="E33" s="143"/>
      <c r="F33" s="93"/>
      <c r="G33" s="143"/>
      <c r="H33" s="143"/>
      <c r="I33" s="143"/>
      <c r="J33" s="143"/>
      <c r="K33" s="143"/>
      <c r="L33" s="143"/>
      <c r="M33" s="143"/>
      <c r="N33" s="143"/>
      <c r="O33" s="143"/>
      <c r="P33" s="143"/>
      <c r="Q33" s="143"/>
      <c r="R33" s="143"/>
      <c r="S33" s="486"/>
    </row>
    <row r="34" spans="1:19" ht="13.5" customHeight="1" x14ac:dyDescent="0.2">
      <c r="A34" s="149" t="s">
        <v>321</v>
      </c>
      <c r="B34" s="120"/>
      <c r="C34" s="120"/>
      <c r="D34" s="120"/>
      <c r="E34" s="96"/>
      <c r="F34" s="120"/>
      <c r="G34" s="88"/>
      <c r="H34" s="88"/>
      <c r="I34" s="88"/>
      <c r="J34" s="88"/>
      <c r="K34" s="96"/>
      <c r="L34" s="120"/>
      <c r="M34" s="120"/>
      <c r="N34" s="120"/>
      <c r="O34" s="88"/>
      <c r="P34" s="88"/>
      <c r="Q34" s="96"/>
      <c r="R34" s="120"/>
    </row>
    <row r="35" spans="1:19" ht="13.5" customHeight="1" x14ac:dyDescent="0.2">
      <c r="A35" s="97"/>
      <c r="B35" s="122"/>
      <c r="C35" s="122"/>
      <c r="D35" s="122"/>
      <c r="E35" s="121"/>
      <c r="F35" s="122"/>
      <c r="G35" s="121"/>
      <c r="H35" s="121"/>
      <c r="I35" s="121"/>
      <c r="J35" s="88"/>
      <c r="K35" s="88"/>
      <c r="L35" s="88"/>
    </row>
    <row r="36" spans="1:19" ht="9.75" customHeight="1" x14ac:dyDescent="0.2">
      <c r="A36" s="98"/>
      <c r="B36" s="98"/>
      <c r="C36" s="98"/>
      <c r="D36" s="98"/>
      <c r="E36" s="98"/>
      <c r="F36" s="101"/>
      <c r="G36" s="123"/>
      <c r="H36" s="101"/>
      <c r="I36" s="101"/>
      <c r="J36" s="101"/>
    </row>
    <row r="37" spans="1:19" ht="9.75" customHeight="1" x14ac:dyDescent="0.2">
      <c r="A37" s="98"/>
      <c r="B37" s="98"/>
      <c r="C37" s="98"/>
      <c r="D37" s="98"/>
      <c r="E37" s="98"/>
      <c r="F37" s="101"/>
      <c r="G37" s="123"/>
      <c r="H37" s="101"/>
      <c r="I37" s="101"/>
      <c r="J37" s="101"/>
    </row>
    <row r="38" spans="1:19" ht="9.75" customHeight="1" x14ac:dyDescent="0.2">
      <c r="A38" s="98"/>
      <c r="B38" s="98"/>
      <c r="C38" s="98"/>
      <c r="D38" s="98"/>
      <c r="E38" s="98"/>
      <c r="F38" s="101"/>
      <c r="G38" s="123"/>
      <c r="H38" s="101"/>
      <c r="I38" s="101"/>
      <c r="J38" s="101"/>
    </row>
    <row r="39" spans="1:19" ht="9.75" customHeight="1" x14ac:dyDescent="0.2">
      <c r="A39" s="98"/>
      <c r="B39" s="98"/>
      <c r="C39" s="98"/>
      <c r="D39" s="98"/>
      <c r="E39" s="98"/>
      <c r="F39" s="101"/>
      <c r="G39" s="123"/>
      <c r="H39" s="101"/>
      <c r="I39" s="101"/>
      <c r="J39" s="101"/>
    </row>
  </sheetData>
  <customSheetViews>
    <customSheetView guid="{25DB3235-00DD-4DBB-A5FE-705B80034702}" scale="75" showPageBreaks="1" showGridLines="0" printArea="1" view="pageBreakPreview">
      <pane xSplit="1" ySplit="9" topLeftCell="B10" activePane="bottomRight" state="frozen"/>
      <selection pane="bottomRight" activeCell="S8" sqref="S8"/>
      <rowBreaks count="3" manualBreakCount="3">
        <brk id="35805" min="227" max="54353" man="1"/>
        <brk id="36255" min="223" max="57901" man="1"/>
        <brk id="36513" min="219" max="58033" man="1"/>
      </rowBreaks>
      <pageMargins left="0.59055118110236227" right="0.27559055118110237" top="0.98425196850393704" bottom="0.78740157480314965" header="0" footer="0"/>
      <pageSetup paperSize="9" scale="86" orientation="landscape"/>
      <headerFooter alignWithMargins="0"/>
    </customSheetView>
    <customSheetView guid="{DE772C8A-D712-4FF1-AB28-F88868F0084B}" scale="75" showPageBreaks="1" showGridLines="0" printArea="1" view="pageBreakPreview">
      <pane xSplit="1" ySplit="9" topLeftCell="B10" activePane="bottomRight" state="frozen"/>
      <selection pane="bottomRight" activeCell="S8" sqref="S8"/>
      <rowBreaks count="3" manualBreakCount="3">
        <brk id="35805" min="227" max="54353" man="1"/>
        <brk id="36255" min="223" max="57901" man="1"/>
        <brk id="36513" min="219" max="58033" man="1"/>
      </rowBreaks>
      <pageMargins left="0.59055118110236227" right="0.27559055118110237" top="0.98425196850393704" bottom="0.78740157480314965" header="0" footer="0"/>
      <pageSetup paperSize="9" scale="86" orientation="landscape"/>
      <headerFooter alignWithMargins="0"/>
    </customSheetView>
  </customSheetViews>
  <mergeCells count="23">
    <mergeCell ref="P1:R1"/>
    <mergeCell ref="Q3:Q7"/>
    <mergeCell ref="R3:R7"/>
    <mergeCell ref="K3:P3"/>
    <mergeCell ref="K4:K7"/>
    <mergeCell ref="L4:L7"/>
    <mergeCell ref="P4:P7"/>
    <mergeCell ref="D3:D7"/>
    <mergeCell ref="N6:N7"/>
    <mergeCell ref="A2:A7"/>
    <mergeCell ref="B2:B7"/>
    <mergeCell ref="E2:I2"/>
    <mergeCell ref="K2:R2"/>
    <mergeCell ref="E3:E7"/>
    <mergeCell ref="H3:H7"/>
    <mergeCell ref="F3:F7"/>
    <mergeCell ref="J3:J7"/>
    <mergeCell ref="C3:C7"/>
    <mergeCell ref="C2:D2"/>
    <mergeCell ref="G3:G7"/>
    <mergeCell ref="O4:O7"/>
    <mergeCell ref="I3:I7"/>
    <mergeCell ref="M5:M7"/>
  </mergeCells>
  <phoneticPr fontId="2"/>
  <pageMargins left="0.59055118110236227" right="0.27559055118110237" top="0.98425196850393704" bottom="0.78740157480314965" header="0" footer="0"/>
  <pageSetup paperSize="9" scale="86" orientation="landscape" r:id="rId1"/>
  <headerFooter alignWithMargins="0"/>
  <rowBreaks count="3" manualBreakCount="3">
    <brk id="35805" min="227" max="54353" man="1"/>
    <brk id="36255" min="223" max="57901" man="1"/>
    <brk id="36513" min="219" max="580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pageSetUpPr fitToPage="1"/>
  </sheetPr>
  <dimension ref="A1:U46"/>
  <sheetViews>
    <sheetView showGridLines="0" view="pageBreakPreview" zoomScaleNormal="75" workbookViewId="0">
      <pane xSplit="1" ySplit="8" topLeftCell="B21"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5.90625" style="102" customWidth="1"/>
    <col min="2" max="2" width="9.6328125" style="84" customWidth="1"/>
    <col min="3" max="5" width="9.6328125" style="124" customWidth="1"/>
    <col min="6" max="6" width="9.6328125" style="84" customWidth="1"/>
    <col min="7" max="7" width="9.6328125" style="124" customWidth="1"/>
    <col min="8" max="21" width="9.6328125" style="84" customWidth="1"/>
    <col min="22" max="16384" width="9" style="84"/>
  </cols>
  <sheetData>
    <row r="1" spans="1:21" ht="18" customHeight="1" x14ac:dyDescent="0.2">
      <c r="A1" s="92" t="s">
        <v>333</v>
      </c>
      <c r="B1" s="103"/>
      <c r="C1" s="104"/>
      <c r="D1" s="104"/>
      <c r="E1" s="104"/>
      <c r="F1" s="99"/>
      <c r="G1" s="104"/>
      <c r="H1" s="99"/>
      <c r="I1" s="99"/>
      <c r="J1" s="99"/>
      <c r="K1" s="99"/>
      <c r="L1" s="99"/>
      <c r="R1" s="602" t="s">
        <v>472</v>
      </c>
      <c r="S1" s="602"/>
      <c r="T1" s="602"/>
      <c r="U1" s="602"/>
    </row>
    <row r="2" spans="1:21" ht="15" customHeight="1" x14ac:dyDescent="0.2">
      <c r="A2" s="125"/>
      <c r="B2" s="758" t="s">
        <v>357</v>
      </c>
      <c r="C2" s="759"/>
      <c r="D2" s="759"/>
      <c r="E2" s="759"/>
      <c r="F2" s="759"/>
      <c r="G2" s="759"/>
      <c r="H2" s="759"/>
      <c r="I2" s="759"/>
      <c r="J2" s="759"/>
      <c r="K2" s="759"/>
      <c r="L2" s="758" t="s">
        <v>360</v>
      </c>
      <c r="M2" s="759"/>
      <c r="N2" s="759"/>
      <c r="O2" s="759"/>
      <c r="P2" s="759"/>
      <c r="Q2" s="759"/>
      <c r="R2" s="759"/>
      <c r="S2" s="759"/>
      <c r="T2" s="759"/>
      <c r="U2" s="759"/>
    </row>
    <row r="3" spans="1:21" s="83" customFormat="1" ht="16.5" customHeight="1" x14ac:dyDescent="0.2">
      <c r="A3" s="126"/>
      <c r="B3" s="753" t="s">
        <v>279</v>
      </c>
      <c r="C3" s="754"/>
      <c r="D3" s="751" t="s">
        <v>369</v>
      </c>
      <c r="E3" s="751"/>
      <c r="F3" s="755" t="s">
        <v>370</v>
      </c>
      <c r="G3" s="751"/>
      <c r="H3" s="756"/>
      <c r="I3" s="756"/>
      <c r="J3" s="756"/>
      <c r="K3" s="757"/>
      <c r="L3" s="753" t="s">
        <v>280</v>
      </c>
      <c r="M3" s="754"/>
      <c r="N3" s="751" t="s">
        <v>369</v>
      </c>
      <c r="O3" s="752"/>
      <c r="P3" s="755" t="s">
        <v>370</v>
      </c>
      <c r="Q3" s="751"/>
      <c r="R3" s="756"/>
      <c r="S3" s="756"/>
      <c r="T3" s="756"/>
      <c r="U3" s="757"/>
    </row>
    <row r="4" spans="1:21" s="109" customFormat="1" ht="13.5" customHeight="1" x14ac:dyDescent="0.2">
      <c r="A4" s="127"/>
      <c r="B4" s="107" t="s">
        <v>273</v>
      </c>
      <c r="C4" s="128" t="s">
        <v>272</v>
      </c>
      <c r="D4" s="128" t="s">
        <v>277</v>
      </c>
      <c r="E4" s="129" t="s">
        <v>278</v>
      </c>
      <c r="F4" s="107" t="s">
        <v>274</v>
      </c>
      <c r="G4" s="130" t="s">
        <v>275</v>
      </c>
      <c r="H4" s="106" t="s">
        <v>276</v>
      </c>
      <c r="I4" s="128" t="s">
        <v>358</v>
      </c>
      <c r="J4" s="128" t="s">
        <v>359</v>
      </c>
      <c r="K4" s="131" t="s">
        <v>179</v>
      </c>
      <c r="L4" s="132" t="s">
        <v>273</v>
      </c>
      <c r="M4" s="107" t="s">
        <v>272</v>
      </c>
      <c r="N4" s="106" t="s">
        <v>277</v>
      </c>
      <c r="O4" s="130" t="s">
        <v>278</v>
      </c>
      <c r="P4" s="107" t="s">
        <v>274</v>
      </c>
      <c r="Q4" s="130" t="s">
        <v>275</v>
      </c>
      <c r="R4" s="128" t="s">
        <v>276</v>
      </c>
      <c r="S4" s="128" t="s">
        <v>358</v>
      </c>
      <c r="T4" s="128" t="s">
        <v>359</v>
      </c>
      <c r="U4" s="131" t="s">
        <v>179</v>
      </c>
    </row>
    <row r="5" spans="1:21" x14ac:dyDescent="0.2">
      <c r="A5" s="133" t="s">
        <v>178</v>
      </c>
      <c r="B5" s="111">
        <v>1762</v>
      </c>
      <c r="C5" s="111">
        <v>1764</v>
      </c>
      <c r="D5" s="111">
        <v>7</v>
      </c>
      <c r="E5" s="111">
        <v>1755</v>
      </c>
      <c r="F5" s="111">
        <v>4</v>
      </c>
      <c r="G5" s="111">
        <v>0</v>
      </c>
      <c r="H5" s="134">
        <v>1</v>
      </c>
      <c r="I5" s="134">
        <v>1032</v>
      </c>
      <c r="J5" s="134">
        <v>727</v>
      </c>
      <c r="K5" s="111">
        <f>SUM(F5:J5)</f>
        <v>1764</v>
      </c>
      <c r="L5" s="111">
        <v>20430</v>
      </c>
      <c r="M5" s="111">
        <v>20488</v>
      </c>
      <c r="N5" s="111">
        <v>291</v>
      </c>
      <c r="O5" s="111">
        <v>20139</v>
      </c>
      <c r="P5" s="111">
        <v>35</v>
      </c>
      <c r="Q5" s="111">
        <v>16</v>
      </c>
      <c r="R5" s="134">
        <v>54</v>
      </c>
      <c r="S5" s="134">
        <v>13719</v>
      </c>
      <c r="T5" s="134">
        <v>6663</v>
      </c>
      <c r="U5" s="111">
        <f>SUM(P5:T5)</f>
        <v>20487</v>
      </c>
    </row>
    <row r="6" spans="1:21" x14ac:dyDescent="0.2">
      <c r="A6" s="133" t="s">
        <v>469</v>
      </c>
      <c r="B6" s="111">
        <f>SUM(B7:B8)</f>
        <v>106</v>
      </c>
      <c r="C6" s="111">
        <f t="shared" ref="C6:U6" si="0">SUM(C7:C8)</f>
        <v>107</v>
      </c>
      <c r="D6" s="111">
        <f t="shared" si="0"/>
        <v>1</v>
      </c>
      <c r="E6" s="111">
        <f t="shared" si="0"/>
        <v>105</v>
      </c>
      <c r="F6" s="111">
        <f t="shared" si="0"/>
        <v>0</v>
      </c>
      <c r="G6" s="111">
        <f t="shared" si="0"/>
        <v>0</v>
      </c>
      <c r="H6" s="111">
        <f t="shared" si="0"/>
        <v>0</v>
      </c>
      <c r="I6" s="111">
        <f t="shared" si="0"/>
        <v>80</v>
      </c>
      <c r="J6" s="111">
        <f t="shared" si="0"/>
        <v>21</v>
      </c>
      <c r="K6" s="111">
        <f t="shared" si="0"/>
        <v>101</v>
      </c>
      <c r="L6" s="111">
        <f t="shared" si="0"/>
        <v>2736</v>
      </c>
      <c r="M6" s="111">
        <f t="shared" si="0"/>
        <v>2735</v>
      </c>
      <c r="N6" s="111">
        <f t="shared" si="0"/>
        <v>30</v>
      </c>
      <c r="O6" s="111">
        <f t="shared" si="0"/>
        <v>2706</v>
      </c>
      <c r="P6" s="111">
        <f t="shared" si="0"/>
        <v>3</v>
      </c>
      <c r="Q6" s="111">
        <f t="shared" si="0"/>
        <v>2</v>
      </c>
      <c r="R6" s="111">
        <f t="shared" si="0"/>
        <v>8</v>
      </c>
      <c r="S6" s="111">
        <f t="shared" si="0"/>
        <v>2562</v>
      </c>
      <c r="T6" s="111">
        <f t="shared" si="0"/>
        <v>160</v>
      </c>
      <c r="U6" s="111">
        <f t="shared" si="0"/>
        <v>2735</v>
      </c>
    </row>
    <row r="7" spans="1:21" x14ac:dyDescent="0.2">
      <c r="A7" s="433" t="s">
        <v>461</v>
      </c>
      <c r="B7" s="431">
        <v>49</v>
      </c>
      <c r="C7" s="431">
        <v>49</v>
      </c>
      <c r="D7" s="431">
        <v>1</v>
      </c>
      <c r="E7" s="431">
        <v>48</v>
      </c>
      <c r="F7" s="431">
        <v>0</v>
      </c>
      <c r="G7" s="431">
        <v>0</v>
      </c>
      <c r="H7" s="431">
        <v>0</v>
      </c>
      <c r="I7" s="431">
        <v>43</v>
      </c>
      <c r="J7" s="431">
        <v>0</v>
      </c>
      <c r="K7" s="431">
        <f>SUM(F7:J7)</f>
        <v>43</v>
      </c>
      <c r="L7" s="431">
        <v>1972</v>
      </c>
      <c r="M7" s="431">
        <v>1971</v>
      </c>
      <c r="N7" s="431">
        <v>24</v>
      </c>
      <c r="O7" s="431">
        <v>1948</v>
      </c>
      <c r="P7" s="431">
        <v>2</v>
      </c>
      <c r="Q7" s="431">
        <v>1</v>
      </c>
      <c r="R7" s="431">
        <v>4</v>
      </c>
      <c r="S7" s="431">
        <v>1964</v>
      </c>
      <c r="T7" s="431">
        <v>0</v>
      </c>
      <c r="U7" s="431">
        <f>SUM(P7:T7)</f>
        <v>1971</v>
      </c>
    </row>
    <row r="8" spans="1:21" s="83" customFormat="1" x14ac:dyDescent="0.2">
      <c r="A8" s="433" t="s">
        <v>442</v>
      </c>
      <c r="B8" s="406">
        <f>IF(SUM(B9:B16)=0,"-",SUM(B9:B16))</f>
        <v>57</v>
      </c>
      <c r="C8" s="406">
        <f t="shared" ref="C8:U8" si="1">IF(SUM(C9:C16)=0,"-",SUM(C9:C16))</f>
        <v>58</v>
      </c>
      <c r="D8" s="406" t="str">
        <f t="shared" si="1"/>
        <v>-</v>
      </c>
      <c r="E8" s="406">
        <f t="shared" si="1"/>
        <v>57</v>
      </c>
      <c r="F8" s="406" t="str">
        <f t="shared" si="1"/>
        <v>-</v>
      </c>
      <c r="G8" s="406" t="str">
        <f t="shared" si="1"/>
        <v>-</v>
      </c>
      <c r="H8" s="406" t="str">
        <f t="shared" si="1"/>
        <v>-</v>
      </c>
      <c r="I8" s="406">
        <f t="shared" si="1"/>
        <v>37</v>
      </c>
      <c r="J8" s="406">
        <f t="shared" si="1"/>
        <v>21</v>
      </c>
      <c r="K8" s="406">
        <f t="shared" si="1"/>
        <v>58</v>
      </c>
      <c r="L8" s="406">
        <f t="shared" si="1"/>
        <v>764</v>
      </c>
      <c r="M8" s="406">
        <f t="shared" si="1"/>
        <v>764</v>
      </c>
      <c r="N8" s="406">
        <f t="shared" si="1"/>
        <v>6</v>
      </c>
      <c r="O8" s="406">
        <f t="shared" si="1"/>
        <v>758</v>
      </c>
      <c r="P8" s="406">
        <f t="shared" si="1"/>
        <v>1</v>
      </c>
      <c r="Q8" s="406">
        <f t="shared" si="1"/>
        <v>1</v>
      </c>
      <c r="R8" s="406">
        <f t="shared" si="1"/>
        <v>4</v>
      </c>
      <c r="S8" s="406">
        <f t="shared" si="1"/>
        <v>598</v>
      </c>
      <c r="T8" s="406">
        <f t="shared" si="1"/>
        <v>160</v>
      </c>
      <c r="U8" s="406">
        <f t="shared" si="1"/>
        <v>764</v>
      </c>
    </row>
    <row r="9" spans="1:21" x14ac:dyDescent="0.2">
      <c r="A9" s="136" t="s">
        <v>443</v>
      </c>
      <c r="B9" s="114">
        <v>10</v>
      </c>
      <c r="C9" s="114">
        <v>10</v>
      </c>
      <c r="D9" s="114" t="s">
        <v>416</v>
      </c>
      <c r="E9" s="114">
        <v>10</v>
      </c>
      <c r="F9" s="114" t="s">
        <v>416</v>
      </c>
      <c r="G9" s="114" t="s">
        <v>416</v>
      </c>
      <c r="H9" s="114" t="s">
        <v>416</v>
      </c>
      <c r="I9" s="114">
        <v>10</v>
      </c>
      <c r="J9" s="114" t="s">
        <v>416</v>
      </c>
      <c r="K9" s="114">
        <f>SUM(F9:J9)</f>
        <v>10</v>
      </c>
      <c r="L9" s="114">
        <v>351</v>
      </c>
      <c r="M9" s="114">
        <v>351</v>
      </c>
      <c r="N9" s="114">
        <v>3</v>
      </c>
      <c r="O9" s="114">
        <v>348</v>
      </c>
      <c r="P9" s="114">
        <v>1</v>
      </c>
      <c r="Q9" s="114" t="s">
        <v>416</v>
      </c>
      <c r="R9" s="114">
        <v>1</v>
      </c>
      <c r="S9" s="114">
        <v>349</v>
      </c>
      <c r="T9" s="114" t="s">
        <v>416</v>
      </c>
      <c r="U9" s="114">
        <f>SUM(P9:T9)</f>
        <v>351</v>
      </c>
    </row>
    <row r="10" spans="1:21" x14ac:dyDescent="0.2">
      <c r="A10" s="136" t="s">
        <v>444</v>
      </c>
      <c r="B10" s="114">
        <v>4</v>
      </c>
      <c r="C10" s="114">
        <v>4</v>
      </c>
      <c r="D10" s="114" t="s">
        <v>416</v>
      </c>
      <c r="E10" s="114">
        <v>4</v>
      </c>
      <c r="F10" s="114" t="s">
        <v>416</v>
      </c>
      <c r="G10" s="114" t="s">
        <v>416</v>
      </c>
      <c r="H10" s="114" t="s">
        <v>416</v>
      </c>
      <c r="I10" s="114" t="s">
        <v>416</v>
      </c>
      <c r="J10" s="114">
        <v>4</v>
      </c>
      <c r="K10" s="114">
        <f t="shared" ref="K10:K16" si="2">SUM(F10:J10)</f>
        <v>4</v>
      </c>
      <c r="L10" s="114">
        <v>33</v>
      </c>
      <c r="M10" s="114">
        <v>33</v>
      </c>
      <c r="N10" s="114">
        <v>1</v>
      </c>
      <c r="O10" s="114">
        <v>32</v>
      </c>
      <c r="P10" s="114" t="s">
        <v>416</v>
      </c>
      <c r="Q10" s="114" t="s">
        <v>416</v>
      </c>
      <c r="R10" s="114" t="s">
        <v>416</v>
      </c>
      <c r="S10" s="114" t="s">
        <v>416</v>
      </c>
      <c r="T10" s="114">
        <v>33</v>
      </c>
      <c r="U10" s="114">
        <f t="shared" ref="U10:U16" si="3">SUM(P10:T10)</f>
        <v>33</v>
      </c>
    </row>
    <row r="11" spans="1:21" x14ac:dyDescent="0.2">
      <c r="A11" s="136" t="s">
        <v>445</v>
      </c>
      <c r="B11" s="114">
        <v>2</v>
      </c>
      <c r="C11" s="114">
        <v>2</v>
      </c>
      <c r="D11" s="114" t="s">
        <v>416</v>
      </c>
      <c r="E11" s="114">
        <v>2</v>
      </c>
      <c r="F11" s="114" t="s">
        <v>416</v>
      </c>
      <c r="G11" s="114" t="s">
        <v>416</v>
      </c>
      <c r="H11" s="114" t="s">
        <v>416</v>
      </c>
      <c r="I11" s="114" t="s">
        <v>416</v>
      </c>
      <c r="J11" s="114">
        <v>2</v>
      </c>
      <c r="K11" s="114">
        <f t="shared" si="2"/>
        <v>2</v>
      </c>
      <c r="L11" s="114">
        <v>22</v>
      </c>
      <c r="M11" s="114">
        <v>22</v>
      </c>
      <c r="N11" s="114" t="s">
        <v>416</v>
      </c>
      <c r="O11" s="114">
        <v>22</v>
      </c>
      <c r="P11" s="114" t="s">
        <v>416</v>
      </c>
      <c r="Q11" s="114" t="s">
        <v>416</v>
      </c>
      <c r="R11" s="114">
        <v>1</v>
      </c>
      <c r="S11" s="114" t="s">
        <v>416</v>
      </c>
      <c r="T11" s="114">
        <v>21</v>
      </c>
      <c r="U11" s="114">
        <f t="shared" si="3"/>
        <v>22</v>
      </c>
    </row>
    <row r="12" spans="1:21" x14ac:dyDescent="0.2">
      <c r="A12" s="136" t="s">
        <v>447</v>
      </c>
      <c r="B12" s="114">
        <v>1</v>
      </c>
      <c r="C12" s="114">
        <v>1</v>
      </c>
      <c r="D12" s="114" t="s">
        <v>416</v>
      </c>
      <c r="E12" s="114">
        <v>1</v>
      </c>
      <c r="F12" s="114" t="s">
        <v>416</v>
      </c>
      <c r="G12" s="114" t="s">
        <v>416</v>
      </c>
      <c r="H12" s="114" t="s">
        <v>416</v>
      </c>
      <c r="I12" s="114">
        <v>1</v>
      </c>
      <c r="J12" s="114" t="s">
        <v>416</v>
      </c>
      <c r="K12" s="114">
        <f t="shared" si="2"/>
        <v>1</v>
      </c>
      <c r="L12" s="114">
        <v>12</v>
      </c>
      <c r="M12" s="114">
        <v>12</v>
      </c>
      <c r="N12" s="114" t="s">
        <v>416</v>
      </c>
      <c r="O12" s="114">
        <v>12</v>
      </c>
      <c r="P12" s="114" t="s">
        <v>416</v>
      </c>
      <c r="Q12" s="114" t="s">
        <v>416</v>
      </c>
      <c r="R12" s="114" t="s">
        <v>416</v>
      </c>
      <c r="S12" s="114">
        <v>12</v>
      </c>
      <c r="T12" s="114" t="s">
        <v>416</v>
      </c>
      <c r="U12" s="114">
        <f t="shared" si="3"/>
        <v>12</v>
      </c>
    </row>
    <row r="13" spans="1:21" x14ac:dyDescent="0.2">
      <c r="A13" s="136" t="s">
        <v>446</v>
      </c>
      <c r="B13" s="114" t="s">
        <v>416</v>
      </c>
      <c r="C13" s="114" t="s">
        <v>416</v>
      </c>
      <c r="D13" s="114" t="s">
        <v>416</v>
      </c>
      <c r="E13" s="114" t="s">
        <v>416</v>
      </c>
      <c r="F13" s="114" t="s">
        <v>416</v>
      </c>
      <c r="G13" s="114" t="s">
        <v>416</v>
      </c>
      <c r="H13" s="114" t="s">
        <v>416</v>
      </c>
      <c r="I13" s="114" t="s">
        <v>416</v>
      </c>
      <c r="J13" s="114" t="s">
        <v>416</v>
      </c>
      <c r="K13" s="114">
        <f t="shared" si="2"/>
        <v>0</v>
      </c>
      <c r="L13" s="114">
        <v>21</v>
      </c>
      <c r="M13" s="114">
        <v>21</v>
      </c>
      <c r="N13" s="114" t="s">
        <v>416</v>
      </c>
      <c r="O13" s="114">
        <v>21</v>
      </c>
      <c r="P13" s="114" t="s">
        <v>416</v>
      </c>
      <c r="Q13" s="114" t="s">
        <v>416</v>
      </c>
      <c r="R13" s="114" t="s">
        <v>416</v>
      </c>
      <c r="S13" s="114" t="s">
        <v>416</v>
      </c>
      <c r="T13" s="114">
        <v>21</v>
      </c>
      <c r="U13" s="114">
        <f t="shared" si="3"/>
        <v>21</v>
      </c>
    </row>
    <row r="14" spans="1:21" x14ac:dyDescent="0.2">
      <c r="A14" s="136" t="s">
        <v>448</v>
      </c>
      <c r="B14" s="114">
        <v>33</v>
      </c>
      <c r="C14" s="114">
        <v>33</v>
      </c>
      <c r="D14" s="114" t="s">
        <v>416</v>
      </c>
      <c r="E14" s="114">
        <v>33</v>
      </c>
      <c r="F14" s="114" t="s">
        <v>416</v>
      </c>
      <c r="G14" s="114" t="s">
        <v>416</v>
      </c>
      <c r="H14" s="114" t="s">
        <v>416</v>
      </c>
      <c r="I14" s="114">
        <v>18</v>
      </c>
      <c r="J14" s="114">
        <v>15</v>
      </c>
      <c r="K14" s="114">
        <f t="shared" si="2"/>
        <v>33</v>
      </c>
      <c r="L14" s="114">
        <v>183</v>
      </c>
      <c r="M14" s="114">
        <v>183</v>
      </c>
      <c r="N14" s="114">
        <v>1</v>
      </c>
      <c r="O14" s="114">
        <v>182</v>
      </c>
      <c r="P14" s="114" t="s">
        <v>416</v>
      </c>
      <c r="Q14" s="114" t="s">
        <v>416</v>
      </c>
      <c r="R14" s="114">
        <v>1</v>
      </c>
      <c r="S14" s="114">
        <v>97</v>
      </c>
      <c r="T14" s="114">
        <v>85</v>
      </c>
      <c r="U14" s="114">
        <f t="shared" si="3"/>
        <v>183</v>
      </c>
    </row>
    <row r="15" spans="1:21" x14ac:dyDescent="0.2">
      <c r="A15" s="136" t="s">
        <v>449</v>
      </c>
      <c r="B15" s="114">
        <v>2</v>
      </c>
      <c r="C15" s="114">
        <v>2</v>
      </c>
      <c r="D15" s="114" t="s">
        <v>416</v>
      </c>
      <c r="E15" s="114">
        <v>2</v>
      </c>
      <c r="F15" s="114" t="s">
        <v>416</v>
      </c>
      <c r="G15" s="114" t="s">
        <v>416</v>
      </c>
      <c r="H15" s="114" t="s">
        <v>416</v>
      </c>
      <c r="I15" s="114">
        <v>2</v>
      </c>
      <c r="J15" s="114" t="s">
        <v>416</v>
      </c>
      <c r="K15" s="114">
        <f t="shared" si="2"/>
        <v>2</v>
      </c>
      <c r="L15" s="114">
        <v>44</v>
      </c>
      <c r="M15" s="114">
        <v>44</v>
      </c>
      <c r="N15" s="114" t="s">
        <v>416</v>
      </c>
      <c r="O15" s="114">
        <v>44</v>
      </c>
      <c r="P15" s="114" t="s">
        <v>416</v>
      </c>
      <c r="Q15" s="114" t="s">
        <v>416</v>
      </c>
      <c r="R15" s="114" t="s">
        <v>416</v>
      </c>
      <c r="S15" s="114">
        <v>44</v>
      </c>
      <c r="T15" s="114" t="s">
        <v>416</v>
      </c>
      <c r="U15" s="114">
        <f t="shared" si="3"/>
        <v>44</v>
      </c>
    </row>
    <row r="16" spans="1:21" x14ac:dyDescent="0.2">
      <c r="A16" s="136" t="s">
        <v>450</v>
      </c>
      <c r="B16" s="114">
        <v>5</v>
      </c>
      <c r="C16" s="114">
        <v>6</v>
      </c>
      <c r="D16" s="114" t="s">
        <v>416</v>
      </c>
      <c r="E16" s="114">
        <v>5</v>
      </c>
      <c r="F16" s="114" t="s">
        <v>416</v>
      </c>
      <c r="G16" s="114" t="s">
        <v>416</v>
      </c>
      <c r="H16" s="114" t="s">
        <v>416</v>
      </c>
      <c r="I16" s="114">
        <v>6</v>
      </c>
      <c r="J16" s="114" t="s">
        <v>416</v>
      </c>
      <c r="K16" s="114">
        <f t="shared" si="2"/>
        <v>6</v>
      </c>
      <c r="L16" s="114">
        <v>98</v>
      </c>
      <c r="M16" s="114">
        <v>98</v>
      </c>
      <c r="N16" s="114">
        <v>1</v>
      </c>
      <c r="O16" s="114">
        <v>97</v>
      </c>
      <c r="P16" s="114" t="s">
        <v>416</v>
      </c>
      <c r="Q16" s="114">
        <v>1</v>
      </c>
      <c r="R16" s="114">
        <v>1</v>
      </c>
      <c r="S16" s="114">
        <v>96</v>
      </c>
      <c r="T16" s="114" t="s">
        <v>416</v>
      </c>
      <c r="U16" s="114">
        <f t="shared" si="3"/>
        <v>98</v>
      </c>
    </row>
    <row r="17" spans="1:21" s="443" customFormat="1" ht="39" x14ac:dyDescent="0.2">
      <c r="A17" s="90" t="s">
        <v>487</v>
      </c>
      <c r="B17" s="111">
        <f>B18</f>
        <v>17</v>
      </c>
      <c r="C17" s="111">
        <f t="shared" ref="C17:U17" si="4">C18</f>
        <v>17</v>
      </c>
      <c r="D17" s="111">
        <f t="shared" si="4"/>
        <v>0</v>
      </c>
      <c r="E17" s="111">
        <f t="shared" si="4"/>
        <v>17</v>
      </c>
      <c r="F17" s="111">
        <f t="shared" si="4"/>
        <v>0</v>
      </c>
      <c r="G17" s="111">
        <f t="shared" si="4"/>
        <v>0</v>
      </c>
      <c r="H17" s="111">
        <f t="shared" si="4"/>
        <v>0</v>
      </c>
      <c r="I17" s="111">
        <f t="shared" si="4"/>
        <v>6</v>
      </c>
      <c r="J17" s="111">
        <f t="shared" si="4"/>
        <v>11</v>
      </c>
      <c r="K17" s="111">
        <f t="shared" si="4"/>
        <v>17</v>
      </c>
      <c r="L17" s="111">
        <f t="shared" si="4"/>
        <v>225</v>
      </c>
      <c r="M17" s="111">
        <f t="shared" si="4"/>
        <v>225</v>
      </c>
      <c r="N17" s="111">
        <f t="shared" si="4"/>
        <v>4</v>
      </c>
      <c r="O17" s="111">
        <f t="shared" si="4"/>
        <v>221</v>
      </c>
      <c r="P17" s="111">
        <f t="shared" si="4"/>
        <v>0</v>
      </c>
      <c r="Q17" s="111">
        <f t="shared" si="4"/>
        <v>0</v>
      </c>
      <c r="R17" s="111">
        <f t="shared" si="4"/>
        <v>2</v>
      </c>
      <c r="S17" s="111">
        <f t="shared" si="4"/>
        <v>81</v>
      </c>
      <c r="T17" s="111">
        <f t="shared" si="4"/>
        <v>8</v>
      </c>
      <c r="U17" s="111">
        <f t="shared" si="4"/>
        <v>851</v>
      </c>
    </row>
    <row r="18" spans="1:21" s="437" customFormat="1" x14ac:dyDescent="0.2">
      <c r="A18" s="448" t="s">
        <v>475</v>
      </c>
      <c r="B18" s="406">
        <v>17</v>
      </c>
      <c r="C18" s="406">
        <v>17</v>
      </c>
      <c r="D18" s="406">
        <v>0</v>
      </c>
      <c r="E18" s="406">
        <v>17</v>
      </c>
      <c r="F18" s="406">
        <v>0</v>
      </c>
      <c r="G18" s="406">
        <v>0</v>
      </c>
      <c r="H18" s="406">
        <v>0</v>
      </c>
      <c r="I18" s="406">
        <v>6</v>
      </c>
      <c r="J18" s="406">
        <v>11</v>
      </c>
      <c r="K18" s="406">
        <v>17</v>
      </c>
      <c r="L18" s="406">
        <v>225</v>
      </c>
      <c r="M18" s="406">
        <v>225</v>
      </c>
      <c r="N18" s="406">
        <v>4</v>
      </c>
      <c r="O18" s="406">
        <v>221</v>
      </c>
      <c r="P18" s="406">
        <v>0</v>
      </c>
      <c r="Q18" s="406">
        <v>0</v>
      </c>
      <c r="R18" s="406">
        <v>2</v>
      </c>
      <c r="S18" s="406">
        <v>81</v>
      </c>
      <c r="T18" s="406">
        <v>8</v>
      </c>
      <c r="U18" s="406">
        <v>851</v>
      </c>
    </row>
    <row r="19" spans="1:21" x14ac:dyDescent="0.2">
      <c r="A19" s="136" t="s">
        <v>476</v>
      </c>
      <c r="B19" s="114">
        <v>0</v>
      </c>
      <c r="C19" s="114">
        <v>0</v>
      </c>
      <c r="D19" s="114">
        <v>0</v>
      </c>
      <c r="E19" s="114">
        <v>0</v>
      </c>
      <c r="F19" s="114">
        <v>0</v>
      </c>
      <c r="G19" s="114">
        <v>0</v>
      </c>
      <c r="H19" s="114">
        <v>0</v>
      </c>
      <c r="I19" s="114">
        <v>0</v>
      </c>
      <c r="J19" s="114">
        <v>0</v>
      </c>
      <c r="K19" s="114">
        <v>0</v>
      </c>
      <c r="L19" s="114">
        <v>0</v>
      </c>
      <c r="M19" s="114">
        <v>0</v>
      </c>
      <c r="N19" s="114">
        <v>0</v>
      </c>
      <c r="O19" s="114">
        <v>0</v>
      </c>
      <c r="P19" s="114">
        <v>0</v>
      </c>
      <c r="Q19" s="114">
        <v>0</v>
      </c>
      <c r="R19" s="114">
        <v>0</v>
      </c>
      <c r="S19" s="114">
        <v>0</v>
      </c>
      <c r="T19" s="114">
        <v>0</v>
      </c>
      <c r="U19" s="114">
        <v>0</v>
      </c>
    </row>
    <row r="20" spans="1:21" x14ac:dyDescent="0.2">
      <c r="A20" s="136" t="s">
        <v>477</v>
      </c>
      <c r="B20" s="114">
        <v>1</v>
      </c>
      <c r="C20" s="114">
        <v>1</v>
      </c>
      <c r="D20" s="114">
        <v>0</v>
      </c>
      <c r="E20" s="114">
        <v>1</v>
      </c>
      <c r="F20" s="114">
        <v>0</v>
      </c>
      <c r="G20" s="114">
        <v>0</v>
      </c>
      <c r="H20" s="114">
        <v>0</v>
      </c>
      <c r="I20" s="114">
        <v>0</v>
      </c>
      <c r="J20" s="114">
        <v>1</v>
      </c>
      <c r="K20" s="114">
        <v>1</v>
      </c>
      <c r="L20" s="114">
        <v>8</v>
      </c>
      <c r="M20" s="114">
        <v>8</v>
      </c>
      <c r="N20" s="114">
        <v>0</v>
      </c>
      <c r="O20" s="114">
        <v>8</v>
      </c>
      <c r="P20" s="114">
        <v>0</v>
      </c>
      <c r="Q20" s="114">
        <v>0</v>
      </c>
      <c r="R20" s="114">
        <v>0</v>
      </c>
      <c r="S20" s="114">
        <v>0</v>
      </c>
      <c r="T20" s="114">
        <v>8</v>
      </c>
      <c r="U20" s="114">
        <v>37</v>
      </c>
    </row>
    <row r="21" spans="1:21" x14ac:dyDescent="0.2">
      <c r="A21" s="136" t="s">
        <v>478</v>
      </c>
      <c r="B21" s="114">
        <v>10</v>
      </c>
      <c r="C21" s="114">
        <v>10</v>
      </c>
      <c r="D21" s="114">
        <v>0</v>
      </c>
      <c r="E21" s="114">
        <v>10</v>
      </c>
      <c r="F21" s="114">
        <v>0</v>
      </c>
      <c r="G21" s="114">
        <v>0</v>
      </c>
      <c r="H21" s="114">
        <v>0</v>
      </c>
      <c r="I21" s="114">
        <v>0</v>
      </c>
      <c r="J21" s="114">
        <v>10</v>
      </c>
      <c r="K21" s="114">
        <v>10</v>
      </c>
      <c r="L21" s="114">
        <v>134</v>
      </c>
      <c r="M21" s="114">
        <v>134</v>
      </c>
      <c r="N21" s="114">
        <v>2</v>
      </c>
      <c r="O21" s="114">
        <v>132</v>
      </c>
      <c r="P21" s="114">
        <v>0</v>
      </c>
      <c r="Q21" s="114">
        <v>0</v>
      </c>
      <c r="R21" s="114">
        <v>0</v>
      </c>
      <c r="S21" s="114">
        <v>0</v>
      </c>
      <c r="T21" s="114">
        <v>0</v>
      </c>
      <c r="U21" s="114">
        <v>452</v>
      </c>
    </row>
    <row r="22" spans="1:21" x14ac:dyDescent="0.2">
      <c r="A22" s="136" t="s">
        <v>479</v>
      </c>
      <c r="B22" s="114">
        <v>6</v>
      </c>
      <c r="C22" s="114">
        <v>6</v>
      </c>
      <c r="D22" s="114">
        <v>0</v>
      </c>
      <c r="E22" s="114">
        <v>6</v>
      </c>
      <c r="F22" s="114">
        <v>0</v>
      </c>
      <c r="G22" s="114">
        <v>0</v>
      </c>
      <c r="H22" s="114">
        <v>0</v>
      </c>
      <c r="I22" s="114">
        <v>6</v>
      </c>
      <c r="J22" s="114">
        <v>0</v>
      </c>
      <c r="K22" s="114">
        <v>6</v>
      </c>
      <c r="L22" s="114">
        <v>83</v>
      </c>
      <c r="M22" s="114">
        <v>83</v>
      </c>
      <c r="N22" s="114">
        <v>2</v>
      </c>
      <c r="O22" s="114">
        <v>81</v>
      </c>
      <c r="P22" s="114">
        <v>0</v>
      </c>
      <c r="Q22" s="114">
        <v>0</v>
      </c>
      <c r="R22" s="114">
        <v>2</v>
      </c>
      <c r="S22" s="114">
        <v>81</v>
      </c>
      <c r="T22" s="114">
        <v>0</v>
      </c>
      <c r="U22" s="114">
        <v>362</v>
      </c>
    </row>
    <row r="23" spans="1:21" s="443" customFormat="1" ht="39" x14ac:dyDescent="0.2">
      <c r="A23" s="90" t="s">
        <v>489</v>
      </c>
      <c r="B23" s="111">
        <f>B24</f>
        <v>47</v>
      </c>
      <c r="C23" s="111">
        <f t="shared" ref="C23:T23" si="5">C24</f>
        <v>47</v>
      </c>
      <c r="D23" s="111">
        <f t="shared" si="5"/>
        <v>1</v>
      </c>
      <c r="E23" s="111">
        <f t="shared" si="5"/>
        <v>46</v>
      </c>
      <c r="F23" s="111" t="str">
        <f t="shared" si="5"/>
        <v>-</v>
      </c>
      <c r="G23" s="111" t="str">
        <f t="shared" si="5"/>
        <v>-</v>
      </c>
      <c r="H23" s="111" t="str">
        <f t="shared" si="5"/>
        <v>-</v>
      </c>
      <c r="I23" s="111">
        <f t="shared" si="5"/>
        <v>30</v>
      </c>
      <c r="J23" s="111">
        <f t="shared" si="5"/>
        <v>17</v>
      </c>
      <c r="K23" s="111">
        <f t="shared" si="5"/>
        <v>47</v>
      </c>
      <c r="L23" s="111">
        <f t="shared" si="5"/>
        <v>202</v>
      </c>
      <c r="M23" s="111">
        <f t="shared" si="5"/>
        <v>202</v>
      </c>
      <c r="N23" s="111">
        <f t="shared" si="5"/>
        <v>2</v>
      </c>
      <c r="O23" s="111">
        <f t="shared" si="5"/>
        <v>200</v>
      </c>
      <c r="P23" s="111" t="str">
        <f t="shared" si="5"/>
        <v>-</v>
      </c>
      <c r="Q23" s="111" t="str">
        <f t="shared" si="5"/>
        <v>-</v>
      </c>
      <c r="R23" s="111">
        <f t="shared" si="5"/>
        <v>1</v>
      </c>
      <c r="S23" s="111">
        <f t="shared" si="5"/>
        <v>156</v>
      </c>
      <c r="T23" s="111">
        <f t="shared" si="5"/>
        <v>45</v>
      </c>
      <c r="U23" s="111">
        <f>SUM(P23:T23)</f>
        <v>202</v>
      </c>
    </row>
    <row r="24" spans="1:21" s="437" customFormat="1" x14ac:dyDescent="0.2">
      <c r="A24" s="448" t="s">
        <v>481</v>
      </c>
      <c r="B24" s="406">
        <v>47</v>
      </c>
      <c r="C24" s="406">
        <v>47</v>
      </c>
      <c r="D24" s="406">
        <v>1</v>
      </c>
      <c r="E24" s="406">
        <v>46</v>
      </c>
      <c r="F24" s="406" t="s">
        <v>416</v>
      </c>
      <c r="G24" s="406" t="s">
        <v>416</v>
      </c>
      <c r="H24" s="406" t="s">
        <v>416</v>
      </c>
      <c r="I24" s="406">
        <v>30</v>
      </c>
      <c r="J24" s="406">
        <v>17</v>
      </c>
      <c r="K24" s="406">
        <v>47</v>
      </c>
      <c r="L24" s="406">
        <v>202</v>
      </c>
      <c r="M24" s="406">
        <v>202</v>
      </c>
      <c r="N24" s="406">
        <v>2</v>
      </c>
      <c r="O24" s="406">
        <v>200</v>
      </c>
      <c r="P24" s="406" t="s">
        <v>416</v>
      </c>
      <c r="Q24" s="406" t="s">
        <v>416</v>
      </c>
      <c r="R24" s="406">
        <v>1</v>
      </c>
      <c r="S24" s="406">
        <v>156</v>
      </c>
      <c r="T24" s="406">
        <v>45</v>
      </c>
      <c r="U24" s="406">
        <v>202</v>
      </c>
    </row>
    <row r="25" spans="1:21" x14ac:dyDescent="0.2">
      <c r="A25" s="136" t="s">
        <v>482</v>
      </c>
      <c r="B25" s="114">
        <v>17</v>
      </c>
      <c r="C25" s="114">
        <v>17</v>
      </c>
      <c r="D25" s="114" t="s">
        <v>416</v>
      </c>
      <c r="E25" s="114">
        <v>17</v>
      </c>
      <c r="F25" s="114" t="s">
        <v>416</v>
      </c>
      <c r="G25" s="114" t="s">
        <v>416</v>
      </c>
      <c r="H25" s="114" t="s">
        <v>416</v>
      </c>
      <c r="I25" s="114" t="s">
        <v>416</v>
      </c>
      <c r="J25" s="114">
        <v>17</v>
      </c>
      <c r="K25" s="114">
        <v>17</v>
      </c>
      <c r="L25" s="114">
        <v>45</v>
      </c>
      <c r="M25" s="114">
        <v>45</v>
      </c>
      <c r="N25" s="114" t="s">
        <v>416</v>
      </c>
      <c r="O25" s="114">
        <v>45</v>
      </c>
      <c r="P25" s="114" t="s">
        <v>416</v>
      </c>
      <c r="Q25" s="114" t="s">
        <v>416</v>
      </c>
      <c r="R25" s="114" t="s">
        <v>416</v>
      </c>
      <c r="S25" s="114" t="s">
        <v>416</v>
      </c>
      <c r="T25" s="114">
        <v>45</v>
      </c>
      <c r="U25" s="114">
        <v>45</v>
      </c>
    </row>
    <row r="26" spans="1:21" x14ac:dyDescent="0.2">
      <c r="A26" s="136" t="s">
        <v>483</v>
      </c>
      <c r="B26" s="114">
        <v>21</v>
      </c>
      <c r="C26" s="114">
        <v>21</v>
      </c>
      <c r="D26" s="114" t="s">
        <v>416</v>
      </c>
      <c r="E26" s="114">
        <v>21</v>
      </c>
      <c r="F26" s="114" t="s">
        <v>416</v>
      </c>
      <c r="G26" s="114" t="s">
        <v>416</v>
      </c>
      <c r="H26" s="114" t="s">
        <v>416</v>
      </c>
      <c r="I26" s="114">
        <v>21</v>
      </c>
      <c r="J26" s="114" t="s">
        <v>416</v>
      </c>
      <c r="K26" s="114">
        <v>21</v>
      </c>
      <c r="L26" s="114">
        <v>21</v>
      </c>
      <c r="M26" s="114">
        <v>21</v>
      </c>
      <c r="N26" s="114" t="s">
        <v>416</v>
      </c>
      <c r="O26" s="114">
        <v>21</v>
      </c>
      <c r="P26" s="114" t="s">
        <v>416</v>
      </c>
      <c r="Q26" s="114" t="s">
        <v>416</v>
      </c>
      <c r="R26" s="114" t="s">
        <v>416</v>
      </c>
      <c r="S26" s="114">
        <v>21</v>
      </c>
      <c r="T26" s="114" t="s">
        <v>416</v>
      </c>
      <c r="U26" s="114">
        <v>21</v>
      </c>
    </row>
    <row r="27" spans="1:21" x14ac:dyDescent="0.2">
      <c r="A27" s="136" t="s">
        <v>484</v>
      </c>
      <c r="B27" s="114">
        <v>4</v>
      </c>
      <c r="C27" s="114">
        <v>4</v>
      </c>
      <c r="D27" s="114" t="s">
        <v>416</v>
      </c>
      <c r="E27" s="114">
        <v>4</v>
      </c>
      <c r="F27" s="114" t="s">
        <v>416</v>
      </c>
      <c r="G27" s="114" t="s">
        <v>416</v>
      </c>
      <c r="H27" s="114" t="s">
        <v>416</v>
      </c>
      <c r="I27" s="114">
        <v>4</v>
      </c>
      <c r="J27" s="114" t="s">
        <v>416</v>
      </c>
      <c r="K27" s="114">
        <v>4</v>
      </c>
      <c r="L27" s="114">
        <v>73</v>
      </c>
      <c r="M27" s="114">
        <v>73</v>
      </c>
      <c r="N27" s="114">
        <v>1</v>
      </c>
      <c r="O27" s="114">
        <v>72</v>
      </c>
      <c r="P27" s="114" t="s">
        <v>416</v>
      </c>
      <c r="Q27" s="114" t="s">
        <v>416</v>
      </c>
      <c r="R27" s="114" t="s">
        <v>416</v>
      </c>
      <c r="S27" s="114">
        <v>73</v>
      </c>
      <c r="T27" s="114" t="s">
        <v>416</v>
      </c>
      <c r="U27" s="114">
        <v>73</v>
      </c>
    </row>
    <row r="28" spans="1:21" x14ac:dyDescent="0.2">
      <c r="A28" s="136" t="s">
        <v>485</v>
      </c>
      <c r="B28" s="114">
        <v>3</v>
      </c>
      <c r="C28" s="114">
        <v>3</v>
      </c>
      <c r="D28" s="114">
        <v>1</v>
      </c>
      <c r="E28" s="114">
        <v>2</v>
      </c>
      <c r="F28" s="114" t="s">
        <v>416</v>
      </c>
      <c r="G28" s="114" t="s">
        <v>416</v>
      </c>
      <c r="H28" s="114" t="s">
        <v>416</v>
      </c>
      <c r="I28" s="114">
        <v>3</v>
      </c>
      <c r="J28" s="114" t="s">
        <v>416</v>
      </c>
      <c r="K28" s="114">
        <v>3</v>
      </c>
      <c r="L28" s="114">
        <v>31</v>
      </c>
      <c r="M28" s="114">
        <v>31</v>
      </c>
      <c r="N28" s="114" t="s">
        <v>416</v>
      </c>
      <c r="O28" s="114">
        <v>31</v>
      </c>
      <c r="P28" s="114" t="s">
        <v>416</v>
      </c>
      <c r="Q28" s="114" t="s">
        <v>416</v>
      </c>
      <c r="R28" s="114">
        <v>1</v>
      </c>
      <c r="S28" s="114">
        <v>30</v>
      </c>
      <c r="T28" s="114" t="s">
        <v>416</v>
      </c>
      <c r="U28" s="114">
        <v>31</v>
      </c>
    </row>
    <row r="29" spans="1:21" x14ac:dyDescent="0.2">
      <c r="A29" s="136" t="s">
        <v>486</v>
      </c>
      <c r="B29" s="114">
        <v>2</v>
      </c>
      <c r="C29" s="114">
        <v>2</v>
      </c>
      <c r="D29" s="114" t="s">
        <v>416</v>
      </c>
      <c r="E29" s="114">
        <v>2</v>
      </c>
      <c r="F29" s="114" t="s">
        <v>416</v>
      </c>
      <c r="G29" s="114" t="s">
        <v>416</v>
      </c>
      <c r="H29" s="114" t="s">
        <v>416</v>
      </c>
      <c r="I29" s="114">
        <v>2</v>
      </c>
      <c r="J29" s="114" t="s">
        <v>416</v>
      </c>
      <c r="K29" s="114">
        <v>2</v>
      </c>
      <c r="L29" s="114">
        <v>32</v>
      </c>
      <c r="M29" s="114">
        <v>32</v>
      </c>
      <c r="N29" s="114">
        <v>1</v>
      </c>
      <c r="O29" s="114">
        <v>31</v>
      </c>
      <c r="P29" s="114" t="s">
        <v>416</v>
      </c>
      <c r="Q29" s="114" t="s">
        <v>416</v>
      </c>
      <c r="R29" s="114" t="s">
        <v>416</v>
      </c>
      <c r="S29" s="114">
        <v>32</v>
      </c>
      <c r="T29" s="114" t="s">
        <v>416</v>
      </c>
      <c r="U29" s="114">
        <v>32</v>
      </c>
    </row>
    <row r="30" spans="1:21" x14ac:dyDescent="0.2">
      <c r="A30" s="137"/>
      <c r="B30" s="138"/>
      <c r="C30" s="139"/>
      <c r="D30" s="93"/>
      <c r="E30" s="93"/>
      <c r="F30" s="93"/>
      <c r="G30" s="93"/>
      <c r="H30" s="93"/>
      <c r="I30" s="93"/>
      <c r="J30" s="93"/>
      <c r="K30" s="93"/>
      <c r="L30" s="93"/>
      <c r="M30" s="93"/>
      <c r="N30" s="93"/>
      <c r="O30" s="93"/>
      <c r="P30" s="93"/>
      <c r="Q30" s="93"/>
      <c r="R30" s="93"/>
      <c r="S30" s="93"/>
      <c r="T30" s="93"/>
      <c r="U30" s="93"/>
    </row>
    <row r="31" spans="1:21" x14ac:dyDescent="0.2">
      <c r="A31" s="118" t="s">
        <v>321</v>
      </c>
      <c r="B31" s="140"/>
      <c r="C31" s="141"/>
      <c r="D31" s="120"/>
      <c r="E31" s="120"/>
      <c r="F31" s="96"/>
      <c r="G31" s="120"/>
    </row>
    <row r="32" spans="1:21" x14ac:dyDescent="0.2">
      <c r="A32" s="97"/>
      <c r="B32" s="96"/>
      <c r="C32" s="120"/>
      <c r="D32" s="120"/>
      <c r="E32" s="120"/>
      <c r="F32" s="96"/>
      <c r="G32" s="120"/>
      <c r="H32" s="88"/>
      <c r="I32" s="88"/>
      <c r="J32" s="88"/>
      <c r="K32" s="88"/>
      <c r="L32" s="88"/>
      <c r="M32" s="88"/>
      <c r="N32" s="88"/>
      <c r="O32" s="88"/>
      <c r="P32" s="88"/>
      <c r="Q32" s="88"/>
      <c r="R32" s="88"/>
      <c r="S32" s="88"/>
      <c r="T32" s="88"/>
    </row>
    <row r="33" spans="1:20" x14ac:dyDescent="0.2">
      <c r="A33" s="86"/>
      <c r="B33" s="96"/>
      <c r="C33" s="120"/>
      <c r="D33" s="120"/>
      <c r="E33" s="120"/>
      <c r="F33" s="96"/>
      <c r="G33" s="120"/>
      <c r="H33" s="88"/>
      <c r="I33" s="88"/>
      <c r="J33" s="88"/>
      <c r="K33" s="88"/>
      <c r="L33" s="88"/>
      <c r="M33" s="88"/>
      <c r="N33" s="88"/>
      <c r="O33" s="88"/>
      <c r="P33" s="88"/>
      <c r="Q33" s="88"/>
      <c r="R33" s="88"/>
      <c r="S33" s="88"/>
      <c r="T33" s="88"/>
    </row>
    <row r="34" spans="1:20" x14ac:dyDescent="0.2">
      <c r="A34" s="98"/>
      <c r="B34" s="121"/>
      <c r="C34" s="122"/>
      <c r="D34" s="122"/>
      <c r="E34" s="122"/>
      <c r="F34" s="121"/>
      <c r="G34" s="122"/>
      <c r="H34" s="121"/>
      <c r="I34" s="121"/>
      <c r="J34" s="121"/>
      <c r="K34" s="121"/>
      <c r="L34" s="88"/>
      <c r="M34" s="88"/>
      <c r="N34" s="88"/>
      <c r="O34" s="88"/>
      <c r="P34" s="88"/>
      <c r="Q34" s="88"/>
      <c r="R34" s="88"/>
      <c r="S34" s="88"/>
      <c r="T34" s="88"/>
    </row>
    <row r="35" spans="1:20" x14ac:dyDescent="0.2">
      <c r="A35" s="98"/>
      <c r="B35" s="101"/>
      <c r="C35" s="123"/>
      <c r="D35" s="123"/>
      <c r="E35" s="123"/>
      <c r="F35" s="101"/>
      <c r="G35" s="123"/>
      <c r="H35" s="101"/>
      <c r="I35" s="101"/>
      <c r="J35" s="101"/>
      <c r="K35" s="101"/>
    </row>
    <row r="36" spans="1:20" x14ac:dyDescent="0.2">
      <c r="A36" s="98"/>
      <c r="B36" s="101"/>
      <c r="C36" s="123"/>
      <c r="D36" s="123"/>
      <c r="E36" s="123"/>
      <c r="F36" s="101"/>
      <c r="G36" s="123"/>
      <c r="H36" s="101"/>
      <c r="I36" s="101"/>
      <c r="J36" s="101"/>
      <c r="K36" s="101"/>
    </row>
    <row r="37" spans="1:20" x14ac:dyDescent="0.2">
      <c r="A37" s="98"/>
      <c r="B37" s="101"/>
      <c r="C37" s="123"/>
      <c r="D37" s="123"/>
      <c r="E37" s="123"/>
      <c r="F37" s="101"/>
      <c r="G37" s="123"/>
      <c r="H37" s="101"/>
      <c r="I37" s="101"/>
      <c r="J37" s="101"/>
      <c r="K37" s="101"/>
    </row>
    <row r="44" spans="1:20" x14ac:dyDescent="0.2">
      <c r="L44" s="88"/>
    </row>
    <row r="45" spans="1:20" x14ac:dyDescent="0.2">
      <c r="G45" s="142"/>
      <c r="H45" s="88"/>
      <c r="I45" s="88"/>
      <c r="J45" s="88"/>
      <c r="L45" s="88"/>
    </row>
    <row r="46" spans="1:20" x14ac:dyDescent="0.2">
      <c r="H46" s="88"/>
      <c r="I46" s="88"/>
      <c r="J46" s="88"/>
    </row>
  </sheetData>
  <customSheetViews>
    <customSheetView guid="{25DB3235-00DD-4DBB-A5FE-705B80034702}" showPageBreaks="1" showGridLines="0" printArea="1" view="pageBreakPreview">
      <pane xSplit="1" ySplit="6" topLeftCell="I7" activePane="bottomRight" state="frozen"/>
      <selection pane="bottomRight" activeCell="U5" sqref="U5"/>
      <rowBreaks count="3" manualBreakCount="3">
        <brk id="35805" min="227" max="54353" man="1"/>
        <brk id="36255" min="223" max="57901" man="1"/>
        <brk id="36513" min="219" max="58033" man="1"/>
      </rowBreaks>
      <pageMargins left="0.78740157480314965" right="0.54" top="0.79" bottom="0.78740157480314965" header="0" footer="0"/>
      <pageSetup paperSize="9" scale="99" orientation="landscape"/>
      <headerFooter alignWithMargins="0"/>
    </customSheetView>
    <customSheetView guid="{DE772C8A-D712-4FF1-AB28-F88868F0084B}" showPageBreaks="1" showGridLines="0" printArea="1" view="pageBreakPreview">
      <pane xSplit="1" ySplit="6" topLeftCell="H7" activePane="bottomRight" state="frozen"/>
      <selection pane="bottomRight" activeCell="I12" sqref="I12"/>
      <rowBreaks count="3" manualBreakCount="3">
        <brk id="35805" min="227" max="54353" man="1"/>
        <brk id="36255" min="223" max="57901" man="1"/>
        <brk id="36513" min="219" max="58033" man="1"/>
      </rowBreaks>
      <pageMargins left="0.78740157480314965" right="0.54" top="0.79" bottom="0.78740157480314965" header="0" footer="0"/>
      <pageSetup paperSize="9" scale="99" orientation="landscape"/>
      <headerFooter alignWithMargins="0"/>
    </customSheetView>
  </customSheetViews>
  <mergeCells count="9">
    <mergeCell ref="N3:O3"/>
    <mergeCell ref="R1:U1"/>
    <mergeCell ref="B3:C3"/>
    <mergeCell ref="L3:M3"/>
    <mergeCell ref="F3:K3"/>
    <mergeCell ref="B2:K2"/>
    <mergeCell ref="L2:U2"/>
    <mergeCell ref="P3:U3"/>
    <mergeCell ref="D3:E3"/>
  </mergeCells>
  <phoneticPr fontId="2"/>
  <pageMargins left="0.78740157480314965" right="0.54" top="0.79" bottom="0.78740157480314965" header="0" footer="0"/>
  <pageSetup paperSize="9" scale="64" fitToHeight="0" orientation="landscape" r:id="rId1"/>
  <headerFooter alignWithMargins="0"/>
  <rowBreaks count="3" manualBreakCount="3">
    <brk id="35805" min="227" max="54353" man="1"/>
    <brk id="36255" min="223" max="57901" man="1"/>
    <brk id="36513" min="219" max="580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I36"/>
  <sheetViews>
    <sheetView showGridLines="0" view="pageBreakPreview" zoomScale="75" zoomScaleNormal="75" zoomScaleSheetLayoutView="75" workbookViewId="0">
      <pane xSplit="1" ySplit="7" topLeftCell="B18" activePane="bottomRight" state="frozen"/>
      <selection activeCell="E32" sqref="E32"/>
      <selection pane="topRight" activeCell="E32" sqref="E32"/>
      <selection pane="bottomLeft" activeCell="E32" sqref="E32"/>
      <selection pane="bottomRight" activeCell="I31" sqref="I31"/>
    </sheetView>
  </sheetViews>
  <sheetFormatPr defaultColWidth="9" defaultRowHeight="13" x14ac:dyDescent="0.2"/>
  <cols>
    <col min="1" max="1" width="11" style="102" customWidth="1"/>
    <col min="2" max="2" width="20.90625" style="84" customWidth="1"/>
    <col min="3" max="3" width="20.90625" style="124" customWidth="1"/>
    <col min="4" max="4" width="28.36328125" style="84" customWidth="1"/>
    <col min="5" max="5" width="20.90625" style="124" customWidth="1"/>
    <col min="6" max="16384" width="9" style="84"/>
  </cols>
  <sheetData>
    <row r="1" spans="1:5" ht="18" customHeight="1" x14ac:dyDescent="0.2">
      <c r="A1" s="92" t="s">
        <v>394</v>
      </c>
      <c r="B1" s="103"/>
      <c r="C1" s="104"/>
      <c r="D1" s="99"/>
      <c r="E1" s="105" t="s">
        <v>473</v>
      </c>
    </row>
    <row r="2" spans="1:5" s="83" customFormat="1" ht="16.5" customHeight="1" x14ac:dyDescent="0.2">
      <c r="A2" s="760"/>
      <c r="B2" s="510" t="s">
        <v>269</v>
      </c>
      <c r="C2" s="559"/>
      <c r="D2" s="560" t="s">
        <v>271</v>
      </c>
      <c r="E2" s="508"/>
    </row>
    <row r="3" spans="1:5" s="109" customFormat="1" ht="13.5" customHeight="1" x14ac:dyDescent="0.2">
      <c r="A3" s="761"/>
      <c r="B3" s="106" t="s">
        <v>211</v>
      </c>
      <c r="C3" s="107" t="s">
        <v>270</v>
      </c>
      <c r="D3" s="107" t="s">
        <v>211</v>
      </c>
      <c r="E3" s="108" t="s">
        <v>270</v>
      </c>
    </row>
    <row r="4" spans="1:5" x14ac:dyDescent="0.2">
      <c r="A4" s="110" t="s">
        <v>178</v>
      </c>
      <c r="B4" s="111">
        <v>105</v>
      </c>
      <c r="C4" s="111">
        <v>2117</v>
      </c>
      <c r="D4" s="111">
        <v>100</v>
      </c>
      <c r="E4" s="111">
        <v>404</v>
      </c>
    </row>
    <row r="5" spans="1:5" x14ac:dyDescent="0.2">
      <c r="A5" s="110" t="s">
        <v>469</v>
      </c>
      <c r="B5" s="111">
        <v>0</v>
      </c>
      <c r="C5" s="111">
        <v>0</v>
      </c>
      <c r="D5" s="111">
        <v>0</v>
      </c>
      <c r="E5" s="111">
        <v>0</v>
      </c>
    </row>
    <row r="6" spans="1:5" x14ac:dyDescent="0.2">
      <c r="A6" s="423" t="s">
        <v>461</v>
      </c>
      <c r="B6" s="431">
        <v>0</v>
      </c>
      <c r="C6" s="431">
        <v>0</v>
      </c>
      <c r="D6" s="431">
        <v>10</v>
      </c>
      <c r="E6" s="431">
        <v>10</v>
      </c>
    </row>
    <row r="7" spans="1:5" x14ac:dyDescent="0.2">
      <c r="A7" s="423" t="s">
        <v>442</v>
      </c>
      <c r="B7" s="406" t="str">
        <f>IF(SUM(B8:B15)=0,"-",SUM(B8:B15))</f>
        <v>-</v>
      </c>
      <c r="C7" s="406" t="str">
        <f t="shared" ref="C7:E7" si="0">IF(SUM(C8:C15)=0,"-",SUM(C8:C15))</f>
        <v>-</v>
      </c>
      <c r="D7" s="406" t="str">
        <f t="shared" si="0"/>
        <v>-</v>
      </c>
      <c r="E7" s="406" t="str">
        <f t="shared" si="0"/>
        <v>-</v>
      </c>
    </row>
    <row r="8" spans="1:5" x14ac:dyDescent="0.2">
      <c r="A8" s="113" t="s">
        <v>443</v>
      </c>
      <c r="B8" s="114" t="s">
        <v>416</v>
      </c>
      <c r="C8" s="114" t="s">
        <v>416</v>
      </c>
      <c r="D8" s="114" t="s">
        <v>416</v>
      </c>
      <c r="E8" s="114" t="s">
        <v>416</v>
      </c>
    </row>
    <row r="9" spans="1:5" x14ac:dyDescent="0.2">
      <c r="A9" s="113" t="s">
        <v>444</v>
      </c>
      <c r="B9" s="114" t="s">
        <v>416</v>
      </c>
      <c r="C9" s="114" t="s">
        <v>416</v>
      </c>
      <c r="D9" s="114" t="s">
        <v>416</v>
      </c>
      <c r="E9" s="114" t="s">
        <v>416</v>
      </c>
    </row>
    <row r="10" spans="1:5" x14ac:dyDescent="0.2">
      <c r="A10" s="113" t="s">
        <v>445</v>
      </c>
      <c r="B10" s="114" t="s">
        <v>416</v>
      </c>
      <c r="C10" s="114" t="s">
        <v>416</v>
      </c>
      <c r="D10" s="114" t="s">
        <v>416</v>
      </c>
      <c r="E10" s="114" t="s">
        <v>416</v>
      </c>
    </row>
    <row r="11" spans="1:5" x14ac:dyDescent="0.2">
      <c r="A11" s="113" t="s">
        <v>447</v>
      </c>
      <c r="B11" s="114" t="s">
        <v>416</v>
      </c>
      <c r="C11" s="114" t="s">
        <v>416</v>
      </c>
      <c r="D11" s="114" t="s">
        <v>416</v>
      </c>
      <c r="E11" s="114" t="s">
        <v>416</v>
      </c>
    </row>
    <row r="12" spans="1:5" x14ac:dyDescent="0.2">
      <c r="A12" s="113" t="s">
        <v>446</v>
      </c>
      <c r="B12" s="114" t="s">
        <v>416</v>
      </c>
      <c r="C12" s="114" t="s">
        <v>416</v>
      </c>
      <c r="D12" s="114" t="s">
        <v>416</v>
      </c>
      <c r="E12" s="114" t="s">
        <v>416</v>
      </c>
    </row>
    <row r="13" spans="1:5" x14ac:dyDescent="0.2">
      <c r="A13" s="113" t="s">
        <v>448</v>
      </c>
      <c r="B13" s="114" t="s">
        <v>416</v>
      </c>
      <c r="C13" s="114" t="s">
        <v>416</v>
      </c>
      <c r="D13" s="114" t="s">
        <v>416</v>
      </c>
      <c r="E13" s="114" t="s">
        <v>416</v>
      </c>
    </row>
    <row r="14" spans="1:5" x14ac:dyDescent="0.2">
      <c r="A14" s="113" t="s">
        <v>449</v>
      </c>
      <c r="B14" s="114" t="s">
        <v>416</v>
      </c>
      <c r="C14" s="114" t="s">
        <v>416</v>
      </c>
      <c r="D14" s="114" t="s">
        <v>416</v>
      </c>
      <c r="E14" s="114" t="s">
        <v>416</v>
      </c>
    </row>
    <row r="15" spans="1:5" x14ac:dyDescent="0.2">
      <c r="A15" s="113" t="s">
        <v>450</v>
      </c>
      <c r="B15" s="114" t="s">
        <v>416</v>
      </c>
      <c r="C15" s="114" t="s">
        <v>416</v>
      </c>
      <c r="D15" s="114" t="s">
        <v>416</v>
      </c>
      <c r="E15" s="114" t="s">
        <v>416</v>
      </c>
    </row>
    <row r="16" spans="1:5" s="443" customFormat="1" ht="36" x14ac:dyDescent="0.2">
      <c r="A16" s="473" t="s">
        <v>487</v>
      </c>
      <c r="B16" s="111" t="s">
        <v>416</v>
      </c>
      <c r="C16" s="111" t="s">
        <v>416</v>
      </c>
      <c r="D16" s="111" t="s">
        <v>416</v>
      </c>
      <c r="E16" s="111" t="s">
        <v>416</v>
      </c>
    </row>
    <row r="17" spans="1:9" s="437" customFormat="1" x14ac:dyDescent="0.2">
      <c r="A17" s="423" t="s">
        <v>475</v>
      </c>
      <c r="B17" s="406" t="s">
        <v>416</v>
      </c>
      <c r="C17" s="406" t="s">
        <v>416</v>
      </c>
      <c r="D17" s="406" t="s">
        <v>416</v>
      </c>
      <c r="E17" s="406" t="s">
        <v>416</v>
      </c>
    </row>
    <row r="18" spans="1:9" x14ac:dyDescent="0.2">
      <c r="A18" s="113" t="s">
        <v>476</v>
      </c>
      <c r="B18" s="114" t="s">
        <v>416</v>
      </c>
      <c r="C18" s="114" t="s">
        <v>416</v>
      </c>
      <c r="D18" s="114" t="s">
        <v>416</v>
      </c>
      <c r="E18" s="114" t="s">
        <v>416</v>
      </c>
    </row>
    <row r="19" spans="1:9" x14ac:dyDescent="0.2">
      <c r="A19" s="113" t="s">
        <v>477</v>
      </c>
      <c r="B19" s="114" t="s">
        <v>416</v>
      </c>
      <c r="C19" s="114" t="s">
        <v>416</v>
      </c>
      <c r="D19" s="114" t="s">
        <v>416</v>
      </c>
      <c r="E19" s="114" t="s">
        <v>416</v>
      </c>
    </row>
    <row r="20" spans="1:9" x14ac:dyDescent="0.2">
      <c r="A20" s="113" t="s">
        <v>478</v>
      </c>
      <c r="B20" s="114" t="s">
        <v>416</v>
      </c>
      <c r="C20" s="114" t="s">
        <v>416</v>
      </c>
      <c r="D20" s="114" t="s">
        <v>416</v>
      </c>
      <c r="E20" s="114" t="s">
        <v>416</v>
      </c>
    </row>
    <row r="21" spans="1:9" x14ac:dyDescent="0.2">
      <c r="A21" s="113" t="s">
        <v>479</v>
      </c>
      <c r="B21" s="114" t="s">
        <v>416</v>
      </c>
      <c r="C21" s="114" t="s">
        <v>416</v>
      </c>
      <c r="D21" s="114" t="s">
        <v>416</v>
      </c>
      <c r="E21" s="114" t="s">
        <v>416</v>
      </c>
    </row>
    <row r="22" spans="1:9" s="443" customFormat="1" ht="36" x14ac:dyDescent="0.2">
      <c r="A22" s="473" t="s">
        <v>489</v>
      </c>
      <c r="B22" s="111" t="str">
        <f>B23</f>
        <v>-</v>
      </c>
      <c r="C22" s="111" t="str">
        <f>C23</f>
        <v>-</v>
      </c>
      <c r="D22" s="111" t="str">
        <f>D23</f>
        <v>-</v>
      </c>
      <c r="E22" s="111" t="str">
        <f>E23</f>
        <v>-</v>
      </c>
    </row>
    <row r="23" spans="1:9" s="437" customFormat="1" x14ac:dyDescent="0.2">
      <c r="A23" s="423" t="s">
        <v>481</v>
      </c>
      <c r="B23" s="406" t="str">
        <f>IF(SUM(B24:B43)=0,"-",SUM(B24:B43))</f>
        <v>-</v>
      </c>
      <c r="C23" s="406" t="str">
        <f>IF(SUM(C24:C43)=0,"-",SUM(C24:C43))</f>
        <v>-</v>
      </c>
      <c r="D23" s="406" t="str">
        <f>IF(SUM(D24:D43)=0,"-",SUM(D24:D43))</f>
        <v>-</v>
      </c>
      <c r="E23" s="406" t="str">
        <f>IF(SUM(E24:E43)=0,"-",SUM(E24:E43))</f>
        <v>-</v>
      </c>
    </row>
    <row r="24" spans="1:9" x14ac:dyDescent="0.2">
      <c r="A24" s="113" t="s">
        <v>482</v>
      </c>
      <c r="B24" s="114" t="s">
        <v>416</v>
      </c>
      <c r="C24" s="114" t="s">
        <v>416</v>
      </c>
      <c r="D24" s="114" t="s">
        <v>416</v>
      </c>
      <c r="E24" s="114" t="s">
        <v>416</v>
      </c>
    </row>
    <row r="25" spans="1:9" x14ac:dyDescent="0.2">
      <c r="A25" s="113" t="s">
        <v>483</v>
      </c>
      <c r="B25" s="114" t="s">
        <v>416</v>
      </c>
      <c r="C25" s="114" t="s">
        <v>416</v>
      </c>
      <c r="D25" s="114" t="s">
        <v>416</v>
      </c>
      <c r="E25" s="114" t="s">
        <v>416</v>
      </c>
    </row>
    <row r="26" spans="1:9" x14ac:dyDescent="0.2">
      <c r="A26" s="113" t="s">
        <v>484</v>
      </c>
      <c r="B26" s="114" t="s">
        <v>416</v>
      </c>
      <c r="C26" s="114" t="s">
        <v>416</v>
      </c>
      <c r="D26" s="114" t="s">
        <v>416</v>
      </c>
      <c r="E26" s="114" t="s">
        <v>416</v>
      </c>
    </row>
    <row r="27" spans="1:9" x14ac:dyDescent="0.2">
      <c r="A27" s="113" t="s">
        <v>485</v>
      </c>
      <c r="B27" s="114" t="s">
        <v>416</v>
      </c>
      <c r="C27" s="114" t="s">
        <v>416</v>
      </c>
      <c r="D27" s="114" t="s">
        <v>416</v>
      </c>
      <c r="E27" s="114" t="s">
        <v>416</v>
      </c>
    </row>
    <row r="28" spans="1:9" x14ac:dyDescent="0.2">
      <c r="A28" s="113" t="s">
        <v>486</v>
      </c>
      <c r="B28" s="114" t="s">
        <v>416</v>
      </c>
      <c r="C28" s="114" t="s">
        <v>416</v>
      </c>
      <c r="D28" s="114" t="s">
        <v>416</v>
      </c>
      <c r="E28" s="114" t="s">
        <v>416</v>
      </c>
    </row>
    <row r="29" spans="1:9" x14ac:dyDescent="0.2">
      <c r="A29" s="115"/>
      <c r="B29" s="116"/>
      <c r="C29" s="117"/>
      <c r="D29" s="117"/>
      <c r="E29" s="117"/>
    </row>
    <row r="30" spans="1:9" x14ac:dyDescent="0.2">
      <c r="A30" s="118" t="s">
        <v>321</v>
      </c>
      <c r="B30" s="119"/>
      <c r="C30" s="120"/>
      <c r="D30" s="96"/>
      <c r="E30" s="120"/>
    </row>
    <row r="31" spans="1:9" x14ac:dyDescent="0.2">
      <c r="A31" s="97"/>
      <c r="B31" s="96"/>
      <c r="C31" s="120"/>
      <c r="D31" s="96"/>
      <c r="E31" s="120"/>
      <c r="F31" s="88"/>
      <c r="G31" s="88"/>
      <c r="H31" s="88"/>
      <c r="I31" s="88"/>
    </row>
    <row r="32" spans="1:9" x14ac:dyDescent="0.2">
      <c r="A32" s="86"/>
      <c r="B32" s="96"/>
      <c r="C32" s="120"/>
      <c r="D32" s="96"/>
      <c r="E32" s="120"/>
      <c r="F32" s="88"/>
      <c r="G32" s="88"/>
      <c r="H32" s="88"/>
      <c r="I32" s="88"/>
    </row>
    <row r="33" spans="1:9" x14ac:dyDescent="0.2">
      <c r="A33" s="98"/>
      <c r="B33" s="121"/>
      <c r="C33" s="122"/>
      <c r="D33" s="121"/>
      <c r="E33" s="122"/>
      <c r="F33" s="88"/>
      <c r="G33" s="88"/>
      <c r="H33" s="88"/>
      <c r="I33" s="88"/>
    </row>
    <row r="34" spans="1:9" x14ac:dyDescent="0.2">
      <c r="A34" s="98"/>
      <c r="B34" s="101"/>
      <c r="C34" s="123"/>
      <c r="D34" s="101"/>
      <c r="E34" s="123"/>
    </row>
    <row r="35" spans="1:9" x14ac:dyDescent="0.2">
      <c r="A35" s="98"/>
      <c r="B35" s="101"/>
      <c r="C35" s="123"/>
      <c r="D35" s="101"/>
      <c r="E35" s="123"/>
    </row>
    <row r="36" spans="1:9" x14ac:dyDescent="0.2">
      <c r="A36" s="98"/>
      <c r="B36" s="101"/>
      <c r="C36" s="123"/>
      <c r="D36" s="101"/>
      <c r="E36" s="123"/>
    </row>
  </sheetData>
  <customSheetViews>
    <customSheetView guid="{25DB3235-00DD-4DBB-A5FE-705B80034702}" showPageBreaks="1" showGridLines="0" printArea="1" view="pageBreakPreview">
      <pane xSplit="1" ySplit="5" topLeftCell="B6" activePane="bottomRight" state="frozen"/>
      <selection pane="bottomRight" activeCell="E1" sqref="E1"/>
      <rowBreaks count="3" manualBreakCount="3">
        <brk id="35805" min="227" max="54353" man="1"/>
        <brk id="36255" min="223" max="57901" man="1"/>
        <brk id="36513" min="219" max="58033" man="1"/>
      </rowBreaks>
      <pageMargins left="0.78740157480314965" right="0.78740157480314965" top="0.78740157480314965" bottom="0.78740157480314965" header="0" footer="0"/>
      <pageSetup paperSize="9" orientation="landscape"/>
      <headerFooter alignWithMargins="0"/>
    </customSheetView>
    <customSheetView guid="{DE772C8A-D712-4FF1-AB28-F88868F0084B}" showPageBreaks="1" showGridLines="0" printArea="1" view="pageBreakPreview">
      <pane xSplit="1" ySplit="5" topLeftCell="B6" activePane="bottomRight" state="frozen"/>
      <selection pane="bottomRight" activeCell="E4" sqref="E4"/>
      <rowBreaks count="3" manualBreakCount="3">
        <brk id="35805" min="227" max="54353" man="1"/>
        <brk id="36255" min="223" max="57901" man="1"/>
        <brk id="36513" min="219" max="58033" man="1"/>
      </rowBreaks>
      <pageMargins left="0.78740157480314965" right="0.78740157480314965" top="0.78740157480314965" bottom="0.78740157480314965" header="0" footer="0"/>
      <pageSetup paperSize="9" orientation="landscape"/>
      <headerFooter alignWithMargins="0"/>
    </customSheetView>
  </customSheetViews>
  <mergeCells count="3">
    <mergeCell ref="B2:C2"/>
    <mergeCell ref="D2:E2"/>
    <mergeCell ref="A2:A3"/>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Q38"/>
  <sheetViews>
    <sheetView showGridLines="0" view="pageBreakPreview" zoomScaleNormal="100" workbookViewId="0">
      <pane xSplit="1" ySplit="9" topLeftCell="B10"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6328125" style="102" customWidth="1"/>
    <col min="2" max="13" width="10.6328125" style="84" customWidth="1"/>
    <col min="14" max="15" width="6.7265625" style="84" customWidth="1"/>
    <col min="16" max="16384" width="9" style="84"/>
  </cols>
  <sheetData>
    <row r="1" spans="1:16" ht="18" customHeight="1" x14ac:dyDescent="0.2">
      <c r="A1" s="80" t="s">
        <v>435</v>
      </c>
      <c r="B1" s="302"/>
      <c r="C1" s="302"/>
      <c r="D1" s="302"/>
      <c r="E1" s="302"/>
      <c r="F1" s="267"/>
      <c r="G1" s="267"/>
      <c r="H1" s="267"/>
      <c r="I1" s="267"/>
      <c r="J1" s="313"/>
      <c r="K1" s="267"/>
      <c r="L1" s="378"/>
      <c r="M1" s="378" t="s">
        <v>471</v>
      </c>
      <c r="O1" s="88"/>
    </row>
    <row r="2" spans="1:16" ht="15" customHeight="1" x14ac:dyDescent="0.2">
      <c r="A2" s="223"/>
      <c r="B2" s="510" t="s">
        <v>213</v>
      </c>
      <c r="C2" s="540"/>
      <c r="D2" s="540"/>
      <c r="E2" s="540"/>
      <c r="F2" s="540"/>
      <c r="G2" s="540"/>
      <c r="H2" s="540"/>
      <c r="I2" s="540"/>
      <c r="J2" s="540"/>
      <c r="K2" s="540"/>
      <c r="L2" s="541"/>
      <c r="M2" s="542"/>
      <c r="N2" s="534"/>
      <c r="O2" s="535"/>
      <c r="P2" s="88"/>
    </row>
    <row r="3" spans="1:16" ht="15" customHeight="1" x14ac:dyDescent="0.2">
      <c r="A3" s="379"/>
      <c r="B3" s="543" t="s">
        <v>221</v>
      </c>
      <c r="C3" s="544"/>
      <c r="D3" s="543" t="s">
        <v>249</v>
      </c>
      <c r="E3" s="544"/>
      <c r="F3" s="546" t="s">
        <v>371</v>
      </c>
      <c r="G3" s="547"/>
      <c r="H3" s="546" t="s">
        <v>392</v>
      </c>
      <c r="I3" s="552"/>
      <c r="J3" s="543" t="s">
        <v>219</v>
      </c>
      <c r="K3" s="544"/>
      <c r="L3" s="550" t="s">
        <v>220</v>
      </c>
      <c r="M3" s="544"/>
      <c r="N3" s="536"/>
      <c r="O3" s="535"/>
      <c r="P3" s="88"/>
    </row>
    <row r="4" spans="1:16" ht="15" customHeight="1" x14ac:dyDescent="0.2">
      <c r="A4" s="379"/>
      <c r="B4" s="545"/>
      <c r="C4" s="533"/>
      <c r="D4" s="545"/>
      <c r="E4" s="533"/>
      <c r="F4" s="548"/>
      <c r="G4" s="549"/>
      <c r="H4" s="553" t="s">
        <v>393</v>
      </c>
      <c r="I4" s="554"/>
      <c r="J4" s="545"/>
      <c r="K4" s="533"/>
      <c r="L4" s="551"/>
      <c r="M4" s="533"/>
      <c r="N4" s="380"/>
      <c r="O4" s="381"/>
      <c r="P4" s="88"/>
    </row>
    <row r="5" spans="1:16" ht="28.5" customHeight="1" x14ac:dyDescent="0.2">
      <c r="A5" s="382"/>
      <c r="B5" s="383" t="s">
        <v>211</v>
      </c>
      <c r="C5" s="344" t="s">
        <v>250</v>
      </c>
      <c r="D5" s="383" t="s">
        <v>211</v>
      </c>
      <c r="E5" s="344" t="s">
        <v>250</v>
      </c>
      <c r="F5" s="383" t="s">
        <v>211</v>
      </c>
      <c r="G5" s="344" t="s">
        <v>250</v>
      </c>
      <c r="H5" s="383" t="s">
        <v>211</v>
      </c>
      <c r="I5" s="344" t="s">
        <v>250</v>
      </c>
      <c r="J5" s="383" t="s">
        <v>211</v>
      </c>
      <c r="K5" s="344" t="s">
        <v>250</v>
      </c>
      <c r="L5" s="383" t="s">
        <v>211</v>
      </c>
      <c r="M5" s="344" t="s">
        <v>250</v>
      </c>
      <c r="N5" s="384"/>
      <c r="O5" s="385"/>
      <c r="P5" s="88"/>
    </row>
    <row r="6" spans="1:16" s="101" customFormat="1" x14ac:dyDescent="0.2">
      <c r="A6" s="145" t="s">
        <v>178</v>
      </c>
      <c r="B6" s="111">
        <v>4781</v>
      </c>
      <c r="C6" s="111">
        <v>87735</v>
      </c>
      <c r="D6" s="111">
        <v>174</v>
      </c>
      <c r="E6" s="111">
        <v>3047</v>
      </c>
      <c r="F6" s="111">
        <v>514</v>
      </c>
      <c r="G6" s="111">
        <v>9537</v>
      </c>
      <c r="H6" s="111">
        <v>19</v>
      </c>
      <c r="I6" s="111">
        <v>746</v>
      </c>
      <c r="J6" s="111">
        <v>973</v>
      </c>
      <c r="K6" s="386">
        <v>18591</v>
      </c>
      <c r="L6" s="111">
        <v>16</v>
      </c>
      <c r="M6" s="111">
        <v>568</v>
      </c>
      <c r="N6" s="387"/>
      <c r="O6" s="265"/>
      <c r="P6" s="121"/>
    </row>
    <row r="7" spans="1:16" s="101" customFormat="1" ht="22.5" customHeight="1" x14ac:dyDescent="0.2">
      <c r="A7" s="432" t="s">
        <v>469</v>
      </c>
      <c r="B7" s="111">
        <f>SUM(B8:B9)</f>
        <v>176</v>
      </c>
      <c r="C7" s="111">
        <f t="shared" ref="C7:M7" si="0">SUM(C8:C9)</f>
        <v>4218</v>
      </c>
      <c r="D7" s="111">
        <f t="shared" si="0"/>
        <v>2</v>
      </c>
      <c r="E7" s="111">
        <f t="shared" si="0"/>
        <v>52</v>
      </c>
      <c r="F7" s="111">
        <f t="shared" si="0"/>
        <v>45</v>
      </c>
      <c r="G7" s="111">
        <f t="shared" si="0"/>
        <v>1187</v>
      </c>
      <c r="H7" s="111">
        <f t="shared" si="0"/>
        <v>3</v>
      </c>
      <c r="I7" s="111">
        <f t="shared" si="0"/>
        <v>117</v>
      </c>
      <c r="J7" s="111">
        <f t="shared" si="0"/>
        <v>80</v>
      </c>
      <c r="K7" s="111">
        <f t="shared" si="0"/>
        <v>1283</v>
      </c>
      <c r="L7" s="111">
        <f t="shared" si="0"/>
        <v>0</v>
      </c>
      <c r="M7" s="111">
        <f t="shared" si="0"/>
        <v>0</v>
      </c>
      <c r="N7" s="387"/>
      <c r="O7" s="265"/>
      <c r="P7" s="121"/>
    </row>
    <row r="8" spans="1:16" s="437" customFormat="1" x14ac:dyDescent="0.2">
      <c r="A8" s="433" t="s">
        <v>461</v>
      </c>
      <c r="B8" s="406">
        <v>68</v>
      </c>
      <c r="C8" s="406">
        <v>2439</v>
      </c>
      <c r="D8" s="406">
        <v>0</v>
      </c>
      <c r="E8" s="406">
        <v>0</v>
      </c>
      <c r="F8" s="406">
        <v>2</v>
      </c>
      <c r="G8" s="406">
        <v>343</v>
      </c>
      <c r="H8" s="406">
        <v>2</v>
      </c>
      <c r="I8" s="406">
        <v>57</v>
      </c>
      <c r="J8" s="406">
        <v>17</v>
      </c>
      <c r="K8" s="406">
        <v>599</v>
      </c>
      <c r="L8" s="406">
        <v>0</v>
      </c>
      <c r="M8" s="406">
        <v>0</v>
      </c>
      <c r="N8" s="434"/>
      <c r="O8" s="435"/>
      <c r="P8" s="436"/>
    </row>
    <row r="9" spans="1:16" s="437" customFormat="1" x14ac:dyDescent="0.2">
      <c r="A9" s="433" t="s">
        <v>442</v>
      </c>
      <c r="B9" s="406">
        <f>IF(SUM(B10:B17)=0,"-",SUM(B10:B17))</f>
        <v>108</v>
      </c>
      <c r="C9" s="406">
        <f t="shared" ref="C9:M9" si="1">IF(SUM(C10:C17)=0,"-",SUM(C10:C17))</f>
        <v>1779</v>
      </c>
      <c r="D9" s="406">
        <f t="shared" si="1"/>
        <v>2</v>
      </c>
      <c r="E9" s="406">
        <f t="shared" si="1"/>
        <v>52</v>
      </c>
      <c r="F9" s="406">
        <f t="shared" si="1"/>
        <v>43</v>
      </c>
      <c r="G9" s="406">
        <f t="shared" si="1"/>
        <v>844</v>
      </c>
      <c r="H9" s="406">
        <f t="shared" si="1"/>
        <v>1</v>
      </c>
      <c r="I9" s="406">
        <f t="shared" si="1"/>
        <v>60</v>
      </c>
      <c r="J9" s="406">
        <f t="shared" si="1"/>
        <v>63</v>
      </c>
      <c r="K9" s="406">
        <f t="shared" si="1"/>
        <v>684</v>
      </c>
      <c r="L9" s="406" t="str">
        <f t="shared" si="1"/>
        <v>-</v>
      </c>
      <c r="M9" s="406" t="str">
        <f t="shared" si="1"/>
        <v>-</v>
      </c>
      <c r="N9" s="434"/>
      <c r="O9" s="435"/>
      <c r="P9" s="436"/>
    </row>
    <row r="10" spans="1:16" x14ac:dyDescent="0.2">
      <c r="A10" s="136" t="s">
        <v>443</v>
      </c>
      <c r="B10" s="114">
        <v>8</v>
      </c>
      <c r="C10" s="114">
        <v>98</v>
      </c>
      <c r="D10" s="114">
        <v>2</v>
      </c>
      <c r="E10" s="114">
        <v>52</v>
      </c>
      <c r="F10" s="114">
        <v>2</v>
      </c>
      <c r="G10" s="114">
        <v>71</v>
      </c>
      <c r="H10" s="114" t="s">
        <v>416</v>
      </c>
      <c r="I10" s="114" t="s">
        <v>416</v>
      </c>
      <c r="J10" s="114">
        <v>42</v>
      </c>
      <c r="K10" s="114">
        <v>403</v>
      </c>
      <c r="L10" s="114" t="s">
        <v>416</v>
      </c>
      <c r="M10" s="114" t="s">
        <v>416</v>
      </c>
      <c r="N10" s="139"/>
      <c r="O10" s="93"/>
      <c r="P10" s="88"/>
    </row>
    <row r="11" spans="1:16" x14ac:dyDescent="0.2">
      <c r="A11" s="136" t="s">
        <v>444</v>
      </c>
      <c r="B11" s="114">
        <v>29</v>
      </c>
      <c r="C11" s="114">
        <v>446</v>
      </c>
      <c r="D11" s="114" t="s">
        <v>416</v>
      </c>
      <c r="E11" s="114" t="s">
        <v>416</v>
      </c>
      <c r="F11" s="114" t="s">
        <v>416</v>
      </c>
      <c r="G11" s="114" t="s">
        <v>416</v>
      </c>
      <c r="H11" s="114">
        <v>1</v>
      </c>
      <c r="I11" s="114">
        <v>60</v>
      </c>
      <c r="J11" s="114" t="s">
        <v>416</v>
      </c>
      <c r="K11" s="114" t="s">
        <v>416</v>
      </c>
      <c r="L11" s="114" t="s">
        <v>416</v>
      </c>
      <c r="M11" s="114" t="s">
        <v>416</v>
      </c>
      <c r="N11" s="139"/>
      <c r="O11" s="93"/>
      <c r="P11" s="88"/>
    </row>
    <row r="12" spans="1:16" x14ac:dyDescent="0.2">
      <c r="A12" s="136" t="s">
        <v>445</v>
      </c>
      <c r="B12" s="114">
        <v>11</v>
      </c>
      <c r="C12" s="114">
        <v>315</v>
      </c>
      <c r="D12" s="114" t="s">
        <v>416</v>
      </c>
      <c r="E12" s="114" t="s">
        <v>416</v>
      </c>
      <c r="F12" s="114">
        <v>4</v>
      </c>
      <c r="G12" s="114">
        <v>165</v>
      </c>
      <c r="H12" s="114" t="s">
        <v>416</v>
      </c>
      <c r="I12" s="114" t="s">
        <v>416</v>
      </c>
      <c r="J12" s="114">
        <v>7</v>
      </c>
      <c r="K12" s="114">
        <v>56</v>
      </c>
      <c r="L12" s="114" t="s">
        <v>416</v>
      </c>
      <c r="M12" s="114" t="s">
        <v>416</v>
      </c>
      <c r="N12" s="139"/>
      <c r="O12" s="93"/>
      <c r="P12" s="88"/>
    </row>
    <row r="13" spans="1:16" x14ac:dyDescent="0.2">
      <c r="A13" s="136" t="s">
        <v>447</v>
      </c>
      <c r="B13" s="114">
        <v>11</v>
      </c>
      <c r="C13" s="114">
        <v>383</v>
      </c>
      <c r="D13" s="114" t="s">
        <v>416</v>
      </c>
      <c r="E13" s="114" t="s">
        <v>416</v>
      </c>
      <c r="F13" s="114">
        <v>33</v>
      </c>
      <c r="G13" s="114">
        <v>553</v>
      </c>
      <c r="H13" s="114" t="s">
        <v>416</v>
      </c>
      <c r="I13" s="114" t="s">
        <v>416</v>
      </c>
      <c r="J13" s="114">
        <v>7</v>
      </c>
      <c r="K13" s="114">
        <v>168</v>
      </c>
      <c r="L13" s="114" t="s">
        <v>416</v>
      </c>
      <c r="M13" s="114" t="s">
        <v>416</v>
      </c>
      <c r="N13" s="139"/>
      <c r="O13" s="93"/>
      <c r="P13" s="88"/>
    </row>
    <row r="14" spans="1:16" x14ac:dyDescent="0.2">
      <c r="A14" s="136" t="s">
        <v>446</v>
      </c>
      <c r="B14" s="114">
        <v>13</v>
      </c>
      <c r="C14" s="114">
        <v>224</v>
      </c>
      <c r="D14" s="114" t="s">
        <v>416</v>
      </c>
      <c r="E14" s="114" t="s">
        <v>416</v>
      </c>
      <c r="F14" s="114" t="s">
        <v>416</v>
      </c>
      <c r="G14" s="114" t="s">
        <v>416</v>
      </c>
      <c r="H14" s="114" t="s">
        <v>416</v>
      </c>
      <c r="I14" s="114" t="s">
        <v>416</v>
      </c>
      <c r="J14" s="114" t="s">
        <v>416</v>
      </c>
      <c r="K14" s="114" t="s">
        <v>416</v>
      </c>
      <c r="L14" s="114" t="s">
        <v>416</v>
      </c>
      <c r="M14" s="114" t="s">
        <v>416</v>
      </c>
      <c r="N14" s="139"/>
      <c r="O14" s="93"/>
      <c r="P14" s="88"/>
    </row>
    <row r="15" spans="1:16" x14ac:dyDescent="0.2">
      <c r="A15" s="136" t="s">
        <v>448</v>
      </c>
      <c r="B15" s="114">
        <v>9</v>
      </c>
      <c r="C15" s="114">
        <v>69</v>
      </c>
      <c r="D15" s="114" t="s">
        <v>416</v>
      </c>
      <c r="E15" s="114" t="s">
        <v>416</v>
      </c>
      <c r="F15" s="114">
        <v>4</v>
      </c>
      <c r="G15" s="114">
        <v>55</v>
      </c>
      <c r="H15" s="114" t="s">
        <v>416</v>
      </c>
      <c r="I15" s="114" t="s">
        <v>416</v>
      </c>
      <c r="J15" s="114">
        <v>1</v>
      </c>
      <c r="K15" s="114">
        <v>15</v>
      </c>
      <c r="L15" s="114" t="s">
        <v>416</v>
      </c>
      <c r="M15" s="114" t="s">
        <v>416</v>
      </c>
      <c r="N15" s="139"/>
      <c r="O15" s="93"/>
      <c r="P15" s="88"/>
    </row>
    <row r="16" spans="1:16" x14ac:dyDescent="0.2">
      <c r="A16" s="136" t="s">
        <v>449</v>
      </c>
      <c r="B16" s="114">
        <v>1</v>
      </c>
      <c r="C16" s="114">
        <v>34</v>
      </c>
      <c r="D16" s="114" t="s">
        <v>416</v>
      </c>
      <c r="E16" s="114" t="s">
        <v>416</v>
      </c>
      <c r="F16" s="114" t="s">
        <v>416</v>
      </c>
      <c r="G16" s="114" t="s">
        <v>416</v>
      </c>
      <c r="H16" s="114" t="s">
        <v>416</v>
      </c>
      <c r="I16" s="114" t="s">
        <v>416</v>
      </c>
      <c r="J16" s="114">
        <v>6</v>
      </c>
      <c r="K16" s="114">
        <v>42</v>
      </c>
      <c r="L16" s="114" t="s">
        <v>416</v>
      </c>
      <c r="M16" s="114" t="s">
        <v>416</v>
      </c>
      <c r="N16" s="139"/>
      <c r="O16" s="93"/>
      <c r="P16" s="88"/>
    </row>
    <row r="17" spans="1:16" x14ac:dyDescent="0.2">
      <c r="A17" s="136" t="s">
        <v>450</v>
      </c>
      <c r="B17" s="114">
        <v>26</v>
      </c>
      <c r="C17" s="114">
        <v>210</v>
      </c>
      <c r="D17" s="114" t="s">
        <v>416</v>
      </c>
      <c r="E17" s="114" t="s">
        <v>416</v>
      </c>
      <c r="F17" s="114" t="s">
        <v>416</v>
      </c>
      <c r="G17" s="114" t="s">
        <v>416</v>
      </c>
      <c r="H17" s="114" t="s">
        <v>416</v>
      </c>
      <c r="I17" s="114" t="s">
        <v>416</v>
      </c>
      <c r="J17" s="114" t="s">
        <v>416</v>
      </c>
      <c r="K17" s="114" t="s">
        <v>416</v>
      </c>
      <c r="L17" s="114" t="s">
        <v>416</v>
      </c>
      <c r="M17" s="114" t="s">
        <v>416</v>
      </c>
      <c r="N17" s="139"/>
      <c r="O17" s="93"/>
      <c r="P17" s="88"/>
    </row>
    <row r="18" spans="1:16" s="443" customFormat="1" ht="39" x14ac:dyDescent="0.2">
      <c r="A18" s="90" t="s">
        <v>487</v>
      </c>
      <c r="B18" s="295">
        <f>B19</f>
        <v>111</v>
      </c>
      <c r="C18" s="295">
        <f t="shared" ref="C18:M18" si="2">C19</f>
        <v>1195</v>
      </c>
      <c r="D18" s="295">
        <f t="shared" si="2"/>
        <v>4</v>
      </c>
      <c r="E18" s="295">
        <f t="shared" si="2"/>
        <v>29</v>
      </c>
      <c r="F18" s="295">
        <f t="shared" si="2"/>
        <v>23</v>
      </c>
      <c r="G18" s="295">
        <f t="shared" si="2"/>
        <v>270</v>
      </c>
      <c r="H18" s="295" t="str">
        <f t="shared" si="2"/>
        <v>-</v>
      </c>
      <c r="I18" s="295" t="str">
        <f t="shared" si="2"/>
        <v>-</v>
      </c>
      <c r="J18" s="295">
        <f t="shared" si="2"/>
        <v>30</v>
      </c>
      <c r="K18" s="295">
        <f t="shared" si="2"/>
        <v>330</v>
      </c>
      <c r="L18" s="295" t="str">
        <f t="shared" si="2"/>
        <v>-</v>
      </c>
      <c r="M18" s="295" t="str">
        <f t="shared" si="2"/>
        <v>-</v>
      </c>
      <c r="N18" s="450"/>
      <c r="O18" s="451"/>
      <c r="P18" s="452"/>
    </row>
    <row r="19" spans="1:16" s="437" customFormat="1" x14ac:dyDescent="0.2">
      <c r="A19" s="448" t="s">
        <v>475</v>
      </c>
      <c r="B19" s="406">
        <v>111</v>
      </c>
      <c r="C19" s="406">
        <v>1195</v>
      </c>
      <c r="D19" s="406">
        <v>4</v>
      </c>
      <c r="E19" s="406">
        <v>29</v>
      </c>
      <c r="F19" s="406">
        <v>23</v>
      </c>
      <c r="G19" s="406">
        <v>270</v>
      </c>
      <c r="H19" s="406" t="s">
        <v>416</v>
      </c>
      <c r="I19" s="406" t="s">
        <v>416</v>
      </c>
      <c r="J19" s="406">
        <v>30</v>
      </c>
      <c r="K19" s="406">
        <v>330</v>
      </c>
      <c r="L19" s="406" t="s">
        <v>416</v>
      </c>
      <c r="M19" s="406" t="s">
        <v>416</v>
      </c>
      <c r="N19" s="434"/>
      <c r="O19" s="435"/>
      <c r="P19" s="436"/>
    </row>
    <row r="20" spans="1:16" x14ac:dyDescent="0.2">
      <c r="A20" s="136" t="s">
        <v>476</v>
      </c>
      <c r="B20" s="114">
        <v>44</v>
      </c>
      <c r="C20" s="114">
        <v>372</v>
      </c>
      <c r="D20" s="114">
        <v>0</v>
      </c>
      <c r="E20" s="114">
        <v>0</v>
      </c>
      <c r="F20" s="114">
        <v>6</v>
      </c>
      <c r="G20" s="114">
        <v>11</v>
      </c>
      <c r="H20" s="114">
        <v>0</v>
      </c>
      <c r="I20" s="114">
        <v>0</v>
      </c>
      <c r="J20" s="114">
        <v>21</v>
      </c>
      <c r="K20" s="114">
        <v>158</v>
      </c>
      <c r="L20" s="114">
        <v>0</v>
      </c>
      <c r="M20" s="114">
        <v>0</v>
      </c>
      <c r="N20" s="139"/>
      <c r="O20" s="93"/>
      <c r="P20" s="88"/>
    </row>
    <row r="21" spans="1:16" ht="12.5" customHeight="1" x14ac:dyDescent="0.2">
      <c r="A21" s="136" t="s">
        <v>477</v>
      </c>
      <c r="B21" s="114">
        <v>48</v>
      </c>
      <c r="C21" s="114">
        <v>475</v>
      </c>
      <c r="D21" s="114">
        <v>4</v>
      </c>
      <c r="E21" s="114">
        <v>29</v>
      </c>
      <c r="F21" s="114">
        <v>17</v>
      </c>
      <c r="G21" s="114">
        <v>259</v>
      </c>
      <c r="H21" s="114">
        <v>0</v>
      </c>
      <c r="I21" s="114">
        <v>0</v>
      </c>
      <c r="J21" s="114">
        <v>0</v>
      </c>
      <c r="K21" s="114">
        <v>0</v>
      </c>
      <c r="L21" s="114">
        <v>0</v>
      </c>
      <c r="M21" s="114">
        <v>0</v>
      </c>
      <c r="N21" s="139"/>
      <c r="O21" s="93"/>
      <c r="P21" s="88"/>
    </row>
    <row r="22" spans="1:16" x14ac:dyDescent="0.2">
      <c r="A22" s="136" t="s">
        <v>478</v>
      </c>
      <c r="B22" s="114">
        <v>11</v>
      </c>
      <c r="C22" s="114">
        <v>215</v>
      </c>
      <c r="D22" s="114">
        <v>0</v>
      </c>
      <c r="E22" s="114">
        <v>0</v>
      </c>
      <c r="F22" s="114">
        <v>0</v>
      </c>
      <c r="G22" s="114">
        <v>0</v>
      </c>
      <c r="H22" s="114">
        <v>0</v>
      </c>
      <c r="I22" s="114">
        <v>0</v>
      </c>
      <c r="J22" s="114">
        <v>2</v>
      </c>
      <c r="K22" s="114">
        <v>28</v>
      </c>
      <c r="L22" s="114">
        <v>0</v>
      </c>
      <c r="M22" s="114">
        <v>0</v>
      </c>
      <c r="N22" s="139"/>
      <c r="O22" s="93"/>
      <c r="P22" s="88"/>
    </row>
    <row r="23" spans="1:16" x14ac:dyDescent="0.2">
      <c r="A23" s="136" t="s">
        <v>479</v>
      </c>
      <c r="B23" s="114">
        <v>8</v>
      </c>
      <c r="C23" s="114">
        <v>133</v>
      </c>
      <c r="D23" s="114">
        <v>0</v>
      </c>
      <c r="E23" s="114">
        <v>0</v>
      </c>
      <c r="F23" s="114">
        <v>0</v>
      </c>
      <c r="G23" s="114">
        <v>0</v>
      </c>
      <c r="H23" s="114">
        <v>0</v>
      </c>
      <c r="I23" s="114">
        <v>0</v>
      </c>
      <c r="J23" s="114">
        <v>7</v>
      </c>
      <c r="K23" s="114">
        <v>144</v>
      </c>
      <c r="L23" s="114">
        <v>0</v>
      </c>
      <c r="M23" s="114">
        <v>0</v>
      </c>
      <c r="N23" s="139"/>
      <c r="O23" s="93"/>
      <c r="P23" s="88"/>
    </row>
    <row r="24" spans="1:16" s="443" customFormat="1" ht="41" customHeight="1" x14ac:dyDescent="0.2">
      <c r="A24" s="90" t="s">
        <v>489</v>
      </c>
      <c r="B24" s="295">
        <f>B25</f>
        <v>104</v>
      </c>
      <c r="C24" s="295">
        <f t="shared" ref="C24:M24" si="3">C25</f>
        <v>1333</v>
      </c>
      <c r="D24" s="295">
        <f t="shared" si="3"/>
        <v>1</v>
      </c>
      <c r="E24" s="295">
        <f t="shared" si="3"/>
        <v>15</v>
      </c>
      <c r="F24" s="295" t="str">
        <f t="shared" si="3"/>
        <v>-</v>
      </c>
      <c r="G24" s="295" t="str">
        <f t="shared" si="3"/>
        <v>-</v>
      </c>
      <c r="H24" s="295" t="str">
        <f t="shared" si="3"/>
        <v>-</v>
      </c>
      <c r="I24" s="295" t="str">
        <f t="shared" si="3"/>
        <v>-</v>
      </c>
      <c r="J24" s="295">
        <f t="shared" si="3"/>
        <v>8</v>
      </c>
      <c r="K24" s="295">
        <f t="shared" si="3"/>
        <v>49</v>
      </c>
      <c r="L24" s="295" t="str">
        <f t="shared" si="3"/>
        <v>-</v>
      </c>
      <c r="M24" s="295" t="str">
        <f t="shared" si="3"/>
        <v>-</v>
      </c>
      <c r="N24" s="450"/>
      <c r="O24" s="451"/>
      <c r="P24" s="452"/>
    </row>
    <row r="25" spans="1:16" s="437" customFormat="1" x14ac:dyDescent="0.2">
      <c r="A25" s="448" t="s">
        <v>481</v>
      </c>
      <c r="B25" s="406">
        <v>104</v>
      </c>
      <c r="C25" s="406">
        <v>1333</v>
      </c>
      <c r="D25" s="406">
        <v>1</v>
      </c>
      <c r="E25" s="406">
        <v>15</v>
      </c>
      <c r="F25" s="406" t="s">
        <v>416</v>
      </c>
      <c r="G25" s="406" t="s">
        <v>416</v>
      </c>
      <c r="H25" s="406" t="s">
        <v>416</v>
      </c>
      <c r="I25" s="406" t="s">
        <v>416</v>
      </c>
      <c r="J25" s="406">
        <v>8</v>
      </c>
      <c r="K25" s="406">
        <v>49</v>
      </c>
      <c r="L25" s="406" t="s">
        <v>416</v>
      </c>
      <c r="M25" s="406" t="s">
        <v>416</v>
      </c>
      <c r="N25" s="434"/>
      <c r="O25" s="435"/>
      <c r="P25" s="436"/>
    </row>
    <row r="26" spans="1:16" x14ac:dyDescent="0.2">
      <c r="A26" s="136" t="s">
        <v>482</v>
      </c>
      <c r="B26" s="114">
        <v>69</v>
      </c>
      <c r="C26" s="114">
        <v>739</v>
      </c>
      <c r="D26" s="114" t="s">
        <v>416</v>
      </c>
      <c r="E26" s="114" t="s">
        <v>416</v>
      </c>
      <c r="F26" s="114" t="s">
        <v>416</v>
      </c>
      <c r="G26" s="114" t="s">
        <v>416</v>
      </c>
      <c r="H26" s="114" t="s">
        <v>416</v>
      </c>
      <c r="I26" s="114" t="s">
        <v>416</v>
      </c>
      <c r="J26" s="114">
        <v>7</v>
      </c>
      <c r="K26" s="114">
        <v>21</v>
      </c>
      <c r="L26" s="114" t="s">
        <v>416</v>
      </c>
      <c r="M26" s="114" t="s">
        <v>416</v>
      </c>
      <c r="N26" s="139"/>
      <c r="O26" s="93"/>
      <c r="P26" s="88"/>
    </row>
    <row r="27" spans="1:16" x14ac:dyDescent="0.2">
      <c r="A27" s="136" t="s">
        <v>483</v>
      </c>
      <c r="B27" s="114">
        <v>14</v>
      </c>
      <c r="C27" s="114">
        <v>259</v>
      </c>
      <c r="D27" s="114" t="s">
        <v>416</v>
      </c>
      <c r="E27" s="114" t="s">
        <v>416</v>
      </c>
      <c r="F27" s="114" t="s">
        <v>416</v>
      </c>
      <c r="G27" s="114" t="s">
        <v>416</v>
      </c>
      <c r="H27" s="114" t="s">
        <v>416</v>
      </c>
      <c r="I27" s="114" t="s">
        <v>416</v>
      </c>
      <c r="J27" s="114" t="s">
        <v>416</v>
      </c>
      <c r="K27" s="114" t="s">
        <v>416</v>
      </c>
      <c r="L27" s="114" t="s">
        <v>416</v>
      </c>
      <c r="M27" s="114" t="s">
        <v>416</v>
      </c>
      <c r="N27" s="139"/>
      <c r="O27" s="93"/>
      <c r="P27" s="88"/>
    </row>
    <row r="28" spans="1:16" x14ac:dyDescent="0.2">
      <c r="A28" s="136" t="s">
        <v>484</v>
      </c>
      <c r="B28" s="114" t="s">
        <v>416</v>
      </c>
      <c r="C28" s="114" t="s">
        <v>416</v>
      </c>
      <c r="D28" s="114" t="s">
        <v>416</v>
      </c>
      <c r="E28" s="114" t="s">
        <v>416</v>
      </c>
      <c r="F28" s="114" t="s">
        <v>416</v>
      </c>
      <c r="G28" s="114" t="s">
        <v>416</v>
      </c>
      <c r="H28" s="114" t="s">
        <v>416</v>
      </c>
      <c r="I28" s="114" t="s">
        <v>416</v>
      </c>
      <c r="J28" s="114">
        <v>1</v>
      </c>
      <c r="K28" s="114">
        <v>28</v>
      </c>
      <c r="L28" s="114" t="s">
        <v>416</v>
      </c>
      <c r="M28" s="114" t="s">
        <v>416</v>
      </c>
      <c r="N28" s="139"/>
      <c r="O28" s="93"/>
      <c r="P28" s="88"/>
    </row>
    <row r="29" spans="1:16" x14ac:dyDescent="0.2">
      <c r="A29" s="136" t="s">
        <v>485</v>
      </c>
      <c r="B29" s="114">
        <v>17</v>
      </c>
      <c r="C29" s="114">
        <v>258</v>
      </c>
      <c r="D29" s="114">
        <v>1</v>
      </c>
      <c r="E29" s="114">
        <v>15</v>
      </c>
      <c r="F29" s="114" t="s">
        <v>416</v>
      </c>
      <c r="G29" s="114" t="s">
        <v>416</v>
      </c>
      <c r="H29" s="114" t="s">
        <v>416</v>
      </c>
      <c r="I29" s="114" t="s">
        <v>416</v>
      </c>
      <c r="J29" s="114" t="s">
        <v>416</v>
      </c>
      <c r="K29" s="114" t="s">
        <v>416</v>
      </c>
      <c r="L29" s="114" t="s">
        <v>416</v>
      </c>
      <c r="M29" s="114" t="s">
        <v>416</v>
      </c>
      <c r="N29" s="139"/>
      <c r="O29" s="93"/>
      <c r="P29" s="88"/>
    </row>
    <row r="30" spans="1:16" x14ac:dyDescent="0.2">
      <c r="A30" s="136" t="s">
        <v>486</v>
      </c>
      <c r="B30" s="114">
        <v>4</v>
      </c>
      <c r="C30" s="114">
        <v>77</v>
      </c>
      <c r="D30" s="114" t="s">
        <v>416</v>
      </c>
      <c r="E30" s="114" t="s">
        <v>416</v>
      </c>
      <c r="F30" s="114" t="s">
        <v>416</v>
      </c>
      <c r="G30" s="114" t="s">
        <v>416</v>
      </c>
      <c r="H30" s="114" t="s">
        <v>416</v>
      </c>
      <c r="I30" s="114" t="s">
        <v>416</v>
      </c>
      <c r="J30" s="114" t="s">
        <v>416</v>
      </c>
      <c r="K30" s="114" t="s">
        <v>416</v>
      </c>
      <c r="L30" s="114" t="s">
        <v>416</v>
      </c>
      <c r="M30" s="114" t="s">
        <v>416</v>
      </c>
      <c r="N30" s="139"/>
      <c r="O30" s="93"/>
      <c r="P30" s="88"/>
    </row>
    <row r="31" spans="1:16" x14ac:dyDescent="0.2">
      <c r="A31" s="92"/>
      <c r="B31" s="93"/>
      <c r="C31" s="93"/>
      <c r="D31" s="93"/>
      <c r="E31" s="93"/>
      <c r="F31" s="93"/>
      <c r="G31" s="93"/>
      <c r="H31" s="93"/>
      <c r="I31" s="93"/>
      <c r="J31" s="93"/>
      <c r="K31" s="93"/>
      <c r="L31" s="93"/>
      <c r="M31" s="93"/>
      <c r="N31" s="93"/>
      <c r="O31" s="93"/>
      <c r="P31" s="88"/>
    </row>
    <row r="32" spans="1:16" x14ac:dyDescent="0.2">
      <c r="A32" s="95" t="s">
        <v>248</v>
      </c>
      <c r="B32" s="96"/>
      <c r="C32" s="96"/>
      <c r="D32" s="121"/>
      <c r="E32" s="121"/>
      <c r="F32" s="99"/>
      <c r="G32" s="99"/>
      <c r="H32" s="99"/>
      <c r="I32" s="99"/>
      <c r="J32" s="99"/>
      <c r="K32" s="96"/>
      <c r="L32" s="96"/>
      <c r="M32" s="96"/>
      <c r="N32" s="99"/>
      <c r="O32" s="99"/>
    </row>
    <row r="33" spans="1:17" x14ac:dyDescent="0.2">
      <c r="A33" s="97"/>
      <c r="B33" s="99"/>
      <c r="C33" s="99"/>
      <c r="D33" s="99"/>
      <c r="E33" s="99"/>
      <c r="F33" s="99"/>
      <c r="G33" s="99"/>
      <c r="H33" s="99"/>
      <c r="I33" s="99"/>
      <c r="J33" s="99"/>
    </row>
    <row r="35" spans="1:17" x14ac:dyDescent="0.2">
      <c r="A35" s="98"/>
      <c r="B35" s="101"/>
      <c r="C35" s="101"/>
      <c r="D35" s="101"/>
      <c r="E35" s="101"/>
      <c r="F35" s="101"/>
      <c r="G35" s="101"/>
      <c r="H35" s="101"/>
      <c r="I35" s="101"/>
      <c r="J35" s="101"/>
      <c r="K35" s="101"/>
      <c r="L35" s="101"/>
      <c r="M35" s="101"/>
      <c r="N35" s="101"/>
      <c r="O35" s="101"/>
      <c r="P35" s="101"/>
      <c r="Q35" s="101"/>
    </row>
    <row r="36" spans="1:17" x14ac:dyDescent="0.2">
      <c r="A36" s="98"/>
      <c r="B36" s="101"/>
      <c r="C36" s="101"/>
      <c r="D36" s="101"/>
      <c r="E36" s="101"/>
      <c r="F36" s="101"/>
      <c r="G36" s="101"/>
      <c r="H36" s="101"/>
      <c r="I36" s="101"/>
      <c r="J36" s="101"/>
      <c r="K36" s="101"/>
      <c r="L36" s="101"/>
      <c r="M36" s="101"/>
      <c r="N36" s="101"/>
      <c r="O36" s="101"/>
      <c r="P36" s="101"/>
      <c r="Q36" s="101"/>
    </row>
    <row r="37" spans="1:17" x14ac:dyDescent="0.2">
      <c r="A37" s="98"/>
      <c r="B37" s="101"/>
      <c r="C37" s="101"/>
      <c r="D37" s="101"/>
      <c r="E37" s="101"/>
      <c r="F37" s="101"/>
      <c r="G37" s="101"/>
      <c r="H37" s="101"/>
      <c r="I37" s="101"/>
      <c r="J37" s="101"/>
      <c r="K37" s="101"/>
      <c r="L37" s="101"/>
      <c r="M37" s="101"/>
      <c r="N37" s="101"/>
      <c r="O37" s="101"/>
      <c r="P37" s="101"/>
      <c r="Q37" s="101"/>
    </row>
    <row r="38" spans="1:17" x14ac:dyDescent="0.2">
      <c r="A38" s="98"/>
      <c r="B38" s="101"/>
      <c r="C38" s="101"/>
      <c r="D38" s="101"/>
      <c r="E38" s="101"/>
      <c r="F38" s="101"/>
      <c r="G38" s="101"/>
      <c r="H38" s="101"/>
      <c r="I38" s="101"/>
      <c r="J38" s="101"/>
      <c r="K38" s="101"/>
      <c r="L38" s="101"/>
      <c r="M38" s="101"/>
      <c r="N38" s="101"/>
      <c r="O38" s="101"/>
      <c r="P38" s="101"/>
      <c r="Q38" s="101"/>
    </row>
  </sheetData>
  <customSheetViews>
    <customSheetView guid="{25DB3235-00DD-4DBB-A5FE-705B80034702}" showPageBreaks="1" showGridLines="0" printArea="1" view="pageBreakPreview">
      <pane xSplit="1" ySplit="7" topLeftCell="B8" activePane="bottomRight" state="frozen"/>
      <selection pane="bottomRight" activeCell="L6" sqref="L6"/>
      <pageMargins left="1.1811023622047245" right="0.78740157480314965" top="1.1811023622047245" bottom="0.78740157480314965" header="0" footer="0"/>
      <pageSetup paperSize="9" scale="89" orientation="landscape"/>
      <headerFooter alignWithMargins="0"/>
    </customSheetView>
    <customSheetView guid="{DE772C8A-D712-4FF1-AB28-F88868F0084B}" showPageBreaks="1" showGridLines="0" printArea="1" view="pageBreakPreview">
      <pane xSplit="1" ySplit="7" topLeftCell="B8" activePane="bottomRight" state="frozen"/>
      <selection pane="bottomRight" activeCell="I13" sqref="I13"/>
      <pageMargins left="1.1811023622047245" right="0.78740157480314965" top="1.1811023622047245" bottom="0.78740157480314965" header="0" footer="0"/>
      <pageSetup paperSize="9" scale="89" orientation="landscape"/>
      <headerFooter alignWithMargins="0"/>
    </customSheetView>
  </customSheetViews>
  <mergeCells count="9">
    <mergeCell ref="N2:O3"/>
    <mergeCell ref="B2:M2"/>
    <mergeCell ref="B3:C4"/>
    <mergeCell ref="D3:E4"/>
    <mergeCell ref="F3:G4"/>
    <mergeCell ref="J3:K4"/>
    <mergeCell ref="L3:M4"/>
    <mergeCell ref="H3:I3"/>
    <mergeCell ref="H4:I4"/>
  </mergeCells>
  <phoneticPr fontId="2"/>
  <pageMargins left="1.1811023622047245" right="0.78740157480314965" top="1.1811023622047245" bottom="0.78740157480314965" header="0" footer="0"/>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U44"/>
  <sheetViews>
    <sheetView showGridLines="0" view="pageBreakPreview" zoomScaleNormal="100" workbookViewId="0">
      <pane xSplit="1" ySplit="8" topLeftCell="E19"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2" style="102" customWidth="1"/>
    <col min="2" max="17" width="10.6328125" style="84" customWidth="1"/>
    <col min="18" max="16384" width="9" style="84"/>
  </cols>
  <sheetData>
    <row r="1" spans="1:21" ht="18" customHeight="1" x14ac:dyDescent="0.2">
      <c r="A1" s="92" t="s">
        <v>251</v>
      </c>
      <c r="B1" s="371"/>
      <c r="C1" s="371"/>
      <c r="D1" s="372"/>
      <c r="E1" s="372"/>
      <c r="F1" s="372"/>
      <c r="G1" s="372"/>
      <c r="H1" s="372"/>
      <c r="I1" s="372"/>
      <c r="J1" s="372"/>
      <c r="K1" s="372"/>
      <c r="L1" s="372"/>
      <c r="M1" s="372"/>
      <c r="N1" s="372"/>
      <c r="O1" s="372"/>
      <c r="P1" s="373"/>
      <c r="Q1" s="105" t="s">
        <v>471</v>
      </c>
      <c r="R1" s="371"/>
      <c r="S1" s="372"/>
      <c r="T1" s="372"/>
      <c r="U1" s="372"/>
    </row>
    <row r="2" spans="1:21" ht="12" customHeight="1" x14ac:dyDescent="0.2">
      <c r="A2" s="223"/>
      <c r="B2" s="374" t="s">
        <v>222</v>
      </c>
      <c r="C2" s="374"/>
      <c r="D2" s="374"/>
      <c r="E2" s="374"/>
      <c r="F2" s="374"/>
      <c r="G2" s="374"/>
      <c r="H2" s="374"/>
      <c r="I2" s="374"/>
      <c r="J2" s="374"/>
      <c r="K2" s="374"/>
      <c r="L2" s="374"/>
      <c r="M2" s="374"/>
      <c r="N2" s="375"/>
      <c r="O2" s="375"/>
      <c r="P2" s="555" t="s">
        <v>252</v>
      </c>
      <c r="Q2" s="556"/>
      <c r="R2" s="371"/>
      <c r="S2" s="372"/>
      <c r="T2" s="372"/>
      <c r="U2" s="372"/>
    </row>
    <row r="3" spans="1:21" x14ac:dyDescent="0.2">
      <c r="A3" s="303"/>
      <c r="B3" s="510" t="s">
        <v>214</v>
      </c>
      <c r="C3" s="559"/>
      <c r="D3" s="560" t="s">
        <v>247</v>
      </c>
      <c r="E3" s="559"/>
      <c r="F3" s="560" t="s">
        <v>215</v>
      </c>
      <c r="G3" s="559"/>
      <c r="H3" s="560" t="s">
        <v>217</v>
      </c>
      <c r="I3" s="559"/>
      <c r="J3" s="560" t="s">
        <v>218</v>
      </c>
      <c r="K3" s="511"/>
      <c r="L3" s="560" t="s">
        <v>291</v>
      </c>
      <c r="M3" s="511"/>
      <c r="N3" s="509" t="s">
        <v>219</v>
      </c>
      <c r="O3" s="561"/>
      <c r="P3" s="557"/>
      <c r="Q3" s="558"/>
      <c r="R3" s="371"/>
      <c r="S3" s="372"/>
      <c r="T3" s="372"/>
      <c r="U3" s="372"/>
    </row>
    <row r="4" spans="1:21" ht="26" x14ac:dyDescent="0.2">
      <c r="A4" s="376"/>
      <c r="B4" s="344" t="s">
        <v>211</v>
      </c>
      <c r="C4" s="344" t="s">
        <v>223</v>
      </c>
      <c r="D4" s="344" t="s">
        <v>211</v>
      </c>
      <c r="E4" s="344" t="s">
        <v>223</v>
      </c>
      <c r="F4" s="344" t="s">
        <v>211</v>
      </c>
      <c r="G4" s="344" t="s">
        <v>223</v>
      </c>
      <c r="H4" s="344" t="s">
        <v>211</v>
      </c>
      <c r="I4" s="344" t="s">
        <v>223</v>
      </c>
      <c r="J4" s="344" t="s">
        <v>211</v>
      </c>
      <c r="K4" s="344" t="s">
        <v>223</v>
      </c>
      <c r="L4" s="344" t="s">
        <v>211</v>
      </c>
      <c r="M4" s="344" t="s">
        <v>223</v>
      </c>
      <c r="N4" s="344" t="s">
        <v>211</v>
      </c>
      <c r="O4" s="344" t="s">
        <v>223</v>
      </c>
      <c r="P4" s="344" t="s">
        <v>211</v>
      </c>
      <c r="Q4" s="344" t="s">
        <v>223</v>
      </c>
      <c r="R4" s="371"/>
      <c r="S4" s="372"/>
      <c r="T4" s="372"/>
      <c r="U4" s="372"/>
    </row>
    <row r="5" spans="1:21" x14ac:dyDescent="0.2">
      <c r="A5" s="377" t="s">
        <v>178</v>
      </c>
      <c r="B5" s="111">
        <v>960</v>
      </c>
      <c r="C5" s="111">
        <v>4554</v>
      </c>
      <c r="D5" s="111">
        <v>686</v>
      </c>
      <c r="E5" s="111">
        <v>2025</v>
      </c>
      <c r="F5" s="111">
        <v>839</v>
      </c>
      <c r="G5" s="111">
        <v>2781</v>
      </c>
      <c r="H5" s="111">
        <v>266</v>
      </c>
      <c r="I5" s="111">
        <v>2547</v>
      </c>
      <c r="J5" s="111">
        <v>110</v>
      </c>
      <c r="K5" s="111">
        <v>1523</v>
      </c>
      <c r="L5" s="111">
        <v>234</v>
      </c>
      <c r="M5" s="111">
        <v>448</v>
      </c>
      <c r="N5" s="111">
        <v>2481</v>
      </c>
      <c r="O5" s="111">
        <v>11157</v>
      </c>
      <c r="P5" s="111">
        <v>8759</v>
      </c>
      <c r="Q5" s="111">
        <v>45622</v>
      </c>
      <c r="R5" s="88"/>
    </row>
    <row r="6" spans="1:21" x14ac:dyDescent="0.2">
      <c r="A6" s="398" t="s">
        <v>463</v>
      </c>
      <c r="B6" s="111">
        <f>SUM(B7:B8)</f>
        <v>85</v>
      </c>
      <c r="C6" s="111">
        <f t="shared" ref="C6:Q6" si="0">SUM(C7:C8)</f>
        <v>626</v>
      </c>
      <c r="D6" s="111">
        <f t="shared" si="0"/>
        <v>37</v>
      </c>
      <c r="E6" s="111">
        <f t="shared" si="0"/>
        <v>151</v>
      </c>
      <c r="F6" s="111">
        <f t="shared" si="0"/>
        <v>46</v>
      </c>
      <c r="G6" s="111">
        <f t="shared" si="0"/>
        <v>534</v>
      </c>
      <c r="H6" s="111">
        <f t="shared" si="0"/>
        <v>2</v>
      </c>
      <c r="I6" s="111">
        <f t="shared" si="0"/>
        <v>54</v>
      </c>
      <c r="J6" s="111">
        <f t="shared" si="0"/>
        <v>6</v>
      </c>
      <c r="K6" s="111">
        <f t="shared" si="0"/>
        <v>72</v>
      </c>
      <c r="L6" s="111">
        <f t="shared" si="0"/>
        <v>3</v>
      </c>
      <c r="M6" s="111">
        <f t="shared" si="0"/>
        <v>4</v>
      </c>
      <c r="N6" s="111">
        <f t="shared" si="0"/>
        <v>46</v>
      </c>
      <c r="O6" s="111">
        <f t="shared" si="0"/>
        <v>393</v>
      </c>
      <c r="P6" s="111">
        <f t="shared" si="0"/>
        <v>247</v>
      </c>
      <c r="Q6" s="111">
        <f t="shared" si="0"/>
        <v>2658</v>
      </c>
      <c r="R6" s="88"/>
    </row>
    <row r="7" spans="1:21" x14ac:dyDescent="0.2">
      <c r="A7" s="405" t="s">
        <v>461</v>
      </c>
      <c r="B7" s="406">
        <v>11</v>
      </c>
      <c r="C7" s="406">
        <v>11</v>
      </c>
      <c r="D7" s="406">
        <v>19</v>
      </c>
      <c r="E7" s="406">
        <v>20</v>
      </c>
      <c r="F7" s="406">
        <v>16</v>
      </c>
      <c r="G7" s="406">
        <v>16</v>
      </c>
      <c r="H7" s="406">
        <v>0</v>
      </c>
      <c r="I7" s="406">
        <v>0</v>
      </c>
      <c r="J7" s="406">
        <v>0</v>
      </c>
      <c r="K7" s="406">
        <v>0</v>
      </c>
      <c r="L7" s="406">
        <v>2</v>
      </c>
      <c r="M7" s="406">
        <v>2</v>
      </c>
      <c r="N7" s="406">
        <v>10</v>
      </c>
      <c r="O7" s="406">
        <v>10</v>
      </c>
      <c r="P7" s="406">
        <v>9</v>
      </c>
      <c r="Q7" s="406">
        <v>9</v>
      </c>
      <c r="R7" s="88"/>
    </row>
    <row r="8" spans="1:21" s="83" customFormat="1" x14ac:dyDescent="0.2">
      <c r="A8" s="405" t="s">
        <v>442</v>
      </c>
      <c r="B8" s="406">
        <f>IF(SUM(B9:B16)=0,"-",SUM(B9:B16))</f>
        <v>74</v>
      </c>
      <c r="C8" s="406">
        <f t="shared" ref="C8:Q8" si="1">IF(SUM(C9:C16)=0,"-",SUM(C9:C16))</f>
        <v>615</v>
      </c>
      <c r="D8" s="406">
        <f t="shared" si="1"/>
        <v>18</v>
      </c>
      <c r="E8" s="406">
        <f t="shared" si="1"/>
        <v>131</v>
      </c>
      <c r="F8" s="406">
        <f t="shared" si="1"/>
        <v>30</v>
      </c>
      <c r="G8" s="406">
        <f t="shared" si="1"/>
        <v>518</v>
      </c>
      <c r="H8" s="406">
        <f t="shared" si="1"/>
        <v>2</v>
      </c>
      <c r="I8" s="406">
        <f t="shared" si="1"/>
        <v>54</v>
      </c>
      <c r="J8" s="406">
        <f t="shared" si="1"/>
        <v>6</v>
      </c>
      <c r="K8" s="406">
        <f t="shared" si="1"/>
        <v>72</v>
      </c>
      <c r="L8" s="406">
        <f t="shared" si="1"/>
        <v>1</v>
      </c>
      <c r="M8" s="406">
        <f t="shared" si="1"/>
        <v>2</v>
      </c>
      <c r="N8" s="406">
        <f t="shared" si="1"/>
        <v>36</v>
      </c>
      <c r="O8" s="406">
        <f t="shared" si="1"/>
        <v>383</v>
      </c>
      <c r="P8" s="406">
        <f t="shared" si="1"/>
        <v>238</v>
      </c>
      <c r="Q8" s="406">
        <f t="shared" si="1"/>
        <v>2649</v>
      </c>
      <c r="R8" s="91"/>
    </row>
    <row r="9" spans="1:21" x14ac:dyDescent="0.2">
      <c r="A9" s="136" t="s">
        <v>443</v>
      </c>
      <c r="B9" s="114">
        <v>49</v>
      </c>
      <c r="C9" s="114">
        <v>350</v>
      </c>
      <c r="D9" s="114">
        <v>4</v>
      </c>
      <c r="E9" s="114">
        <v>65</v>
      </c>
      <c r="F9" s="114">
        <v>12</v>
      </c>
      <c r="G9" s="114">
        <v>389</v>
      </c>
      <c r="H9" s="114" t="s">
        <v>416</v>
      </c>
      <c r="I9" s="114" t="s">
        <v>416</v>
      </c>
      <c r="J9" s="114" t="s">
        <v>416</v>
      </c>
      <c r="K9" s="114" t="s">
        <v>416</v>
      </c>
      <c r="L9" s="114" t="s">
        <v>416</v>
      </c>
      <c r="M9" s="114" t="s">
        <v>416</v>
      </c>
      <c r="N9" s="114">
        <v>13</v>
      </c>
      <c r="O9" s="114">
        <v>81</v>
      </c>
      <c r="P9" s="114">
        <v>23</v>
      </c>
      <c r="Q9" s="114">
        <v>1017</v>
      </c>
      <c r="R9" s="88"/>
    </row>
    <row r="10" spans="1:21" x14ac:dyDescent="0.2">
      <c r="A10" s="136" t="s">
        <v>444</v>
      </c>
      <c r="B10" s="114" t="s">
        <v>416</v>
      </c>
      <c r="C10" s="114" t="s">
        <v>416</v>
      </c>
      <c r="D10" s="114" t="s">
        <v>416</v>
      </c>
      <c r="E10" s="114" t="s">
        <v>416</v>
      </c>
      <c r="F10" s="114" t="s">
        <v>416</v>
      </c>
      <c r="G10" s="114" t="s">
        <v>416</v>
      </c>
      <c r="H10" s="114" t="s">
        <v>416</v>
      </c>
      <c r="I10" s="114" t="s">
        <v>416</v>
      </c>
      <c r="J10" s="114" t="s">
        <v>416</v>
      </c>
      <c r="K10" s="114" t="s">
        <v>416</v>
      </c>
      <c r="L10" s="114" t="s">
        <v>416</v>
      </c>
      <c r="M10" s="114" t="s">
        <v>416</v>
      </c>
      <c r="N10" s="114" t="s">
        <v>416</v>
      </c>
      <c r="O10" s="114" t="s">
        <v>416</v>
      </c>
      <c r="P10" s="114">
        <v>56</v>
      </c>
      <c r="Q10" s="114">
        <v>395</v>
      </c>
      <c r="R10" s="88"/>
    </row>
    <row r="11" spans="1:21" x14ac:dyDescent="0.2">
      <c r="A11" s="136" t="s">
        <v>445</v>
      </c>
      <c r="B11" s="114">
        <v>4</v>
      </c>
      <c r="C11" s="114">
        <v>138</v>
      </c>
      <c r="D11" s="114">
        <v>2</v>
      </c>
      <c r="E11" s="114">
        <v>46</v>
      </c>
      <c r="F11" s="114">
        <v>2</v>
      </c>
      <c r="G11" s="114">
        <v>51</v>
      </c>
      <c r="H11" s="114">
        <v>2</v>
      </c>
      <c r="I11" s="114">
        <v>54</v>
      </c>
      <c r="J11" s="114">
        <v>2</v>
      </c>
      <c r="K11" s="114">
        <v>66</v>
      </c>
      <c r="L11" s="114" t="s">
        <v>416</v>
      </c>
      <c r="M11" s="114" t="s">
        <v>416</v>
      </c>
      <c r="N11" s="114">
        <v>2</v>
      </c>
      <c r="O11" s="114">
        <v>69</v>
      </c>
      <c r="P11" s="114">
        <v>18</v>
      </c>
      <c r="Q11" s="114">
        <v>540</v>
      </c>
      <c r="R11" s="88"/>
    </row>
    <row r="12" spans="1:21" x14ac:dyDescent="0.2">
      <c r="A12" s="136" t="s">
        <v>447</v>
      </c>
      <c r="B12" s="114">
        <v>5</v>
      </c>
      <c r="C12" s="114">
        <v>88</v>
      </c>
      <c r="D12" s="114" t="s">
        <v>416</v>
      </c>
      <c r="E12" s="114" t="s">
        <v>416</v>
      </c>
      <c r="F12" s="114" t="s">
        <v>416</v>
      </c>
      <c r="G12" s="114" t="s">
        <v>416</v>
      </c>
      <c r="H12" s="114" t="s">
        <v>416</v>
      </c>
      <c r="I12" s="114" t="s">
        <v>416</v>
      </c>
      <c r="J12" s="114" t="s">
        <v>416</v>
      </c>
      <c r="K12" s="114" t="s">
        <v>416</v>
      </c>
      <c r="L12" s="114" t="s">
        <v>416</v>
      </c>
      <c r="M12" s="114" t="s">
        <v>416</v>
      </c>
      <c r="N12" s="114" t="s">
        <v>416</v>
      </c>
      <c r="O12" s="114" t="s">
        <v>416</v>
      </c>
      <c r="P12" s="114">
        <v>70</v>
      </c>
      <c r="Q12" s="114">
        <v>279</v>
      </c>
      <c r="R12" s="88"/>
    </row>
    <row r="13" spans="1:21" x14ac:dyDescent="0.2">
      <c r="A13" s="136" t="s">
        <v>452</v>
      </c>
      <c r="B13" s="114" t="s">
        <v>416</v>
      </c>
      <c r="C13" s="114" t="s">
        <v>416</v>
      </c>
      <c r="D13" s="114" t="s">
        <v>416</v>
      </c>
      <c r="E13" s="114" t="s">
        <v>416</v>
      </c>
      <c r="F13" s="114" t="s">
        <v>416</v>
      </c>
      <c r="G13" s="114" t="s">
        <v>416</v>
      </c>
      <c r="H13" s="114" t="s">
        <v>416</v>
      </c>
      <c r="I13" s="114" t="s">
        <v>416</v>
      </c>
      <c r="J13" s="114" t="s">
        <v>416</v>
      </c>
      <c r="K13" s="114" t="s">
        <v>416</v>
      </c>
      <c r="L13" s="114" t="s">
        <v>416</v>
      </c>
      <c r="M13" s="114" t="s">
        <v>416</v>
      </c>
      <c r="N13" s="114">
        <v>1</v>
      </c>
      <c r="O13" s="114">
        <v>1</v>
      </c>
      <c r="P13" s="114">
        <v>7</v>
      </c>
      <c r="Q13" s="114">
        <v>84</v>
      </c>
      <c r="R13" s="88"/>
    </row>
    <row r="14" spans="1:21" x14ac:dyDescent="0.2">
      <c r="A14" s="136" t="s">
        <v>448</v>
      </c>
      <c r="B14" s="114">
        <v>16</v>
      </c>
      <c r="C14" s="114">
        <v>39</v>
      </c>
      <c r="D14" s="114">
        <v>12</v>
      </c>
      <c r="E14" s="114">
        <v>20</v>
      </c>
      <c r="F14" s="114">
        <v>8</v>
      </c>
      <c r="G14" s="114">
        <v>10</v>
      </c>
      <c r="H14" s="114" t="s">
        <v>416</v>
      </c>
      <c r="I14" s="114" t="s">
        <v>416</v>
      </c>
      <c r="J14" s="114">
        <v>4</v>
      </c>
      <c r="K14" s="114">
        <v>6</v>
      </c>
      <c r="L14" s="114">
        <v>1</v>
      </c>
      <c r="M14" s="114">
        <v>2</v>
      </c>
      <c r="N14" s="114">
        <v>14</v>
      </c>
      <c r="O14" s="114">
        <v>182</v>
      </c>
      <c r="P14" s="114">
        <v>18</v>
      </c>
      <c r="Q14" s="114">
        <v>170</v>
      </c>
      <c r="R14" s="88"/>
    </row>
    <row r="15" spans="1:21" x14ac:dyDescent="0.2">
      <c r="A15" s="136" t="s">
        <v>449</v>
      </c>
      <c r="B15" s="114" t="s">
        <v>416</v>
      </c>
      <c r="C15" s="114" t="s">
        <v>416</v>
      </c>
      <c r="D15" s="114" t="s">
        <v>416</v>
      </c>
      <c r="E15" s="114" t="s">
        <v>416</v>
      </c>
      <c r="F15" s="114" t="s">
        <v>416</v>
      </c>
      <c r="G15" s="114" t="s">
        <v>416</v>
      </c>
      <c r="H15" s="114" t="s">
        <v>416</v>
      </c>
      <c r="I15" s="114" t="s">
        <v>416</v>
      </c>
      <c r="J15" s="114" t="s">
        <v>416</v>
      </c>
      <c r="K15" s="114" t="s">
        <v>416</v>
      </c>
      <c r="L15" s="114" t="s">
        <v>416</v>
      </c>
      <c r="M15" s="114" t="s">
        <v>416</v>
      </c>
      <c r="N15" s="114">
        <v>6</v>
      </c>
      <c r="O15" s="114">
        <v>50</v>
      </c>
      <c r="P15" s="114">
        <v>21</v>
      </c>
      <c r="Q15" s="114">
        <v>40</v>
      </c>
      <c r="R15" s="88"/>
    </row>
    <row r="16" spans="1:21" x14ac:dyDescent="0.2">
      <c r="A16" s="136" t="s">
        <v>450</v>
      </c>
      <c r="B16" s="114" t="s">
        <v>416</v>
      </c>
      <c r="C16" s="114" t="s">
        <v>416</v>
      </c>
      <c r="D16" s="114" t="s">
        <v>416</v>
      </c>
      <c r="E16" s="114" t="s">
        <v>416</v>
      </c>
      <c r="F16" s="114">
        <v>8</v>
      </c>
      <c r="G16" s="114">
        <v>68</v>
      </c>
      <c r="H16" s="114" t="s">
        <v>416</v>
      </c>
      <c r="I16" s="114" t="s">
        <v>416</v>
      </c>
      <c r="J16" s="114" t="s">
        <v>416</v>
      </c>
      <c r="K16" s="114" t="s">
        <v>416</v>
      </c>
      <c r="L16" s="114" t="s">
        <v>416</v>
      </c>
      <c r="M16" s="114" t="s">
        <v>416</v>
      </c>
      <c r="N16" s="114" t="s">
        <v>416</v>
      </c>
      <c r="O16" s="114" t="s">
        <v>416</v>
      </c>
      <c r="P16" s="114">
        <v>25</v>
      </c>
      <c r="Q16" s="114">
        <v>124</v>
      </c>
      <c r="R16" s="88"/>
    </row>
    <row r="17" spans="1:18" s="443" customFormat="1" ht="40" customHeight="1" x14ac:dyDescent="0.2">
      <c r="A17" s="90" t="s">
        <v>487</v>
      </c>
      <c r="B17" s="295">
        <f>B18</f>
        <v>2</v>
      </c>
      <c r="C17" s="295">
        <f t="shared" ref="C17:Q17" si="2">C18</f>
        <v>82</v>
      </c>
      <c r="D17" s="295">
        <f t="shared" si="2"/>
        <v>2</v>
      </c>
      <c r="E17" s="295">
        <f t="shared" si="2"/>
        <v>82</v>
      </c>
      <c r="F17" s="295">
        <f t="shared" si="2"/>
        <v>2</v>
      </c>
      <c r="G17" s="295">
        <f t="shared" si="2"/>
        <v>82</v>
      </c>
      <c r="H17" s="295" t="str">
        <f t="shared" si="2"/>
        <v>-</v>
      </c>
      <c r="I17" s="295" t="str">
        <f t="shared" si="2"/>
        <v>-</v>
      </c>
      <c r="J17" s="295" t="str">
        <f t="shared" si="2"/>
        <v>-</v>
      </c>
      <c r="K17" s="295" t="str">
        <f t="shared" si="2"/>
        <v>-</v>
      </c>
      <c r="L17" s="295" t="str">
        <f t="shared" si="2"/>
        <v>-</v>
      </c>
      <c r="M17" s="295" t="str">
        <f t="shared" si="2"/>
        <v>-</v>
      </c>
      <c r="N17" s="295">
        <f t="shared" si="2"/>
        <v>3</v>
      </c>
      <c r="O17" s="295">
        <f t="shared" si="2"/>
        <v>124</v>
      </c>
      <c r="P17" s="295">
        <f t="shared" si="2"/>
        <v>194</v>
      </c>
      <c r="Q17" s="295">
        <f t="shared" si="2"/>
        <v>2928</v>
      </c>
      <c r="R17" s="452"/>
    </row>
    <row r="18" spans="1:18" s="437" customFormat="1" x14ac:dyDescent="0.2">
      <c r="A18" s="448" t="s">
        <v>475</v>
      </c>
      <c r="B18" s="406">
        <v>2</v>
      </c>
      <c r="C18" s="406">
        <v>82</v>
      </c>
      <c r="D18" s="406">
        <v>2</v>
      </c>
      <c r="E18" s="406">
        <v>82</v>
      </c>
      <c r="F18" s="406">
        <v>2</v>
      </c>
      <c r="G18" s="406">
        <v>82</v>
      </c>
      <c r="H18" s="406" t="s">
        <v>416</v>
      </c>
      <c r="I18" s="406" t="s">
        <v>416</v>
      </c>
      <c r="J18" s="406" t="s">
        <v>416</v>
      </c>
      <c r="K18" s="406" t="s">
        <v>416</v>
      </c>
      <c r="L18" s="406" t="s">
        <v>416</v>
      </c>
      <c r="M18" s="406" t="s">
        <v>416</v>
      </c>
      <c r="N18" s="406">
        <v>3</v>
      </c>
      <c r="O18" s="406">
        <v>124</v>
      </c>
      <c r="P18" s="406">
        <v>194</v>
      </c>
      <c r="Q18" s="406">
        <v>2928</v>
      </c>
      <c r="R18" s="436"/>
    </row>
    <row r="19" spans="1:18" x14ac:dyDescent="0.2">
      <c r="A19" s="136" t="s">
        <v>476</v>
      </c>
      <c r="B19" s="114">
        <v>0</v>
      </c>
      <c r="C19" s="114">
        <v>0</v>
      </c>
      <c r="D19" s="114">
        <v>0</v>
      </c>
      <c r="E19" s="114">
        <v>0</v>
      </c>
      <c r="F19" s="114">
        <v>0</v>
      </c>
      <c r="G19" s="114">
        <v>0</v>
      </c>
      <c r="H19" s="114">
        <v>0</v>
      </c>
      <c r="I19" s="114">
        <v>0</v>
      </c>
      <c r="J19" s="114">
        <v>0</v>
      </c>
      <c r="K19" s="114">
        <v>0</v>
      </c>
      <c r="L19" s="114">
        <v>0</v>
      </c>
      <c r="M19" s="114">
        <v>0</v>
      </c>
      <c r="N19" s="114">
        <v>0</v>
      </c>
      <c r="O19" s="114">
        <v>0</v>
      </c>
      <c r="P19" s="114">
        <v>59</v>
      </c>
      <c r="Q19" s="114">
        <v>392</v>
      </c>
      <c r="R19" s="88"/>
    </row>
    <row r="20" spans="1:18" x14ac:dyDescent="0.2">
      <c r="A20" s="136" t="s">
        <v>477</v>
      </c>
      <c r="B20" s="114">
        <v>0</v>
      </c>
      <c r="C20" s="114">
        <v>0</v>
      </c>
      <c r="D20" s="114">
        <v>0</v>
      </c>
      <c r="E20" s="114">
        <v>0</v>
      </c>
      <c r="F20" s="114">
        <v>0</v>
      </c>
      <c r="G20" s="114">
        <v>0</v>
      </c>
      <c r="H20" s="114">
        <v>0</v>
      </c>
      <c r="I20" s="114">
        <v>0</v>
      </c>
      <c r="J20" s="114">
        <v>0</v>
      </c>
      <c r="K20" s="114">
        <v>0</v>
      </c>
      <c r="L20" s="114">
        <v>0</v>
      </c>
      <c r="M20" s="114">
        <v>0</v>
      </c>
      <c r="N20" s="114">
        <v>0</v>
      </c>
      <c r="O20" s="114">
        <v>0</v>
      </c>
      <c r="P20" s="114">
        <v>53</v>
      </c>
      <c r="Q20" s="114">
        <v>1737</v>
      </c>
      <c r="R20" s="88"/>
    </row>
    <row r="21" spans="1:18" x14ac:dyDescent="0.2">
      <c r="A21" s="136" t="s">
        <v>478</v>
      </c>
      <c r="B21" s="114">
        <v>0</v>
      </c>
      <c r="C21" s="114">
        <v>0</v>
      </c>
      <c r="D21" s="114">
        <v>0</v>
      </c>
      <c r="E21" s="114">
        <v>0</v>
      </c>
      <c r="F21" s="114">
        <v>0</v>
      </c>
      <c r="G21" s="114">
        <v>0</v>
      </c>
      <c r="H21" s="114">
        <v>0</v>
      </c>
      <c r="I21" s="114">
        <v>0</v>
      </c>
      <c r="J21" s="114">
        <v>0</v>
      </c>
      <c r="K21" s="114">
        <v>0</v>
      </c>
      <c r="L21" s="114">
        <v>0</v>
      </c>
      <c r="M21" s="114">
        <v>0</v>
      </c>
      <c r="N21" s="114">
        <v>0</v>
      </c>
      <c r="O21" s="114">
        <v>0</v>
      </c>
      <c r="P21" s="114">
        <v>10</v>
      </c>
      <c r="Q21" s="114">
        <v>105</v>
      </c>
      <c r="R21" s="88"/>
    </row>
    <row r="22" spans="1:18" x14ac:dyDescent="0.2">
      <c r="A22" s="136" t="s">
        <v>479</v>
      </c>
      <c r="B22" s="114">
        <v>2</v>
      </c>
      <c r="C22" s="114">
        <v>82</v>
      </c>
      <c r="D22" s="114">
        <v>2</v>
      </c>
      <c r="E22" s="114">
        <v>82</v>
      </c>
      <c r="F22" s="114">
        <v>2</v>
      </c>
      <c r="G22" s="114">
        <v>82</v>
      </c>
      <c r="H22" s="114">
        <v>0</v>
      </c>
      <c r="I22" s="114">
        <v>0</v>
      </c>
      <c r="J22" s="114">
        <v>0</v>
      </c>
      <c r="K22" s="114">
        <v>0</v>
      </c>
      <c r="L22" s="114">
        <v>0</v>
      </c>
      <c r="M22" s="114">
        <v>0</v>
      </c>
      <c r="N22" s="114">
        <v>3</v>
      </c>
      <c r="O22" s="114">
        <v>124</v>
      </c>
      <c r="P22" s="114">
        <v>72</v>
      </c>
      <c r="Q22" s="114">
        <v>694</v>
      </c>
      <c r="R22" s="88"/>
    </row>
    <row r="23" spans="1:18" s="443" customFormat="1" ht="44" customHeight="1" x14ac:dyDescent="0.2">
      <c r="A23" s="90" t="s">
        <v>489</v>
      </c>
      <c r="B23" s="295">
        <f>B24</f>
        <v>11</v>
      </c>
      <c r="C23" s="295">
        <f t="shared" ref="C23:Q23" si="3">C24</f>
        <v>11</v>
      </c>
      <c r="D23" s="295" t="str">
        <f t="shared" si="3"/>
        <v>-</v>
      </c>
      <c r="E23" s="295" t="str">
        <f t="shared" si="3"/>
        <v>-</v>
      </c>
      <c r="F23" s="295">
        <f t="shared" si="3"/>
        <v>7</v>
      </c>
      <c r="G23" s="295">
        <f t="shared" si="3"/>
        <v>7</v>
      </c>
      <c r="H23" s="295" t="str">
        <f t="shared" si="3"/>
        <v>-</v>
      </c>
      <c r="I23" s="295" t="str">
        <f t="shared" si="3"/>
        <v>-</v>
      </c>
      <c r="J23" s="295" t="str">
        <f t="shared" si="3"/>
        <v>-</v>
      </c>
      <c r="K23" s="295" t="str">
        <f t="shared" si="3"/>
        <v>-</v>
      </c>
      <c r="L23" s="295" t="str">
        <f t="shared" si="3"/>
        <v>-</v>
      </c>
      <c r="M23" s="295" t="str">
        <f t="shared" si="3"/>
        <v>-</v>
      </c>
      <c r="N23" s="295">
        <f t="shared" si="3"/>
        <v>19</v>
      </c>
      <c r="O23" s="295">
        <f t="shared" si="3"/>
        <v>168</v>
      </c>
      <c r="P23" s="295">
        <f t="shared" si="3"/>
        <v>181</v>
      </c>
      <c r="Q23" s="295">
        <f t="shared" si="3"/>
        <v>1348</v>
      </c>
      <c r="R23" s="452"/>
    </row>
    <row r="24" spans="1:18" s="437" customFormat="1" x14ac:dyDescent="0.2">
      <c r="A24" s="448" t="s">
        <v>481</v>
      </c>
      <c r="B24" s="406">
        <v>11</v>
      </c>
      <c r="C24" s="406">
        <v>11</v>
      </c>
      <c r="D24" s="406" t="s">
        <v>416</v>
      </c>
      <c r="E24" s="406" t="s">
        <v>416</v>
      </c>
      <c r="F24" s="406">
        <v>7</v>
      </c>
      <c r="G24" s="406">
        <v>7</v>
      </c>
      <c r="H24" s="406" t="s">
        <v>416</v>
      </c>
      <c r="I24" s="406" t="s">
        <v>416</v>
      </c>
      <c r="J24" s="406" t="s">
        <v>416</v>
      </c>
      <c r="K24" s="406" t="s">
        <v>416</v>
      </c>
      <c r="L24" s="406" t="s">
        <v>416</v>
      </c>
      <c r="M24" s="406" t="s">
        <v>416</v>
      </c>
      <c r="N24" s="406">
        <v>19</v>
      </c>
      <c r="O24" s="406">
        <v>168</v>
      </c>
      <c r="P24" s="406">
        <v>181</v>
      </c>
      <c r="Q24" s="406">
        <v>1348</v>
      </c>
      <c r="R24" s="436"/>
    </row>
    <row r="25" spans="1:18" x14ac:dyDescent="0.2">
      <c r="A25" s="136" t="s">
        <v>482</v>
      </c>
      <c r="B25" s="114">
        <v>11</v>
      </c>
      <c r="C25" s="114">
        <v>11</v>
      </c>
      <c r="D25" s="114" t="s">
        <v>416</v>
      </c>
      <c r="E25" s="114" t="s">
        <v>416</v>
      </c>
      <c r="F25" s="114">
        <v>7</v>
      </c>
      <c r="G25" s="114">
        <v>7</v>
      </c>
      <c r="H25" s="114" t="s">
        <v>416</v>
      </c>
      <c r="I25" s="114" t="s">
        <v>416</v>
      </c>
      <c r="J25" s="114" t="s">
        <v>416</v>
      </c>
      <c r="K25" s="114" t="s">
        <v>416</v>
      </c>
      <c r="L25" s="114" t="s">
        <v>416</v>
      </c>
      <c r="M25" s="114" t="s">
        <v>416</v>
      </c>
      <c r="N25" s="114">
        <v>19</v>
      </c>
      <c r="O25" s="114">
        <v>168</v>
      </c>
      <c r="P25" s="114">
        <v>1</v>
      </c>
      <c r="Q25" s="114">
        <v>100</v>
      </c>
      <c r="R25" s="88"/>
    </row>
    <row r="26" spans="1:18" x14ac:dyDescent="0.2">
      <c r="A26" s="136" t="s">
        <v>483</v>
      </c>
      <c r="B26" s="114" t="s">
        <v>416</v>
      </c>
      <c r="C26" s="114" t="s">
        <v>416</v>
      </c>
      <c r="D26" s="114" t="s">
        <v>416</v>
      </c>
      <c r="E26" s="114" t="s">
        <v>416</v>
      </c>
      <c r="F26" s="114" t="s">
        <v>416</v>
      </c>
      <c r="G26" s="114" t="s">
        <v>416</v>
      </c>
      <c r="H26" s="114" t="s">
        <v>416</v>
      </c>
      <c r="I26" s="114" t="s">
        <v>416</v>
      </c>
      <c r="J26" s="114" t="s">
        <v>416</v>
      </c>
      <c r="K26" s="114" t="s">
        <v>416</v>
      </c>
      <c r="L26" s="114" t="s">
        <v>416</v>
      </c>
      <c r="M26" s="114" t="s">
        <v>416</v>
      </c>
      <c r="N26" s="114" t="s">
        <v>416</v>
      </c>
      <c r="O26" s="114" t="s">
        <v>416</v>
      </c>
      <c r="P26" s="114">
        <v>13</v>
      </c>
      <c r="Q26" s="114">
        <v>125</v>
      </c>
      <c r="R26" s="88"/>
    </row>
    <row r="27" spans="1:18" x14ac:dyDescent="0.2">
      <c r="A27" s="136" t="s">
        <v>484</v>
      </c>
      <c r="B27" s="114" t="s">
        <v>416</v>
      </c>
      <c r="C27" s="114" t="s">
        <v>416</v>
      </c>
      <c r="D27" s="114" t="s">
        <v>416</v>
      </c>
      <c r="E27" s="114" t="s">
        <v>416</v>
      </c>
      <c r="F27" s="114" t="s">
        <v>416</v>
      </c>
      <c r="G27" s="114" t="s">
        <v>416</v>
      </c>
      <c r="H27" s="114" t="s">
        <v>416</v>
      </c>
      <c r="I27" s="114" t="s">
        <v>416</v>
      </c>
      <c r="J27" s="114" t="s">
        <v>416</v>
      </c>
      <c r="K27" s="114" t="s">
        <v>416</v>
      </c>
      <c r="L27" s="114" t="s">
        <v>416</v>
      </c>
      <c r="M27" s="114" t="s">
        <v>416</v>
      </c>
      <c r="N27" s="114" t="s">
        <v>416</v>
      </c>
      <c r="O27" s="114" t="s">
        <v>416</v>
      </c>
      <c r="P27" s="114">
        <v>35</v>
      </c>
      <c r="Q27" s="114">
        <v>296</v>
      </c>
      <c r="R27" s="88"/>
    </row>
    <row r="28" spans="1:18" x14ac:dyDescent="0.2">
      <c r="A28" s="136" t="s">
        <v>485</v>
      </c>
      <c r="B28" s="114" t="s">
        <v>416</v>
      </c>
      <c r="C28" s="114" t="s">
        <v>416</v>
      </c>
      <c r="D28" s="114" t="s">
        <v>416</v>
      </c>
      <c r="E28" s="114" t="s">
        <v>416</v>
      </c>
      <c r="F28" s="114" t="s">
        <v>416</v>
      </c>
      <c r="G28" s="114" t="s">
        <v>416</v>
      </c>
      <c r="H28" s="114" t="s">
        <v>416</v>
      </c>
      <c r="I28" s="114" t="s">
        <v>416</v>
      </c>
      <c r="J28" s="114" t="s">
        <v>416</v>
      </c>
      <c r="K28" s="114" t="s">
        <v>416</v>
      </c>
      <c r="L28" s="114" t="s">
        <v>416</v>
      </c>
      <c r="M28" s="114" t="s">
        <v>416</v>
      </c>
      <c r="N28" s="114" t="s">
        <v>416</v>
      </c>
      <c r="O28" s="114" t="s">
        <v>416</v>
      </c>
      <c r="P28" s="114">
        <v>80</v>
      </c>
      <c r="Q28" s="114">
        <v>574</v>
      </c>
      <c r="R28" s="88"/>
    </row>
    <row r="29" spans="1:18" x14ac:dyDescent="0.2">
      <c r="A29" s="136" t="s">
        <v>486</v>
      </c>
      <c r="B29" s="114" t="s">
        <v>416</v>
      </c>
      <c r="C29" s="114" t="s">
        <v>416</v>
      </c>
      <c r="D29" s="114" t="s">
        <v>416</v>
      </c>
      <c r="E29" s="114" t="s">
        <v>416</v>
      </c>
      <c r="F29" s="114" t="s">
        <v>416</v>
      </c>
      <c r="G29" s="114" t="s">
        <v>416</v>
      </c>
      <c r="H29" s="114" t="s">
        <v>416</v>
      </c>
      <c r="I29" s="114" t="s">
        <v>416</v>
      </c>
      <c r="J29" s="114" t="s">
        <v>416</v>
      </c>
      <c r="K29" s="114" t="s">
        <v>416</v>
      </c>
      <c r="L29" s="114" t="s">
        <v>416</v>
      </c>
      <c r="M29" s="114" t="s">
        <v>416</v>
      </c>
      <c r="N29" s="114" t="s">
        <v>416</v>
      </c>
      <c r="O29" s="114" t="s">
        <v>416</v>
      </c>
      <c r="P29" s="114">
        <v>52</v>
      </c>
      <c r="Q29" s="114">
        <v>253</v>
      </c>
      <c r="R29" s="88"/>
    </row>
    <row r="30" spans="1:18" x14ac:dyDescent="0.2">
      <c r="A30" s="92"/>
      <c r="B30" s="93"/>
      <c r="C30" s="93"/>
      <c r="D30" s="93"/>
      <c r="E30" s="93"/>
      <c r="F30" s="93"/>
      <c r="G30" s="93"/>
      <c r="H30" s="93"/>
      <c r="I30" s="93"/>
      <c r="J30" s="93"/>
      <c r="K30" s="93"/>
      <c r="L30" s="93"/>
      <c r="M30" s="93"/>
      <c r="N30" s="93"/>
      <c r="O30" s="93"/>
      <c r="P30" s="93"/>
      <c r="Q30" s="93"/>
      <c r="R30" s="88"/>
    </row>
    <row r="31" spans="1:18" x14ac:dyDescent="0.2">
      <c r="A31" s="95" t="s">
        <v>248</v>
      </c>
      <c r="B31" s="96"/>
      <c r="C31" s="96"/>
      <c r="D31" s="96"/>
      <c r="E31" s="96"/>
      <c r="F31" s="96"/>
      <c r="G31" s="96"/>
      <c r="H31" s="96"/>
      <c r="I31" s="96"/>
      <c r="J31" s="96"/>
      <c r="K31" s="96"/>
      <c r="L31" s="96"/>
      <c r="M31" s="96"/>
      <c r="N31" s="96"/>
      <c r="O31" s="96"/>
      <c r="P31" s="99"/>
      <c r="Q31" s="99"/>
    </row>
    <row r="32" spans="1:18" x14ac:dyDescent="0.2">
      <c r="A32" s="97"/>
      <c r="B32" s="99"/>
      <c r="C32" s="99"/>
      <c r="D32" s="99"/>
      <c r="E32" s="99"/>
      <c r="F32" s="99"/>
      <c r="G32" s="99"/>
      <c r="H32" s="99"/>
      <c r="I32" s="99"/>
      <c r="J32" s="99"/>
      <c r="K32" s="99"/>
      <c r="L32" s="99"/>
      <c r="M32" s="99"/>
      <c r="N32" s="99"/>
      <c r="O32" s="99"/>
    </row>
    <row r="33" spans="1:19" x14ac:dyDescent="0.2">
      <c r="A33" s="98"/>
      <c r="B33" s="99"/>
      <c r="C33" s="99"/>
      <c r="D33" s="99"/>
      <c r="E33" s="99"/>
      <c r="F33" s="99"/>
      <c r="G33" s="99"/>
      <c r="H33" s="99"/>
      <c r="I33" s="99"/>
      <c r="J33" s="99"/>
      <c r="K33" s="99"/>
      <c r="L33" s="99"/>
      <c r="M33" s="99"/>
      <c r="N33" s="99"/>
      <c r="O33" s="99"/>
      <c r="P33" s="99"/>
      <c r="Q33" s="99"/>
    </row>
    <row r="34" spans="1:19" x14ac:dyDescent="0.2">
      <c r="A34" s="98"/>
      <c r="B34" s="99"/>
      <c r="C34" s="99"/>
      <c r="D34" s="99"/>
      <c r="E34" s="99"/>
      <c r="F34" s="99"/>
      <c r="G34" s="99"/>
      <c r="H34" s="99"/>
      <c r="I34" s="99"/>
      <c r="J34" s="99"/>
      <c r="K34" s="99"/>
      <c r="L34" s="99"/>
      <c r="M34" s="99"/>
      <c r="N34" s="99"/>
      <c r="O34" s="99"/>
      <c r="P34" s="99"/>
      <c r="Q34" s="99"/>
      <c r="R34" s="101"/>
      <c r="S34" s="101"/>
    </row>
    <row r="35" spans="1:19" x14ac:dyDescent="0.2">
      <c r="A35" s="98"/>
      <c r="B35" s="99"/>
      <c r="C35" s="99"/>
      <c r="D35" s="99"/>
      <c r="E35" s="99"/>
      <c r="F35" s="99"/>
      <c r="G35" s="99"/>
      <c r="H35" s="99"/>
      <c r="I35" s="99"/>
      <c r="J35" s="99"/>
      <c r="K35" s="99"/>
      <c r="L35" s="99"/>
      <c r="M35" s="99"/>
      <c r="N35" s="99"/>
      <c r="O35" s="99"/>
      <c r="P35" s="99"/>
      <c r="Q35" s="99"/>
      <c r="R35" s="101"/>
      <c r="S35" s="101"/>
    </row>
    <row r="36" spans="1:19" x14ac:dyDescent="0.2">
      <c r="A36" s="98"/>
      <c r="B36" s="99"/>
      <c r="C36" s="99"/>
      <c r="D36" s="99"/>
      <c r="E36" s="99"/>
      <c r="F36" s="99"/>
      <c r="G36" s="99"/>
      <c r="H36" s="99"/>
      <c r="I36" s="99"/>
      <c r="J36" s="99"/>
      <c r="K36" s="99"/>
      <c r="L36" s="99"/>
      <c r="M36" s="99"/>
      <c r="N36" s="99"/>
      <c r="O36" s="99"/>
      <c r="P36" s="99"/>
      <c r="Q36" s="99"/>
    </row>
    <row r="37" spans="1:19" x14ac:dyDescent="0.2">
      <c r="A37" s="98"/>
      <c r="B37" s="99"/>
      <c r="C37" s="99"/>
      <c r="D37" s="99"/>
      <c r="E37" s="99"/>
      <c r="F37" s="99"/>
      <c r="G37" s="99"/>
      <c r="H37" s="99"/>
      <c r="I37" s="99"/>
      <c r="J37" s="99"/>
      <c r="K37" s="99"/>
      <c r="L37" s="99"/>
      <c r="M37" s="99"/>
      <c r="N37" s="99"/>
      <c r="O37" s="99"/>
      <c r="P37" s="99"/>
      <c r="Q37" s="99"/>
    </row>
    <row r="38" spans="1:19" x14ac:dyDescent="0.2">
      <c r="A38" s="98"/>
      <c r="B38" s="99"/>
      <c r="C38" s="99"/>
      <c r="D38" s="99"/>
      <c r="E38" s="99"/>
      <c r="F38" s="99"/>
      <c r="G38" s="99"/>
      <c r="H38" s="99"/>
      <c r="I38" s="99"/>
      <c r="J38" s="99"/>
      <c r="K38" s="99"/>
      <c r="L38" s="99"/>
      <c r="M38" s="99"/>
      <c r="N38" s="99"/>
      <c r="O38" s="99"/>
      <c r="P38" s="99"/>
      <c r="Q38" s="99"/>
    </row>
    <row r="39" spans="1:19" x14ac:dyDescent="0.2">
      <c r="A39" s="98"/>
      <c r="B39" s="99"/>
      <c r="C39" s="99"/>
      <c r="D39" s="99"/>
      <c r="E39" s="99"/>
      <c r="F39" s="99"/>
      <c r="G39" s="99"/>
      <c r="H39" s="99"/>
      <c r="I39" s="99"/>
      <c r="J39" s="99"/>
      <c r="K39" s="99"/>
      <c r="L39" s="99"/>
      <c r="M39" s="99"/>
      <c r="N39" s="99"/>
      <c r="O39" s="99"/>
      <c r="P39" s="99"/>
      <c r="Q39" s="99"/>
    </row>
    <row r="40" spans="1:19" x14ac:dyDescent="0.2">
      <c r="A40" s="98"/>
      <c r="B40" s="99"/>
      <c r="C40" s="99"/>
      <c r="D40" s="99"/>
      <c r="E40" s="99"/>
      <c r="F40" s="99"/>
      <c r="G40" s="99"/>
      <c r="H40" s="99"/>
      <c r="I40" s="99"/>
      <c r="J40" s="99"/>
      <c r="K40" s="99"/>
      <c r="L40" s="99"/>
      <c r="M40" s="99"/>
      <c r="N40" s="99"/>
      <c r="O40" s="99"/>
      <c r="P40" s="99"/>
      <c r="Q40" s="99"/>
    </row>
    <row r="41" spans="1:19" x14ac:dyDescent="0.2">
      <c r="A41" s="98"/>
      <c r="B41" s="99"/>
      <c r="C41" s="99"/>
      <c r="D41" s="99"/>
      <c r="E41" s="99"/>
      <c r="F41" s="99"/>
      <c r="G41" s="99"/>
      <c r="H41" s="99"/>
      <c r="I41" s="99"/>
      <c r="J41" s="99"/>
      <c r="K41" s="99"/>
      <c r="L41" s="99"/>
      <c r="M41" s="99"/>
      <c r="N41" s="99"/>
      <c r="O41" s="99"/>
      <c r="P41" s="99"/>
      <c r="Q41" s="99"/>
    </row>
    <row r="42" spans="1:19" x14ac:dyDescent="0.2">
      <c r="A42" s="98"/>
      <c r="B42" s="99"/>
      <c r="C42" s="99"/>
      <c r="D42" s="99"/>
      <c r="E42" s="99"/>
      <c r="F42" s="99"/>
      <c r="G42" s="99"/>
      <c r="H42" s="99"/>
      <c r="I42" s="99"/>
      <c r="J42" s="99"/>
      <c r="K42" s="99"/>
      <c r="L42" s="99"/>
      <c r="M42" s="99"/>
      <c r="N42" s="99"/>
      <c r="O42" s="99"/>
      <c r="P42" s="99"/>
      <c r="Q42" s="99"/>
    </row>
    <row r="43" spans="1:19" x14ac:dyDescent="0.2">
      <c r="A43" s="98"/>
      <c r="B43" s="99"/>
      <c r="C43" s="99"/>
      <c r="D43" s="99"/>
      <c r="E43" s="99"/>
      <c r="F43" s="99"/>
      <c r="G43" s="99"/>
      <c r="H43" s="99"/>
      <c r="I43" s="99"/>
      <c r="J43" s="99"/>
      <c r="K43" s="99"/>
      <c r="L43" s="99"/>
      <c r="M43" s="99"/>
      <c r="N43" s="99"/>
      <c r="O43" s="99"/>
      <c r="P43" s="99"/>
      <c r="Q43" s="99"/>
    </row>
    <row r="44" spans="1:19" x14ac:dyDescent="0.2">
      <c r="A44" s="98"/>
      <c r="B44" s="99"/>
      <c r="C44" s="99"/>
      <c r="D44" s="99"/>
      <c r="E44" s="99"/>
      <c r="F44" s="99"/>
      <c r="G44" s="99"/>
      <c r="H44" s="99"/>
      <c r="I44" s="99"/>
      <c r="J44" s="99"/>
      <c r="K44" s="99"/>
      <c r="L44" s="99"/>
      <c r="M44" s="99"/>
      <c r="N44" s="99"/>
      <c r="O44" s="99"/>
      <c r="P44" s="99"/>
      <c r="Q44" s="99"/>
    </row>
  </sheetData>
  <customSheetViews>
    <customSheetView guid="{25DB3235-00DD-4DBB-A5FE-705B80034702}" showPageBreaks="1" showGridLines="0" printArea="1" view="pageBreakPreview">
      <pane xSplit="1" ySplit="6" topLeftCell="F7" activePane="bottomRight" state="frozen"/>
      <selection pane="bottomRight" activeCell="Q5" sqref="Q5"/>
      <pageMargins left="0.78740157480314965" right="0.78740157480314965" top="0.78740157480314965" bottom="0.78740157480314965" header="0" footer="0"/>
      <pageSetup paperSize="9" scale="72" orientation="landscape"/>
      <headerFooter alignWithMargins="0"/>
    </customSheetView>
    <customSheetView guid="{DE772C8A-D712-4FF1-AB28-F88868F0084B}" showPageBreaks="1" showGridLines="0" printArea="1" view="pageBreakPreview">
      <pane xSplit="1" ySplit="6" topLeftCell="I7" activePane="bottomRight" state="frozen"/>
      <selection pane="bottomRight" activeCell="K10" sqref="K10"/>
      <pageMargins left="0.78740157480314965" right="0.78740157480314965" top="0.78740157480314965" bottom="0.78740157480314965" header="0" footer="0"/>
      <pageSetup paperSize="9" scale="72" orientation="landscape"/>
      <headerFooter alignWithMargins="0"/>
    </customSheetView>
    <customSheetView guid="{B606BD3A-C42E-4EF1-8D52-58C00303D192}"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headerFooter alignWithMargins="0"/>
    </customSheetView>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1"/>
      <headerFooter alignWithMargins="0"/>
    </customSheetView>
  </customSheetViews>
  <mergeCells count="8">
    <mergeCell ref="P2:Q3"/>
    <mergeCell ref="B3:C3"/>
    <mergeCell ref="D3:E3"/>
    <mergeCell ref="F3:G3"/>
    <mergeCell ref="H3:I3"/>
    <mergeCell ref="J3:K3"/>
    <mergeCell ref="N3:O3"/>
    <mergeCell ref="L3:M3"/>
  </mergeCells>
  <phoneticPr fontId="2"/>
  <pageMargins left="0.78740157480314965" right="0.78740157480314965" top="0.78740157480314965" bottom="0.78740157480314965" header="0" footer="0"/>
  <pageSetup paperSize="9" scale="7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tabColor rgb="FFFF0000"/>
  </sheetPr>
  <dimension ref="A1:BY86"/>
  <sheetViews>
    <sheetView showGridLines="0" view="pageBreakPreview" zoomScale="70" zoomScaleNormal="25" zoomScaleSheetLayoutView="70" workbookViewId="0">
      <pane xSplit="2" ySplit="16" topLeftCell="C73"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0.90625" style="102" customWidth="1"/>
    <col min="2" max="2" width="6" style="84" customWidth="1"/>
    <col min="3" max="3" width="12.36328125" style="84" customWidth="1"/>
    <col min="4" max="4" width="11.08984375" style="84" customWidth="1"/>
    <col min="5" max="6" width="15.08984375" style="84" customWidth="1"/>
    <col min="7" max="7" width="10.26953125" style="370" customWidth="1"/>
    <col min="8" max="12" width="15.08984375" style="84" customWidth="1"/>
    <col min="13" max="13" width="1.6328125" style="84" customWidth="1"/>
    <col min="14" max="16384" width="9" style="84"/>
  </cols>
  <sheetData>
    <row r="1" spans="1:77" s="357" customFormat="1" ht="18" customHeight="1" x14ac:dyDescent="0.2">
      <c r="A1" s="224" t="s">
        <v>346</v>
      </c>
      <c r="B1" s="224"/>
      <c r="C1" s="224"/>
      <c r="D1" s="224"/>
      <c r="E1" s="267"/>
      <c r="F1" s="267"/>
      <c r="G1" s="313"/>
      <c r="H1" s="81"/>
      <c r="I1" s="267"/>
      <c r="J1" s="105"/>
      <c r="K1" s="267"/>
      <c r="L1" s="105" t="s">
        <v>471</v>
      </c>
      <c r="M1" s="81"/>
    </row>
    <row r="2" spans="1:77" ht="13.5" customHeight="1" x14ac:dyDescent="0.2">
      <c r="A2" s="358"/>
      <c r="B2" s="359"/>
      <c r="C2" s="550" t="s">
        <v>292</v>
      </c>
      <c r="D2" s="562"/>
      <c r="E2" s="562"/>
      <c r="F2" s="563"/>
      <c r="G2" s="576" t="s">
        <v>293</v>
      </c>
      <c r="H2" s="577"/>
      <c r="I2" s="577"/>
      <c r="J2" s="578"/>
      <c r="K2" s="509" t="s">
        <v>294</v>
      </c>
      <c r="L2" s="509"/>
      <c r="M2" s="99"/>
    </row>
    <row r="3" spans="1:77" ht="22.5" customHeight="1" x14ac:dyDescent="0.2">
      <c r="A3" s="338"/>
      <c r="B3" s="360"/>
      <c r="C3" s="565" t="s">
        <v>253</v>
      </c>
      <c r="D3" s="566"/>
      <c r="E3" s="567" t="s">
        <v>254</v>
      </c>
      <c r="F3" s="567" t="s">
        <v>255</v>
      </c>
      <c r="G3" s="569" t="s">
        <v>296</v>
      </c>
      <c r="H3" s="571" t="s">
        <v>395</v>
      </c>
      <c r="I3" s="573" t="s">
        <v>297</v>
      </c>
      <c r="J3" s="574"/>
      <c r="K3" s="509" t="s">
        <v>298</v>
      </c>
      <c r="L3" s="509" t="s">
        <v>299</v>
      </c>
      <c r="M3" s="99"/>
    </row>
    <row r="4" spans="1:77" ht="51" customHeight="1" x14ac:dyDescent="0.2">
      <c r="A4" s="342"/>
      <c r="B4" s="361"/>
      <c r="C4" s="362"/>
      <c r="D4" s="363" t="s">
        <v>295</v>
      </c>
      <c r="E4" s="568"/>
      <c r="F4" s="568"/>
      <c r="G4" s="570"/>
      <c r="H4" s="572"/>
      <c r="I4" s="364" t="s">
        <v>256</v>
      </c>
      <c r="J4" s="365" t="s">
        <v>257</v>
      </c>
      <c r="K4" s="509"/>
      <c r="L4" s="509"/>
      <c r="M4" s="99"/>
    </row>
    <row r="5" spans="1:77" x14ac:dyDescent="0.2">
      <c r="A5" s="517" t="s">
        <v>178</v>
      </c>
      <c r="B5" s="222" t="s">
        <v>1</v>
      </c>
      <c r="C5" s="296">
        <v>2356</v>
      </c>
      <c r="D5" s="296">
        <v>407</v>
      </c>
      <c r="E5" s="296">
        <v>1</v>
      </c>
      <c r="F5" s="296" t="s">
        <v>416</v>
      </c>
      <c r="G5" s="366">
        <v>1095</v>
      </c>
      <c r="H5" s="296">
        <v>481</v>
      </c>
      <c r="I5" s="296">
        <v>128</v>
      </c>
      <c r="J5" s="296">
        <v>140</v>
      </c>
      <c r="K5" s="296">
        <v>208</v>
      </c>
      <c r="L5" s="296">
        <v>327</v>
      </c>
      <c r="M5" s="99"/>
    </row>
    <row r="6" spans="1:77" x14ac:dyDescent="0.2">
      <c r="A6" s="581"/>
      <c r="B6" s="222" t="s">
        <v>235</v>
      </c>
      <c r="C6" s="296">
        <v>875</v>
      </c>
      <c r="D6" s="296">
        <v>160</v>
      </c>
      <c r="E6" s="296">
        <v>1</v>
      </c>
      <c r="F6" s="296" t="s">
        <v>416</v>
      </c>
      <c r="G6" s="366">
        <v>376</v>
      </c>
      <c r="H6" s="296">
        <v>205</v>
      </c>
      <c r="I6" s="296">
        <v>63</v>
      </c>
      <c r="J6" s="296">
        <v>87</v>
      </c>
      <c r="K6" s="296">
        <v>120</v>
      </c>
      <c r="L6" s="296">
        <v>174</v>
      </c>
      <c r="M6" s="99"/>
    </row>
    <row r="7" spans="1:77" x14ac:dyDescent="0.2">
      <c r="A7" s="582"/>
      <c r="B7" s="222" t="s">
        <v>236</v>
      </c>
      <c r="C7" s="296">
        <v>1481</v>
      </c>
      <c r="D7" s="296">
        <v>247</v>
      </c>
      <c r="E7" s="296" t="s">
        <v>416</v>
      </c>
      <c r="F7" s="296" t="s">
        <v>416</v>
      </c>
      <c r="G7" s="366">
        <v>719</v>
      </c>
      <c r="H7" s="296">
        <v>276</v>
      </c>
      <c r="I7" s="296">
        <v>65</v>
      </c>
      <c r="J7" s="296">
        <v>53</v>
      </c>
      <c r="K7" s="296">
        <v>88</v>
      </c>
      <c r="L7" s="296">
        <v>153</v>
      </c>
      <c r="M7" s="99"/>
    </row>
    <row r="8" spans="1:77" x14ac:dyDescent="0.2">
      <c r="A8" s="517" t="s">
        <v>463</v>
      </c>
      <c r="B8" s="222" t="s">
        <v>1</v>
      </c>
      <c r="C8" s="296">
        <f>SUM(C11+C14)</f>
        <v>183</v>
      </c>
      <c r="D8" s="296">
        <f t="shared" ref="D8:K8" si="0">SUM(D11+D14)</f>
        <v>21</v>
      </c>
      <c r="E8" s="296">
        <f t="shared" si="0"/>
        <v>0</v>
      </c>
      <c r="F8" s="296">
        <f t="shared" si="0"/>
        <v>0</v>
      </c>
      <c r="G8" s="296">
        <f t="shared" si="0"/>
        <v>52</v>
      </c>
      <c r="H8" s="296">
        <f t="shared" si="0"/>
        <v>19</v>
      </c>
      <c r="I8" s="296">
        <f t="shared" si="0"/>
        <v>11</v>
      </c>
      <c r="J8" s="296">
        <f t="shared" si="0"/>
        <v>5</v>
      </c>
      <c r="K8" s="296">
        <f t="shared" si="0"/>
        <v>11</v>
      </c>
      <c r="L8" s="296">
        <f>SUM(L11+L14)</f>
        <v>17</v>
      </c>
      <c r="M8" s="99"/>
    </row>
    <row r="9" spans="1:77" x14ac:dyDescent="0.2">
      <c r="A9" s="581"/>
      <c r="B9" s="222" t="s">
        <v>235</v>
      </c>
      <c r="C9" s="296">
        <f t="shared" ref="C9:L9" si="1">SUM(C12+C15)</f>
        <v>58</v>
      </c>
      <c r="D9" s="296">
        <f t="shared" si="1"/>
        <v>8</v>
      </c>
      <c r="E9" s="296">
        <f t="shared" si="1"/>
        <v>0</v>
      </c>
      <c r="F9" s="296">
        <f t="shared" si="1"/>
        <v>0</v>
      </c>
      <c r="G9" s="296">
        <f t="shared" si="1"/>
        <v>23</v>
      </c>
      <c r="H9" s="296">
        <f t="shared" si="1"/>
        <v>9</v>
      </c>
      <c r="I9" s="296">
        <f t="shared" si="1"/>
        <v>3</v>
      </c>
      <c r="J9" s="296">
        <f t="shared" si="1"/>
        <v>2</v>
      </c>
      <c r="K9" s="296">
        <f t="shared" si="1"/>
        <v>4</v>
      </c>
      <c r="L9" s="296">
        <f t="shared" si="1"/>
        <v>6</v>
      </c>
      <c r="M9" s="99"/>
    </row>
    <row r="10" spans="1:77" x14ac:dyDescent="0.2">
      <c r="A10" s="582"/>
      <c r="B10" s="222" t="s">
        <v>236</v>
      </c>
      <c r="C10" s="296">
        <f t="shared" ref="C10:L10" si="2">SUM(C13+C16)</f>
        <v>125</v>
      </c>
      <c r="D10" s="296">
        <f t="shared" si="2"/>
        <v>13</v>
      </c>
      <c r="E10" s="296">
        <f t="shared" si="2"/>
        <v>0</v>
      </c>
      <c r="F10" s="296">
        <f t="shared" si="2"/>
        <v>0</v>
      </c>
      <c r="G10" s="296">
        <f t="shared" si="2"/>
        <v>29</v>
      </c>
      <c r="H10" s="296">
        <f t="shared" si="2"/>
        <v>10</v>
      </c>
      <c r="I10" s="296">
        <f t="shared" si="2"/>
        <v>8</v>
      </c>
      <c r="J10" s="296">
        <f t="shared" si="2"/>
        <v>3</v>
      </c>
      <c r="K10" s="296">
        <f t="shared" si="2"/>
        <v>7</v>
      </c>
      <c r="L10" s="296">
        <f t="shared" si="2"/>
        <v>11</v>
      </c>
      <c r="M10" s="99"/>
    </row>
    <row r="11" spans="1:77" s="83" customFormat="1" ht="11.25" customHeight="1" x14ac:dyDescent="0.2">
      <c r="A11" s="519" t="s">
        <v>461</v>
      </c>
      <c r="B11" s="407" t="s">
        <v>1</v>
      </c>
      <c r="C11" s="408">
        <f>IF(SUM(C12:C13)=0,"-",(SUM(C12:C13)))</f>
        <v>148</v>
      </c>
      <c r="D11" s="408">
        <f t="shared" ref="D11:L11" si="3">IF(SUM(D12:D13)=0,"-",(SUM(D12:D13)))</f>
        <v>3</v>
      </c>
      <c r="E11" s="408" t="str">
        <f t="shared" si="3"/>
        <v>-</v>
      </c>
      <c r="F11" s="408" t="str">
        <f t="shared" si="3"/>
        <v>-</v>
      </c>
      <c r="G11" s="408">
        <f t="shared" si="3"/>
        <v>32</v>
      </c>
      <c r="H11" s="408">
        <f t="shared" si="3"/>
        <v>17</v>
      </c>
      <c r="I11" s="408">
        <f>IF(SUM(I12:I13)=0,"-",(SUM(I12:I13)))</f>
        <v>8</v>
      </c>
      <c r="J11" s="408">
        <f t="shared" si="3"/>
        <v>3</v>
      </c>
      <c r="K11" s="408">
        <f t="shared" si="3"/>
        <v>9</v>
      </c>
      <c r="L11" s="408">
        <f t="shared" si="3"/>
        <v>12</v>
      </c>
      <c r="M11" s="266"/>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row>
    <row r="12" spans="1:77" s="83" customFormat="1" ht="11.25" customHeight="1" x14ac:dyDescent="0.2">
      <c r="A12" s="564"/>
      <c r="B12" s="407" t="s">
        <v>235</v>
      </c>
      <c r="C12" s="408">
        <v>47</v>
      </c>
      <c r="D12" s="408">
        <v>1</v>
      </c>
      <c r="E12" s="408">
        <v>0</v>
      </c>
      <c r="F12" s="408">
        <v>0</v>
      </c>
      <c r="G12" s="409">
        <v>15</v>
      </c>
      <c r="H12" s="408">
        <v>8</v>
      </c>
      <c r="I12" s="408">
        <v>3</v>
      </c>
      <c r="J12" s="410">
        <v>2</v>
      </c>
      <c r="K12" s="408">
        <v>4</v>
      </c>
      <c r="L12" s="408">
        <v>4</v>
      </c>
      <c r="M12" s="266"/>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row>
    <row r="13" spans="1:77" s="83" customFormat="1" ht="11.25" customHeight="1" x14ac:dyDescent="0.2">
      <c r="A13" s="520"/>
      <c r="B13" s="407" t="s">
        <v>236</v>
      </c>
      <c r="C13" s="408">
        <v>101</v>
      </c>
      <c r="D13" s="408">
        <v>2</v>
      </c>
      <c r="E13" s="408">
        <v>0</v>
      </c>
      <c r="F13" s="408">
        <v>0</v>
      </c>
      <c r="G13" s="409">
        <v>17</v>
      </c>
      <c r="H13" s="408">
        <v>9</v>
      </c>
      <c r="I13" s="408">
        <v>5</v>
      </c>
      <c r="J13" s="410">
        <v>1</v>
      </c>
      <c r="K13" s="408">
        <v>5</v>
      </c>
      <c r="L13" s="408">
        <v>8</v>
      </c>
      <c r="M13" s="266"/>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row>
    <row r="14" spans="1:77" s="83" customFormat="1" x14ac:dyDescent="0.2">
      <c r="A14" s="519" t="s">
        <v>442</v>
      </c>
      <c r="B14" s="411" t="s">
        <v>1</v>
      </c>
      <c r="C14" s="408">
        <f>IF(SUM(C15:C16)=0,"-",(SUM(C15:C16)))</f>
        <v>35</v>
      </c>
      <c r="D14" s="408">
        <f t="shared" ref="D14:L14" si="4">IF(SUM(D15:D16)=0,"-",(SUM(D15:D16)))</f>
        <v>18</v>
      </c>
      <c r="E14" s="408" t="str">
        <f t="shared" si="4"/>
        <v>-</v>
      </c>
      <c r="F14" s="408" t="str">
        <f t="shared" si="4"/>
        <v>-</v>
      </c>
      <c r="G14" s="408">
        <f t="shared" si="4"/>
        <v>20</v>
      </c>
      <c r="H14" s="408">
        <f t="shared" si="4"/>
        <v>2</v>
      </c>
      <c r="I14" s="408">
        <f t="shared" si="4"/>
        <v>3</v>
      </c>
      <c r="J14" s="408">
        <f t="shared" si="4"/>
        <v>2</v>
      </c>
      <c r="K14" s="408">
        <f t="shared" si="4"/>
        <v>2</v>
      </c>
      <c r="L14" s="408">
        <f t="shared" si="4"/>
        <v>5</v>
      </c>
      <c r="M14" s="81"/>
    </row>
    <row r="15" spans="1:77" s="83" customFormat="1" x14ac:dyDescent="0.2">
      <c r="A15" s="579"/>
      <c r="B15" s="411" t="s">
        <v>235</v>
      </c>
      <c r="C15" s="408">
        <f>IF(SUM(C18,C21,C24,C27,C30,C33,C36,C39)=0,"-",SUM(C18,C21,C24,C27,C30,C33,C36,C39))</f>
        <v>11</v>
      </c>
      <c r="D15" s="408">
        <f t="shared" ref="D15:L16" si="5">IF(SUM(D18,D21,D24,D27,D30,D33,D36,D39)=0,"-",SUM(D18,D21,D24,D27,D30,D33,D36,D39))</f>
        <v>7</v>
      </c>
      <c r="E15" s="408" t="str">
        <f t="shared" si="5"/>
        <v>-</v>
      </c>
      <c r="F15" s="408" t="str">
        <f t="shared" si="5"/>
        <v>-</v>
      </c>
      <c r="G15" s="408">
        <f t="shared" si="5"/>
        <v>8</v>
      </c>
      <c r="H15" s="408">
        <f t="shared" si="5"/>
        <v>1</v>
      </c>
      <c r="I15" s="408" t="str">
        <f t="shared" si="5"/>
        <v>-</v>
      </c>
      <c r="J15" s="408" t="str">
        <f t="shared" si="5"/>
        <v>-</v>
      </c>
      <c r="K15" s="408" t="str">
        <f t="shared" si="5"/>
        <v>-</v>
      </c>
      <c r="L15" s="408">
        <f t="shared" si="5"/>
        <v>2</v>
      </c>
      <c r="M15" s="81"/>
    </row>
    <row r="16" spans="1:77" s="83" customFormat="1" x14ac:dyDescent="0.2">
      <c r="A16" s="580"/>
      <c r="B16" s="411" t="s">
        <v>236</v>
      </c>
      <c r="C16" s="408">
        <f>IF(SUM(C19,C22,C25,C28,C31,C34,C37,C40)=0,"-",SUM(C19,C22,C25,C28,C31,C34,C37,C40))</f>
        <v>24</v>
      </c>
      <c r="D16" s="408">
        <f t="shared" si="5"/>
        <v>11</v>
      </c>
      <c r="E16" s="408" t="str">
        <f t="shared" si="5"/>
        <v>-</v>
      </c>
      <c r="F16" s="408" t="str">
        <f t="shared" si="5"/>
        <v>-</v>
      </c>
      <c r="G16" s="408">
        <f t="shared" si="5"/>
        <v>12</v>
      </c>
      <c r="H16" s="408">
        <f t="shared" si="5"/>
        <v>1</v>
      </c>
      <c r="I16" s="408">
        <f t="shared" si="5"/>
        <v>3</v>
      </c>
      <c r="J16" s="408">
        <f t="shared" si="5"/>
        <v>2</v>
      </c>
      <c r="K16" s="408">
        <f t="shared" si="5"/>
        <v>2</v>
      </c>
      <c r="L16" s="408">
        <f t="shared" si="5"/>
        <v>3</v>
      </c>
      <c r="M16" s="81"/>
    </row>
    <row r="17" spans="1:77" s="83" customFormat="1" ht="11.25" customHeight="1" x14ac:dyDescent="0.2">
      <c r="A17" s="515" t="s">
        <v>443</v>
      </c>
      <c r="B17" s="174" t="s">
        <v>1</v>
      </c>
      <c r="C17" s="297">
        <f>IF(SUM(C18:C19)=0,"-",(SUM(C18:C19)))</f>
        <v>18</v>
      </c>
      <c r="D17" s="297">
        <f t="shared" ref="D17:L17" si="6">IF(SUM(D18:D19)=0,"-",(SUM(D18:D19)))</f>
        <v>10</v>
      </c>
      <c r="E17" s="297" t="str">
        <f t="shared" si="6"/>
        <v>-</v>
      </c>
      <c r="F17" s="297" t="str">
        <f t="shared" si="6"/>
        <v>-</v>
      </c>
      <c r="G17" s="297">
        <f t="shared" si="6"/>
        <v>11</v>
      </c>
      <c r="H17" s="297" t="str">
        <f t="shared" si="6"/>
        <v>-</v>
      </c>
      <c r="I17" s="297">
        <f>IF(SUM(I18:I19)=0,"-",(SUM(I18:I19)))</f>
        <v>3</v>
      </c>
      <c r="J17" s="297">
        <f t="shared" si="6"/>
        <v>2</v>
      </c>
      <c r="K17" s="297">
        <f t="shared" si="6"/>
        <v>2</v>
      </c>
      <c r="L17" s="297">
        <f t="shared" si="6"/>
        <v>3</v>
      </c>
      <c r="M17" s="266"/>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row>
    <row r="18" spans="1:77" s="83" customFormat="1" ht="11.25" customHeight="1" x14ac:dyDescent="0.2">
      <c r="A18" s="575"/>
      <c r="B18" s="174" t="s">
        <v>235</v>
      </c>
      <c r="C18" s="297">
        <v>5</v>
      </c>
      <c r="D18" s="297">
        <v>4</v>
      </c>
      <c r="E18" s="297" t="s">
        <v>451</v>
      </c>
      <c r="F18" s="297" t="s">
        <v>451</v>
      </c>
      <c r="G18" s="367">
        <v>5</v>
      </c>
      <c r="H18" s="297" t="s">
        <v>451</v>
      </c>
      <c r="I18" s="297" t="s">
        <v>451</v>
      </c>
      <c r="J18" s="368" t="s">
        <v>451</v>
      </c>
      <c r="K18" s="297" t="s">
        <v>451</v>
      </c>
      <c r="L18" s="297">
        <v>1</v>
      </c>
      <c r="M18" s="266"/>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row>
    <row r="19" spans="1:77" s="83" customFormat="1" ht="11.25" customHeight="1" x14ac:dyDescent="0.2">
      <c r="A19" s="516"/>
      <c r="B19" s="174" t="s">
        <v>236</v>
      </c>
      <c r="C19" s="297">
        <v>13</v>
      </c>
      <c r="D19" s="297">
        <v>6</v>
      </c>
      <c r="E19" s="297" t="s">
        <v>451</v>
      </c>
      <c r="F19" s="297" t="s">
        <v>451</v>
      </c>
      <c r="G19" s="367">
        <v>6</v>
      </c>
      <c r="H19" s="297" t="s">
        <v>451</v>
      </c>
      <c r="I19" s="297">
        <v>3</v>
      </c>
      <c r="J19" s="368">
        <v>2</v>
      </c>
      <c r="K19" s="297">
        <v>2</v>
      </c>
      <c r="L19" s="297">
        <v>2</v>
      </c>
      <c r="M19" s="266"/>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row>
    <row r="20" spans="1:77" s="83" customFormat="1" ht="11.25" customHeight="1" x14ac:dyDescent="0.2">
      <c r="A20" s="515" t="s">
        <v>444</v>
      </c>
      <c r="B20" s="174" t="s">
        <v>1</v>
      </c>
      <c r="C20" s="297">
        <f t="shared" ref="C20:L20" si="7">IF(SUM(C21:C22)=0,"-",(SUM(C21:C22)))</f>
        <v>4</v>
      </c>
      <c r="D20" s="297" t="str">
        <f t="shared" si="7"/>
        <v>-</v>
      </c>
      <c r="E20" s="297" t="str">
        <f t="shared" si="7"/>
        <v>-</v>
      </c>
      <c r="F20" s="297" t="str">
        <f t="shared" si="7"/>
        <v>-</v>
      </c>
      <c r="G20" s="367">
        <f t="shared" si="7"/>
        <v>2</v>
      </c>
      <c r="H20" s="297" t="str">
        <f t="shared" si="7"/>
        <v>-</v>
      </c>
      <c r="I20" s="297" t="str">
        <f t="shared" si="7"/>
        <v>-</v>
      </c>
      <c r="J20" s="297" t="str">
        <f t="shared" si="7"/>
        <v>-</v>
      </c>
      <c r="K20" s="297" t="str">
        <f t="shared" si="7"/>
        <v>-</v>
      </c>
      <c r="L20" s="297" t="str">
        <f t="shared" si="7"/>
        <v>-</v>
      </c>
      <c r="M20" s="266"/>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row>
    <row r="21" spans="1:77" s="83" customFormat="1" ht="11.25" customHeight="1" x14ac:dyDescent="0.2">
      <c r="A21" s="575"/>
      <c r="B21" s="174" t="s">
        <v>235</v>
      </c>
      <c r="C21" s="297">
        <v>2</v>
      </c>
      <c r="D21" s="297" t="s">
        <v>451</v>
      </c>
      <c r="E21" s="297" t="s">
        <v>451</v>
      </c>
      <c r="F21" s="297" t="s">
        <v>451</v>
      </c>
      <c r="G21" s="367">
        <v>1</v>
      </c>
      <c r="H21" s="297" t="s">
        <v>451</v>
      </c>
      <c r="I21" s="297" t="s">
        <v>451</v>
      </c>
      <c r="J21" s="368" t="s">
        <v>451</v>
      </c>
      <c r="K21" s="297" t="s">
        <v>451</v>
      </c>
      <c r="L21" s="297" t="s">
        <v>451</v>
      </c>
      <c r="M21" s="266"/>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row>
    <row r="22" spans="1:77" s="83" customFormat="1" ht="11.25" customHeight="1" x14ac:dyDescent="0.2">
      <c r="A22" s="516"/>
      <c r="B22" s="174" t="s">
        <v>236</v>
      </c>
      <c r="C22" s="297">
        <v>2</v>
      </c>
      <c r="D22" s="297" t="s">
        <v>451</v>
      </c>
      <c r="E22" s="297" t="s">
        <v>451</v>
      </c>
      <c r="F22" s="297" t="s">
        <v>451</v>
      </c>
      <c r="G22" s="367">
        <v>1</v>
      </c>
      <c r="H22" s="297" t="s">
        <v>451</v>
      </c>
      <c r="I22" s="297" t="s">
        <v>451</v>
      </c>
      <c r="J22" s="368" t="s">
        <v>451</v>
      </c>
      <c r="K22" s="297" t="s">
        <v>451</v>
      </c>
      <c r="L22" s="297" t="s">
        <v>451</v>
      </c>
      <c r="M22" s="266"/>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row>
    <row r="23" spans="1:77" s="83" customFormat="1" ht="11.25" customHeight="1" x14ac:dyDescent="0.2">
      <c r="A23" s="515" t="s">
        <v>445</v>
      </c>
      <c r="B23" s="174" t="s">
        <v>1</v>
      </c>
      <c r="C23" s="297">
        <f t="shared" ref="C23:L23" si="8">IF(SUM(C24:C25)=0,"-",(SUM(C24:C25)))</f>
        <v>2</v>
      </c>
      <c r="D23" s="297">
        <f t="shared" si="8"/>
        <v>1</v>
      </c>
      <c r="E23" s="297" t="str">
        <f t="shared" si="8"/>
        <v>-</v>
      </c>
      <c r="F23" s="297" t="str">
        <f t="shared" si="8"/>
        <v>-</v>
      </c>
      <c r="G23" s="367" t="str">
        <f t="shared" si="8"/>
        <v>-</v>
      </c>
      <c r="H23" s="297" t="str">
        <f t="shared" si="8"/>
        <v>-</v>
      </c>
      <c r="I23" s="297" t="str">
        <f t="shared" si="8"/>
        <v>-</v>
      </c>
      <c r="J23" s="368" t="str">
        <f t="shared" si="8"/>
        <v>-</v>
      </c>
      <c r="K23" s="297" t="str">
        <f t="shared" si="8"/>
        <v>-</v>
      </c>
      <c r="L23" s="297" t="str">
        <f t="shared" si="8"/>
        <v>-</v>
      </c>
      <c r="M23" s="266"/>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row>
    <row r="24" spans="1:77" s="83" customFormat="1" ht="11.25" customHeight="1" x14ac:dyDescent="0.2">
      <c r="A24" s="575"/>
      <c r="B24" s="174" t="s">
        <v>235</v>
      </c>
      <c r="C24" s="297" t="s">
        <v>451</v>
      </c>
      <c r="D24" s="297" t="s">
        <v>451</v>
      </c>
      <c r="E24" s="297" t="s">
        <v>451</v>
      </c>
      <c r="F24" s="297" t="s">
        <v>451</v>
      </c>
      <c r="G24" s="367" t="s">
        <v>451</v>
      </c>
      <c r="H24" s="297" t="s">
        <v>451</v>
      </c>
      <c r="I24" s="297" t="s">
        <v>451</v>
      </c>
      <c r="J24" s="368" t="s">
        <v>451</v>
      </c>
      <c r="K24" s="297" t="s">
        <v>451</v>
      </c>
      <c r="L24" s="297" t="s">
        <v>451</v>
      </c>
      <c r="M24" s="266"/>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row>
    <row r="25" spans="1:77" s="83" customFormat="1" ht="11.25" customHeight="1" x14ac:dyDescent="0.2">
      <c r="A25" s="516"/>
      <c r="B25" s="174" t="s">
        <v>236</v>
      </c>
      <c r="C25" s="297">
        <v>2</v>
      </c>
      <c r="D25" s="297">
        <v>1</v>
      </c>
      <c r="E25" s="297" t="s">
        <v>451</v>
      </c>
      <c r="F25" s="297" t="s">
        <v>451</v>
      </c>
      <c r="G25" s="367" t="s">
        <v>451</v>
      </c>
      <c r="H25" s="297" t="s">
        <v>451</v>
      </c>
      <c r="I25" s="297" t="s">
        <v>451</v>
      </c>
      <c r="J25" s="297" t="s">
        <v>451</v>
      </c>
      <c r="K25" s="297" t="s">
        <v>451</v>
      </c>
      <c r="L25" s="297" t="s">
        <v>451</v>
      </c>
      <c r="M25" s="266"/>
      <c r="N25" s="267"/>
      <c r="O25" s="267"/>
      <c r="P25" s="267"/>
      <c r="Q25" s="267"/>
      <c r="R25" s="267"/>
      <c r="S25" s="267"/>
    </row>
    <row r="26" spans="1:77" s="83" customFormat="1" ht="11.25" customHeight="1" x14ac:dyDescent="0.2">
      <c r="A26" s="515" t="s">
        <v>447</v>
      </c>
      <c r="B26" s="174" t="s">
        <v>1</v>
      </c>
      <c r="C26" s="297">
        <f t="shared" ref="C26:L26" si="9">IF(SUM(C27:C28)=0,"-",(SUM(C27:C28)))</f>
        <v>4</v>
      </c>
      <c r="D26" s="297">
        <f t="shared" si="9"/>
        <v>4</v>
      </c>
      <c r="E26" s="297" t="str">
        <f t="shared" si="9"/>
        <v>-</v>
      </c>
      <c r="F26" s="297" t="str">
        <f t="shared" si="9"/>
        <v>-</v>
      </c>
      <c r="G26" s="367">
        <f t="shared" si="9"/>
        <v>2</v>
      </c>
      <c r="H26" s="297" t="str">
        <f t="shared" si="9"/>
        <v>-</v>
      </c>
      <c r="I26" s="297" t="str">
        <f t="shared" si="9"/>
        <v>-</v>
      </c>
      <c r="J26" s="297" t="str">
        <f t="shared" si="9"/>
        <v>-</v>
      </c>
      <c r="K26" s="297" t="str">
        <f t="shared" si="9"/>
        <v>-</v>
      </c>
      <c r="L26" s="297">
        <f t="shared" si="9"/>
        <v>1</v>
      </c>
      <c r="M26" s="266"/>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row>
    <row r="27" spans="1:77" s="83" customFormat="1" ht="11.25" customHeight="1" x14ac:dyDescent="0.2">
      <c r="A27" s="575"/>
      <c r="B27" s="174" t="s">
        <v>235</v>
      </c>
      <c r="C27" s="297">
        <v>2</v>
      </c>
      <c r="D27" s="297">
        <v>2</v>
      </c>
      <c r="E27" s="297" t="s">
        <v>451</v>
      </c>
      <c r="F27" s="297" t="s">
        <v>451</v>
      </c>
      <c r="G27" s="367">
        <v>1</v>
      </c>
      <c r="H27" s="297" t="s">
        <v>451</v>
      </c>
      <c r="I27" s="297" t="s">
        <v>451</v>
      </c>
      <c r="J27" s="368" t="s">
        <v>451</v>
      </c>
      <c r="K27" s="297" t="s">
        <v>451</v>
      </c>
      <c r="L27" s="297" t="s">
        <v>451</v>
      </c>
      <c r="M27" s="266"/>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row>
    <row r="28" spans="1:77" s="83" customFormat="1" ht="11.25" customHeight="1" x14ac:dyDescent="0.2">
      <c r="A28" s="516"/>
      <c r="B28" s="174" t="s">
        <v>236</v>
      </c>
      <c r="C28" s="297">
        <v>2</v>
      </c>
      <c r="D28" s="297">
        <v>2</v>
      </c>
      <c r="E28" s="297" t="s">
        <v>451</v>
      </c>
      <c r="F28" s="297" t="s">
        <v>451</v>
      </c>
      <c r="G28" s="367">
        <v>1</v>
      </c>
      <c r="H28" s="297" t="s">
        <v>451</v>
      </c>
      <c r="I28" s="297" t="s">
        <v>451</v>
      </c>
      <c r="J28" s="368" t="s">
        <v>451</v>
      </c>
      <c r="K28" s="297" t="s">
        <v>451</v>
      </c>
      <c r="L28" s="297">
        <v>1</v>
      </c>
      <c r="M28" s="266"/>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row>
    <row r="29" spans="1:77" s="83" customFormat="1" ht="11.25" customHeight="1" x14ac:dyDescent="0.2">
      <c r="A29" s="515" t="s">
        <v>446</v>
      </c>
      <c r="B29" s="174" t="s">
        <v>1</v>
      </c>
      <c r="C29" s="297">
        <f t="shared" ref="C29:L29" si="10">IF(SUM(C30:C31)=0,"-",(SUM(C30:C31)))</f>
        <v>3</v>
      </c>
      <c r="D29" s="297">
        <f t="shared" si="10"/>
        <v>3</v>
      </c>
      <c r="E29" s="297" t="str">
        <f t="shared" si="10"/>
        <v>-</v>
      </c>
      <c r="F29" s="297" t="str">
        <f t="shared" si="10"/>
        <v>-</v>
      </c>
      <c r="G29" s="367">
        <f t="shared" si="10"/>
        <v>2</v>
      </c>
      <c r="H29" s="297">
        <f t="shared" si="10"/>
        <v>1</v>
      </c>
      <c r="I29" s="297" t="str">
        <f t="shared" si="10"/>
        <v>-</v>
      </c>
      <c r="J29" s="297" t="str">
        <f t="shared" si="10"/>
        <v>-</v>
      </c>
      <c r="K29" s="297" t="str">
        <f t="shared" si="10"/>
        <v>-</v>
      </c>
      <c r="L29" s="297" t="str">
        <f t="shared" si="10"/>
        <v>-</v>
      </c>
      <c r="M29" s="266"/>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row>
    <row r="30" spans="1:77" s="83" customFormat="1" ht="11.25" customHeight="1" x14ac:dyDescent="0.2">
      <c r="A30" s="575"/>
      <c r="B30" s="174" t="s">
        <v>235</v>
      </c>
      <c r="C30" s="297">
        <v>1</v>
      </c>
      <c r="D30" s="297">
        <v>1</v>
      </c>
      <c r="E30" s="297" t="s">
        <v>451</v>
      </c>
      <c r="F30" s="297" t="s">
        <v>451</v>
      </c>
      <c r="G30" s="367">
        <v>1</v>
      </c>
      <c r="H30" s="297" t="s">
        <v>451</v>
      </c>
      <c r="I30" s="297" t="s">
        <v>451</v>
      </c>
      <c r="J30" s="368" t="s">
        <v>451</v>
      </c>
      <c r="K30" s="297" t="s">
        <v>451</v>
      </c>
      <c r="L30" s="297" t="s">
        <v>451</v>
      </c>
      <c r="M30" s="266"/>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row>
    <row r="31" spans="1:77" s="83" customFormat="1" ht="11.25" customHeight="1" x14ac:dyDescent="0.2">
      <c r="A31" s="516"/>
      <c r="B31" s="174" t="s">
        <v>236</v>
      </c>
      <c r="C31" s="297">
        <v>2</v>
      </c>
      <c r="D31" s="297">
        <v>2</v>
      </c>
      <c r="E31" s="297" t="s">
        <v>451</v>
      </c>
      <c r="F31" s="297" t="s">
        <v>451</v>
      </c>
      <c r="G31" s="367">
        <v>1</v>
      </c>
      <c r="H31" s="297">
        <v>1</v>
      </c>
      <c r="I31" s="297" t="s">
        <v>451</v>
      </c>
      <c r="J31" s="368" t="s">
        <v>451</v>
      </c>
      <c r="K31" s="297" t="s">
        <v>451</v>
      </c>
      <c r="L31" s="297" t="s">
        <v>451</v>
      </c>
      <c r="M31" s="266"/>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row>
    <row r="32" spans="1:77" s="83" customFormat="1" ht="11.25" customHeight="1" x14ac:dyDescent="0.2">
      <c r="A32" s="515" t="s">
        <v>448</v>
      </c>
      <c r="B32" s="174" t="s">
        <v>1</v>
      </c>
      <c r="C32" s="297" t="str">
        <f t="shared" ref="C32:L32" si="11">IF(SUM(C33:C34)=0,"-",(SUM(C33:C34)))</f>
        <v>-</v>
      </c>
      <c r="D32" s="297" t="str">
        <f t="shared" si="11"/>
        <v>-</v>
      </c>
      <c r="E32" s="297" t="str">
        <f t="shared" si="11"/>
        <v>-</v>
      </c>
      <c r="F32" s="297" t="str">
        <f t="shared" si="11"/>
        <v>-</v>
      </c>
      <c r="G32" s="367" t="str">
        <f t="shared" si="11"/>
        <v>-</v>
      </c>
      <c r="H32" s="297" t="str">
        <f t="shared" si="11"/>
        <v>-</v>
      </c>
      <c r="I32" s="297" t="str">
        <f t="shared" si="11"/>
        <v>-</v>
      </c>
      <c r="J32" s="368" t="str">
        <f t="shared" si="11"/>
        <v>-</v>
      </c>
      <c r="K32" s="297" t="str">
        <f t="shared" si="11"/>
        <v>-</v>
      </c>
      <c r="L32" s="297" t="str">
        <f t="shared" si="11"/>
        <v>-</v>
      </c>
      <c r="M32" s="266"/>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row>
    <row r="33" spans="1:77" s="83" customFormat="1" ht="11.25" customHeight="1" x14ac:dyDescent="0.2">
      <c r="A33" s="575"/>
      <c r="B33" s="174" t="s">
        <v>235</v>
      </c>
      <c r="C33" s="297" t="s">
        <v>451</v>
      </c>
      <c r="D33" s="297" t="s">
        <v>451</v>
      </c>
      <c r="E33" s="297" t="s">
        <v>451</v>
      </c>
      <c r="F33" s="297" t="s">
        <v>451</v>
      </c>
      <c r="G33" s="367" t="s">
        <v>451</v>
      </c>
      <c r="H33" s="297" t="s">
        <v>451</v>
      </c>
      <c r="I33" s="297" t="s">
        <v>451</v>
      </c>
      <c r="J33" s="368" t="s">
        <v>451</v>
      </c>
      <c r="K33" s="297" t="s">
        <v>451</v>
      </c>
      <c r="L33" s="297" t="s">
        <v>451</v>
      </c>
      <c r="M33" s="266"/>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row>
    <row r="34" spans="1:77" s="83" customFormat="1" ht="11.25" customHeight="1" x14ac:dyDescent="0.2">
      <c r="A34" s="516"/>
      <c r="B34" s="174" t="s">
        <v>236</v>
      </c>
      <c r="C34" s="297" t="s">
        <v>451</v>
      </c>
      <c r="D34" s="297" t="s">
        <v>451</v>
      </c>
      <c r="E34" s="297" t="s">
        <v>451</v>
      </c>
      <c r="F34" s="297" t="s">
        <v>451</v>
      </c>
      <c r="G34" s="367" t="s">
        <v>451</v>
      </c>
      <c r="H34" s="297" t="s">
        <v>451</v>
      </c>
      <c r="I34" s="297" t="s">
        <v>451</v>
      </c>
      <c r="J34" s="297" t="s">
        <v>451</v>
      </c>
      <c r="K34" s="297" t="s">
        <v>451</v>
      </c>
      <c r="L34" s="297" t="s">
        <v>451</v>
      </c>
      <c r="M34" s="266"/>
      <c r="N34" s="267"/>
      <c r="O34" s="267"/>
      <c r="P34" s="267"/>
      <c r="Q34" s="267"/>
      <c r="R34" s="267"/>
      <c r="S34" s="267"/>
    </row>
    <row r="35" spans="1:77" s="83" customFormat="1" ht="11.25" customHeight="1" x14ac:dyDescent="0.2">
      <c r="A35" s="515" t="s">
        <v>449</v>
      </c>
      <c r="B35" s="174" t="s">
        <v>1</v>
      </c>
      <c r="C35" s="297" t="str">
        <f t="shared" ref="C35:L35" si="12">IF(SUM(C36:C37)=0,"-",(SUM(C36:C37)))</f>
        <v>-</v>
      </c>
      <c r="D35" s="297" t="str">
        <f t="shared" si="12"/>
        <v>-</v>
      </c>
      <c r="E35" s="297" t="str">
        <f t="shared" si="12"/>
        <v>-</v>
      </c>
      <c r="F35" s="297" t="str">
        <f t="shared" si="12"/>
        <v>-</v>
      </c>
      <c r="G35" s="367" t="str">
        <f t="shared" si="12"/>
        <v>-</v>
      </c>
      <c r="H35" s="297" t="str">
        <f t="shared" si="12"/>
        <v>-</v>
      </c>
      <c r="I35" s="297" t="str">
        <f t="shared" si="12"/>
        <v>-</v>
      </c>
      <c r="J35" s="297" t="str">
        <f t="shared" si="12"/>
        <v>-</v>
      </c>
      <c r="K35" s="297" t="str">
        <f t="shared" si="12"/>
        <v>-</v>
      </c>
      <c r="L35" s="297" t="str">
        <f t="shared" si="12"/>
        <v>-</v>
      </c>
      <c r="M35" s="266"/>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row>
    <row r="36" spans="1:77" s="83" customFormat="1" ht="11.25" customHeight="1" x14ac:dyDescent="0.2">
      <c r="A36" s="575"/>
      <c r="B36" s="174" t="s">
        <v>235</v>
      </c>
      <c r="C36" s="297" t="s">
        <v>451</v>
      </c>
      <c r="D36" s="297" t="s">
        <v>451</v>
      </c>
      <c r="E36" s="297" t="s">
        <v>451</v>
      </c>
      <c r="F36" s="297" t="s">
        <v>451</v>
      </c>
      <c r="G36" s="367" t="s">
        <v>451</v>
      </c>
      <c r="H36" s="297" t="s">
        <v>451</v>
      </c>
      <c r="I36" s="297" t="s">
        <v>451</v>
      </c>
      <c r="J36" s="368" t="s">
        <v>451</v>
      </c>
      <c r="K36" s="297" t="s">
        <v>451</v>
      </c>
      <c r="L36" s="297" t="s">
        <v>451</v>
      </c>
      <c r="M36" s="266"/>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row>
    <row r="37" spans="1:77" s="83" customFormat="1" ht="11.25" customHeight="1" x14ac:dyDescent="0.2">
      <c r="A37" s="516"/>
      <c r="B37" s="174" t="s">
        <v>236</v>
      </c>
      <c r="C37" s="297" t="s">
        <v>451</v>
      </c>
      <c r="D37" s="297" t="s">
        <v>451</v>
      </c>
      <c r="E37" s="297" t="s">
        <v>451</v>
      </c>
      <c r="F37" s="297" t="s">
        <v>451</v>
      </c>
      <c r="G37" s="367" t="s">
        <v>451</v>
      </c>
      <c r="H37" s="297" t="s">
        <v>451</v>
      </c>
      <c r="I37" s="297" t="s">
        <v>451</v>
      </c>
      <c r="J37" s="368" t="s">
        <v>451</v>
      </c>
      <c r="K37" s="297" t="s">
        <v>451</v>
      </c>
      <c r="L37" s="297" t="s">
        <v>451</v>
      </c>
      <c r="M37" s="266"/>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row>
    <row r="38" spans="1:77" s="83" customFormat="1" ht="11.25" customHeight="1" x14ac:dyDescent="0.2">
      <c r="A38" s="515" t="s">
        <v>450</v>
      </c>
      <c r="B38" s="174" t="s">
        <v>1</v>
      </c>
      <c r="C38" s="297">
        <f t="shared" ref="C38:L38" si="13">IF(SUM(C39:C40)=0,"-",(SUM(C39:C40)))</f>
        <v>4</v>
      </c>
      <c r="D38" s="297" t="str">
        <f t="shared" si="13"/>
        <v>-</v>
      </c>
      <c r="E38" s="297" t="str">
        <f t="shared" si="13"/>
        <v>-</v>
      </c>
      <c r="F38" s="297" t="str">
        <f t="shared" si="13"/>
        <v>-</v>
      </c>
      <c r="G38" s="367">
        <f t="shared" si="13"/>
        <v>3</v>
      </c>
      <c r="H38" s="297">
        <f t="shared" si="13"/>
        <v>1</v>
      </c>
      <c r="I38" s="297" t="str">
        <f t="shared" si="13"/>
        <v>-</v>
      </c>
      <c r="J38" s="297" t="str">
        <f t="shared" si="13"/>
        <v>-</v>
      </c>
      <c r="K38" s="297" t="str">
        <f t="shared" si="13"/>
        <v>-</v>
      </c>
      <c r="L38" s="297">
        <f t="shared" si="13"/>
        <v>1</v>
      </c>
      <c r="M38" s="266"/>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row>
    <row r="39" spans="1:77" s="83" customFormat="1" ht="11.25" customHeight="1" x14ac:dyDescent="0.2">
      <c r="A39" s="575"/>
      <c r="B39" s="174" t="s">
        <v>235</v>
      </c>
      <c r="C39" s="297">
        <v>1</v>
      </c>
      <c r="D39" s="297" t="s">
        <v>451</v>
      </c>
      <c r="E39" s="297" t="s">
        <v>451</v>
      </c>
      <c r="F39" s="297" t="s">
        <v>451</v>
      </c>
      <c r="G39" s="367" t="s">
        <v>451</v>
      </c>
      <c r="H39" s="297">
        <v>1</v>
      </c>
      <c r="I39" s="297" t="s">
        <v>451</v>
      </c>
      <c r="J39" s="368" t="s">
        <v>451</v>
      </c>
      <c r="K39" s="297" t="s">
        <v>451</v>
      </c>
      <c r="L39" s="297">
        <v>1</v>
      </c>
      <c r="M39" s="266"/>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row>
    <row r="40" spans="1:77" s="83" customFormat="1" ht="11.25" customHeight="1" x14ac:dyDescent="0.2">
      <c r="A40" s="516"/>
      <c r="B40" s="174" t="s">
        <v>236</v>
      </c>
      <c r="C40" s="297">
        <v>3</v>
      </c>
      <c r="D40" s="297" t="s">
        <v>451</v>
      </c>
      <c r="E40" s="297" t="s">
        <v>451</v>
      </c>
      <c r="F40" s="297" t="s">
        <v>451</v>
      </c>
      <c r="G40" s="367">
        <v>3</v>
      </c>
      <c r="H40" s="297" t="s">
        <v>451</v>
      </c>
      <c r="I40" s="297" t="s">
        <v>451</v>
      </c>
      <c r="J40" s="368" t="s">
        <v>451</v>
      </c>
      <c r="K40" s="297" t="s">
        <v>451</v>
      </c>
      <c r="L40" s="297" t="s">
        <v>451</v>
      </c>
      <c r="M40" s="266"/>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row>
    <row r="41" spans="1:77" s="443" customFormat="1" ht="11.25" customHeight="1" x14ac:dyDescent="0.2">
      <c r="A41" s="517" t="s">
        <v>474</v>
      </c>
      <c r="B41" s="346" t="s">
        <v>490</v>
      </c>
      <c r="C41" s="296">
        <f>SUM(C42:C43)</f>
        <v>34</v>
      </c>
      <c r="D41" s="296">
        <f t="shared" ref="D41:L41" si="14">SUM(D42:D43)</f>
        <v>20</v>
      </c>
      <c r="E41" s="296" t="s">
        <v>416</v>
      </c>
      <c r="F41" s="296" t="s">
        <v>416</v>
      </c>
      <c r="G41" s="366">
        <f t="shared" si="14"/>
        <v>17</v>
      </c>
      <c r="H41" s="296">
        <f t="shared" si="14"/>
        <v>3</v>
      </c>
      <c r="I41" s="296">
        <f t="shared" si="14"/>
        <v>5</v>
      </c>
      <c r="J41" s="453">
        <f t="shared" si="14"/>
        <v>7</v>
      </c>
      <c r="K41" s="296">
        <f t="shared" si="14"/>
        <v>5</v>
      </c>
      <c r="L41" s="296">
        <f t="shared" si="14"/>
        <v>6</v>
      </c>
      <c r="M41" s="454"/>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52"/>
      <c r="BI41" s="452"/>
      <c r="BJ41" s="452"/>
      <c r="BK41" s="452"/>
      <c r="BL41" s="452"/>
      <c r="BM41" s="452"/>
      <c r="BN41" s="452"/>
      <c r="BO41" s="452"/>
      <c r="BP41" s="452"/>
      <c r="BQ41" s="452"/>
      <c r="BR41" s="452"/>
      <c r="BS41" s="452"/>
      <c r="BT41" s="452"/>
      <c r="BU41" s="452"/>
      <c r="BV41" s="452"/>
      <c r="BW41" s="452"/>
      <c r="BX41" s="452"/>
      <c r="BY41" s="452"/>
    </row>
    <row r="42" spans="1:77" s="443" customFormat="1" ht="11.25" customHeight="1" x14ac:dyDescent="0.2">
      <c r="A42" s="583"/>
      <c r="B42" s="346" t="s">
        <v>491</v>
      </c>
      <c r="C42" s="296">
        <f>C45</f>
        <v>18</v>
      </c>
      <c r="D42" s="296">
        <f t="shared" ref="D42:L43" si="15">D45</f>
        <v>12</v>
      </c>
      <c r="E42" s="296" t="str">
        <f t="shared" si="15"/>
        <v>-</v>
      </c>
      <c r="F42" s="296" t="str">
        <f t="shared" si="15"/>
        <v>-</v>
      </c>
      <c r="G42" s="366">
        <f t="shared" si="15"/>
        <v>6</v>
      </c>
      <c r="H42" s="296">
        <f t="shared" si="15"/>
        <v>1</v>
      </c>
      <c r="I42" s="296">
        <f t="shared" si="15"/>
        <v>3</v>
      </c>
      <c r="J42" s="453">
        <f t="shared" si="15"/>
        <v>7</v>
      </c>
      <c r="K42" s="296">
        <f t="shared" si="15"/>
        <v>5</v>
      </c>
      <c r="L42" s="296">
        <f t="shared" si="15"/>
        <v>3</v>
      </c>
      <c r="M42" s="454"/>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52"/>
      <c r="BI42" s="452"/>
      <c r="BJ42" s="452"/>
      <c r="BK42" s="452"/>
      <c r="BL42" s="452"/>
      <c r="BM42" s="452"/>
      <c r="BN42" s="452"/>
      <c r="BO42" s="452"/>
      <c r="BP42" s="452"/>
      <c r="BQ42" s="452"/>
      <c r="BR42" s="452"/>
      <c r="BS42" s="452"/>
      <c r="BT42" s="452"/>
      <c r="BU42" s="452"/>
      <c r="BV42" s="452"/>
      <c r="BW42" s="452"/>
      <c r="BX42" s="452"/>
      <c r="BY42" s="452"/>
    </row>
    <row r="43" spans="1:77" s="443" customFormat="1" ht="11.25" customHeight="1" x14ac:dyDescent="0.2">
      <c r="A43" s="518"/>
      <c r="B43" s="346" t="s">
        <v>492</v>
      </c>
      <c r="C43" s="296">
        <f>C46</f>
        <v>16</v>
      </c>
      <c r="D43" s="296">
        <f t="shared" si="15"/>
        <v>8</v>
      </c>
      <c r="E43" s="296" t="str">
        <f t="shared" si="15"/>
        <v>-</v>
      </c>
      <c r="F43" s="296" t="str">
        <f t="shared" si="15"/>
        <v>-</v>
      </c>
      <c r="G43" s="366">
        <f t="shared" si="15"/>
        <v>11</v>
      </c>
      <c r="H43" s="296">
        <f t="shared" si="15"/>
        <v>2</v>
      </c>
      <c r="I43" s="296">
        <f t="shared" si="15"/>
        <v>2</v>
      </c>
      <c r="J43" s="296" t="str">
        <f t="shared" si="15"/>
        <v>-</v>
      </c>
      <c r="K43" s="296" t="str">
        <f t="shared" si="15"/>
        <v>-</v>
      </c>
      <c r="L43" s="296">
        <f t="shared" si="15"/>
        <v>3</v>
      </c>
      <c r="M43" s="454"/>
      <c r="N43" s="455"/>
      <c r="O43" s="455"/>
      <c r="P43" s="455"/>
      <c r="Q43" s="455"/>
      <c r="R43" s="455"/>
      <c r="S43" s="455"/>
    </row>
    <row r="44" spans="1:77" s="437" customFormat="1" ht="11.25" customHeight="1" x14ac:dyDescent="0.2">
      <c r="A44" s="519" t="s">
        <v>475</v>
      </c>
      <c r="B44" s="407" t="s">
        <v>490</v>
      </c>
      <c r="C44" s="408">
        <v>34</v>
      </c>
      <c r="D44" s="408">
        <v>20</v>
      </c>
      <c r="E44" s="408" t="s">
        <v>416</v>
      </c>
      <c r="F44" s="408" t="s">
        <v>416</v>
      </c>
      <c r="G44" s="409">
        <v>17</v>
      </c>
      <c r="H44" s="408">
        <v>3</v>
      </c>
      <c r="I44" s="408">
        <v>5</v>
      </c>
      <c r="J44" s="410">
        <v>7</v>
      </c>
      <c r="K44" s="408">
        <v>5</v>
      </c>
      <c r="L44" s="408">
        <v>6</v>
      </c>
      <c r="M44" s="45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6"/>
      <c r="BR44" s="436"/>
      <c r="BS44" s="436"/>
      <c r="BT44" s="436"/>
      <c r="BU44" s="436"/>
      <c r="BV44" s="436"/>
      <c r="BW44" s="436"/>
      <c r="BX44" s="436"/>
      <c r="BY44" s="436"/>
    </row>
    <row r="45" spans="1:77" s="437" customFormat="1" ht="11.25" customHeight="1" x14ac:dyDescent="0.2">
      <c r="A45" s="564"/>
      <c r="B45" s="407" t="s">
        <v>491</v>
      </c>
      <c r="C45" s="408">
        <v>18</v>
      </c>
      <c r="D45" s="408">
        <v>12</v>
      </c>
      <c r="E45" s="408" t="s">
        <v>416</v>
      </c>
      <c r="F45" s="408" t="s">
        <v>416</v>
      </c>
      <c r="G45" s="409">
        <v>6</v>
      </c>
      <c r="H45" s="408">
        <v>1</v>
      </c>
      <c r="I45" s="408">
        <v>3</v>
      </c>
      <c r="J45" s="410">
        <v>7</v>
      </c>
      <c r="K45" s="408">
        <v>5</v>
      </c>
      <c r="L45" s="408">
        <v>3</v>
      </c>
      <c r="M45" s="45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6"/>
      <c r="BK45" s="436"/>
      <c r="BL45" s="436"/>
      <c r="BM45" s="436"/>
      <c r="BN45" s="436"/>
      <c r="BO45" s="436"/>
      <c r="BP45" s="436"/>
      <c r="BQ45" s="436"/>
      <c r="BR45" s="436"/>
      <c r="BS45" s="436"/>
      <c r="BT45" s="436"/>
      <c r="BU45" s="436"/>
      <c r="BV45" s="436"/>
      <c r="BW45" s="436"/>
      <c r="BX45" s="436"/>
      <c r="BY45" s="436"/>
    </row>
    <row r="46" spans="1:77" s="437" customFormat="1" ht="11.25" customHeight="1" x14ac:dyDescent="0.2">
      <c r="A46" s="520"/>
      <c r="B46" s="407" t="s">
        <v>492</v>
      </c>
      <c r="C46" s="408">
        <v>16</v>
      </c>
      <c r="D46" s="408">
        <v>8</v>
      </c>
      <c r="E46" s="408" t="s">
        <v>416</v>
      </c>
      <c r="F46" s="408" t="s">
        <v>416</v>
      </c>
      <c r="G46" s="409">
        <v>11</v>
      </c>
      <c r="H46" s="408">
        <v>2</v>
      </c>
      <c r="I46" s="408">
        <v>2</v>
      </c>
      <c r="J46" s="408" t="s">
        <v>416</v>
      </c>
      <c r="K46" s="408" t="s">
        <v>416</v>
      </c>
      <c r="L46" s="408">
        <v>3</v>
      </c>
      <c r="M46" s="456"/>
      <c r="N46" s="457"/>
      <c r="O46" s="457"/>
      <c r="P46" s="457"/>
      <c r="Q46" s="457"/>
      <c r="R46" s="457"/>
      <c r="S46" s="457"/>
    </row>
    <row r="47" spans="1:77" s="83" customFormat="1" ht="11.25" customHeight="1" x14ac:dyDescent="0.2">
      <c r="A47" s="515" t="s">
        <v>476</v>
      </c>
      <c r="B47" s="174" t="s">
        <v>490</v>
      </c>
      <c r="C47" s="297">
        <v>20</v>
      </c>
      <c r="D47" s="297">
        <v>20</v>
      </c>
      <c r="E47" s="297" t="s">
        <v>416</v>
      </c>
      <c r="F47" s="297" t="s">
        <v>416</v>
      </c>
      <c r="G47" s="367">
        <v>4</v>
      </c>
      <c r="H47" s="297">
        <v>3</v>
      </c>
      <c r="I47" s="297">
        <v>4</v>
      </c>
      <c r="J47" s="297">
        <v>7</v>
      </c>
      <c r="K47" s="297">
        <v>4</v>
      </c>
      <c r="L47" s="297">
        <v>4</v>
      </c>
      <c r="M47" s="266"/>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row>
    <row r="48" spans="1:77" s="83" customFormat="1" ht="11.25" customHeight="1" x14ac:dyDescent="0.2">
      <c r="A48" s="575"/>
      <c r="B48" s="174" t="s">
        <v>491</v>
      </c>
      <c r="C48" s="297">
        <v>12</v>
      </c>
      <c r="D48" s="297">
        <v>12</v>
      </c>
      <c r="E48" s="297">
        <v>0</v>
      </c>
      <c r="F48" s="297">
        <v>0</v>
      </c>
      <c r="G48" s="367">
        <v>1</v>
      </c>
      <c r="H48" s="297">
        <v>1</v>
      </c>
      <c r="I48" s="297">
        <v>2</v>
      </c>
      <c r="J48" s="368">
        <v>7</v>
      </c>
      <c r="K48" s="297">
        <v>4</v>
      </c>
      <c r="L48" s="297">
        <v>3</v>
      </c>
      <c r="M48" s="266"/>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row>
    <row r="49" spans="1:77" s="83" customFormat="1" ht="11.25" customHeight="1" x14ac:dyDescent="0.2">
      <c r="A49" s="516"/>
      <c r="B49" s="174" t="s">
        <v>492</v>
      </c>
      <c r="C49" s="297">
        <v>8</v>
      </c>
      <c r="D49" s="297">
        <v>8</v>
      </c>
      <c r="E49" s="297">
        <v>0</v>
      </c>
      <c r="F49" s="297">
        <v>0</v>
      </c>
      <c r="G49" s="367">
        <v>3</v>
      </c>
      <c r="H49" s="297">
        <v>2</v>
      </c>
      <c r="I49" s="297">
        <v>2</v>
      </c>
      <c r="J49" s="368">
        <v>0</v>
      </c>
      <c r="K49" s="297">
        <v>0</v>
      </c>
      <c r="L49" s="297">
        <v>1</v>
      </c>
      <c r="M49" s="266"/>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row>
    <row r="50" spans="1:77" s="83" customFormat="1" ht="11.25" customHeight="1" x14ac:dyDescent="0.2">
      <c r="A50" s="515" t="s">
        <v>477</v>
      </c>
      <c r="B50" s="174" t="s">
        <v>490</v>
      </c>
      <c r="C50" s="297">
        <v>6</v>
      </c>
      <c r="D50" s="297" t="s">
        <v>416</v>
      </c>
      <c r="E50" s="297" t="s">
        <v>416</v>
      </c>
      <c r="F50" s="297" t="s">
        <v>416</v>
      </c>
      <c r="G50" s="367">
        <v>6</v>
      </c>
      <c r="H50" s="297" t="s">
        <v>416</v>
      </c>
      <c r="I50" s="297" t="s">
        <v>416</v>
      </c>
      <c r="J50" s="297" t="s">
        <v>416</v>
      </c>
      <c r="K50" s="297" t="s">
        <v>416</v>
      </c>
      <c r="L50" s="297">
        <v>2</v>
      </c>
      <c r="M50" s="266"/>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row>
    <row r="51" spans="1:77" s="83" customFormat="1" ht="11.25" customHeight="1" x14ac:dyDescent="0.2">
      <c r="A51" s="575"/>
      <c r="B51" s="174" t="s">
        <v>491</v>
      </c>
      <c r="C51" s="297">
        <v>1</v>
      </c>
      <c r="D51" s="297">
        <v>0</v>
      </c>
      <c r="E51" s="297">
        <v>0</v>
      </c>
      <c r="F51" s="297">
        <v>0</v>
      </c>
      <c r="G51" s="367">
        <v>1</v>
      </c>
      <c r="H51" s="297">
        <v>0</v>
      </c>
      <c r="I51" s="297">
        <v>0</v>
      </c>
      <c r="J51" s="368">
        <v>0</v>
      </c>
      <c r="K51" s="297">
        <v>0</v>
      </c>
      <c r="L51" s="297">
        <v>0</v>
      </c>
      <c r="M51" s="266"/>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row>
    <row r="52" spans="1:77" s="83" customFormat="1" ht="11.25" customHeight="1" x14ac:dyDescent="0.2">
      <c r="A52" s="516"/>
      <c r="B52" s="174" t="s">
        <v>492</v>
      </c>
      <c r="C52" s="297">
        <v>5</v>
      </c>
      <c r="D52" s="297">
        <v>0</v>
      </c>
      <c r="E52" s="297">
        <v>0</v>
      </c>
      <c r="F52" s="297">
        <v>0</v>
      </c>
      <c r="G52" s="367">
        <v>5</v>
      </c>
      <c r="H52" s="297">
        <v>0</v>
      </c>
      <c r="I52" s="297">
        <v>0</v>
      </c>
      <c r="J52" s="368">
        <v>0</v>
      </c>
      <c r="K52" s="297">
        <v>0</v>
      </c>
      <c r="L52" s="297">
        <v>2</v>
      </c>
      <c r="M52" s="266"/>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row>
    <row r="53" spans="1:77" s="83" customFormat="1" ht="11.25" customHeight="1" x14ac:dyDescent="0.2">
      <c r="A53" s="515" t="s">
        <v>478</v>
      </c>
      <c r="B53" s="174" t="s">
        <v>490</v>
      </c>
      <c r="C53" s="297">
        <v>3</v>
      </c>
      <c r="D53" s="297" t="s">
        <v>416</v>
      </c>
      <c r="E53" s="297" t="s">
        <v>416</v>
      </c>
      <c r="F53" s="297" t="s">
        <v>416</v>
      </c>
      <c r="G53" s="367">
        <v>3</v>
      </c>
      <c r="H53" s="297" t="s">
        <v>416</v>
      </c>
      <c r="I53" s="297" t="s">
        <v>416</v>
      </c>
      <c r="J53" s="368" t="s">
        <v>416</v>
      </c>
      <c r="K53" s="297" t="s">
        <v>416</v>
      </c>
      <c r="L53" s="297" t="s">
        <v>416</v>
      </c>
      <c r="M53" s="266"/>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row>
    <row r="54" spans="1:77" s="83" customFormat="1" ht="11.25" customHeight="1" x14ac:dyDescent="0.2">
      <c r="A54" s="575"/>
      <c r="B54" s="174" t="s">
        <v>491</v>
      </c>
      <c r="C54" s="297">
        <v>1</v>
      </c>
      <c r="D54" s="297">
        <v>0</v>
      </c>
      <c r="E54" s="297">
        <v>0</v>
      </c>
      <c r="F54" s="297">
        <v>0</v>
      </c>
      <c r="G54" s="367">
        <v>1</v>
      </c>
      <c r="H54" s="297">
        <v>0</v>
      </c>
      <c r="I54" s="297">
        <v>0</v>
      </c>
      <c r="J54" s="368">
        <v>0</v>
      </c>
      <c r="K54" s="297">
        <v>0</v>
      </c>
      <c r="L54" s="297">
        <v>0</v>
      </c>
      <c r="M54" s="266"/>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row>
    <row r="55" spans="1:77" s="83" customFormat="1" ht="11.25" customHeight="1" x14ac:dyDescent="0.2">
      <c r="A55" s="516"/>
      <c r="B55" s="174" t="s">
        <v>492</v>
      </c>
      <c r="C55" s="297">
        <v>2</v>
      </c>
      <c r="D55" s="297">
        <v>0</v>
      </c>
      <c r="E55" s="297">
        <v>0</v>
      </c>
      <c r="F55" s="297">
        <v>0</v>
      </c>
      <c r="G55" s="367">
        <v>2</v>
      </c>
      <c r="H55" s="297">
        <v>0</v>
      </c>
      <c r="I55" s="297">
        <v>0</v>
      </c>
      <c r="J55" s="297">
        <v>0</v>
      </c>
      <c r="K55" s="297">
        <v>0</v>
      </c>
      <c r="L55" s="297">
        <v>0</v>
      </c>
      <c r="M55" s="266"/>
      <c r="N55" s="267"/>
      <c r="O55" s="267"/>
      <c r="P55" s="267"/>
      <c r="Q55" s="267"/>
      <c r="R55" s="267"/>
      <c r="S55" s="267"/>
    </row>
    <row r="56" spans="1:77" s="83" customFormat="1" ht="11.25" customHeight="1" x14ac:dyDescent="0.2">
      <c r="A56" s="515" t="s">
        <v>479</v>
      </c>
      <c r="B56" s="174" t="s">
        <v>490</v>
      </c>
      <c r="C56" s="297">
        <v>5</v>
      </c>
      <c r="D56" s="297" t="s">
        <v>416</v>
      </c>
      <c r="E56" s="297" t="s">
        <v>416</v>
      </c>
      <c r="F56" s="297" t="s">
        <v>416</v>
      </c>
      <c r="G56" s="367">
        <v>4</v>
      </c>
      <c r="H56" s="297" t="s">
        <v>416</v>
      </c>
      <c r="I56" s="297">
        <v>1</v>
      </c>
      <c r="J56" s="297" t="s">
        <v>416</v>
      </c>
      <c r="K56" s="297">
        <v>1</v>
      </c>
      <c r="L56" s="297" t="s">
        <v>416</v>
      </c>
      <c r="M56" s="266"/>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row>
    <row r="57" spans="1:77" s="83" customFormat="1" ht="11.25" customHeight="1" x14ac:dyDescent="0.2">
      <c r="A57" s="575"/>
      <c r="B57" s="174" t="s">
        <v>491</v>
      </c>
      <c r="C57" s="297">
        <v>4</v>
      </c>
      <c r="D57" s="297">
        <v>0</v>
      </c>
      <c r="E57" s="297">
        <v>0</v>
      </c>
      <c r="F57" s="297">
        <v>0</v>
      </c>
      <c r="G57" s="367">
        <v>3</v>
      </c>
      <c r="H57" s="297">
        <v>0</v>
      </c>
      <c r="I57" s="297">
        <v>1</v>
      </c>
      <c r="J57" s="368">
        <v>0</v>
      </c>
      <c r="K57" s="297">
        <v>1</v>
      </c>
      <c r="L57" s="297">
        <v>0</v>
      </c>
      <c r="M57" s="266"/>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row>
    <row r="58" spans="1:77" s="83" customFormat="1" ht="11.25" customHeight="1" x14ac:dyDescent="0.2">
      <c r="A58" s="516"/>
      <c r="B58" s="174" t="s">
        <v>492</v>
      </c>
      <c r="C58" s="297">
        <v>1</v>
      </c>
      <c r="D58" s="297">
        <v>0</v>
      </c>
      <c r="E58" s="297">
        <v>0</v>
      </c>
      <c r="F58" s="297">
        <v>0</v>
      </c>
      <c r="G58" s="367">
        <v>1</v>
      </c>
      <c r="H58" s="297">
        <v>0</v>
      </c>
      <c r="I58" s="297">
        <v>0</v>
      </c>
      <c r="J58" s="368">
        <v>0</v>
      </c>
      <c r="K58" s="297">
        <v>0</v>
      </c>
      <c r="L58" s="297">
        <v>0</v>
      </c>
      <c r="M58" s="266"/>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row>
    <row r="59" spans="1:77" s="443" customFormat="1" ht="11.25" customHeight="1" x14ac:dyDescent="0.2">
      <c r="A59" s="517" t="s">
        <v>480</v>
      </c>
      <c r="B59" s="346" t="s">
        <v>490</v>
      </c>
      <c r="C59" s="296">
        <f>SUM(C60:C61)</f>
        <v>17</v>
      </c>
      <c r="D59" s="296">
        <f t="shared" ref="D59:L59" si="16">SUM(D60:D61)</f>
        <v>2</v>
      </c>
      <c r="E59" s="296" t="s">
        <v>416</v>
      </c>
      <c r="F59" s="296" t="s">
        <v>416</v>
      </c>
      <c r="G59" s="366">
        <f t="shared" si="16"/>
        <v>6</v>
      </c>
      <c r="H59" s="296">
        <f t="shared" si="16"/>
        <v>2</v>
      </c>
      <c r="I59" s="296">
        <f t="shared" si="16"/>
        <v>0</v>
      </c>
      <c r="J59" s="296">
        <f t="shared" si="16"/>
        <v>1</v>
      </c>
      <c r="K59" s="296" t="s">
        <v>416</v>
      </c>
      <c r="L59" s="296">
        <f t="shared" si="16"/>
        <v>4</v>
      </c>
      <c r="M59" s="454"/>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row>
    <row r="60" spans="1:77" s="443" customFormat="1" ht="11.25" customHeight="1" x14ac:dyDescent="0.2">
      <c r="A60" s="583"/>
      <c r="B60" s="346" t="s">
        <v>491</v>
      </c>
      <c r="C60" s="296">
        <f>C63</f>
        <v>4</v>
      </c>
      <c r="D60" s="296" t="str">
        <f t="shared" ref="D60:L61" si="17">D63</f>
        <v>-</v>
      </c>
      <c r="E60" s="296" t="str">
        <f t="shared" si="17"/>
        <v>-</v>
      </c>
      <c r="F60" s="296" t="str">
        <f t="shared" si="17"/>
        <v>-</v>
      </c>
      <c r="G60" s="366">
        <f t="shared" si="17"/>
        <v>2</v>
      </c>
      <c r="H60" s="296" t="str">
        <f t="shared" si="17"/>
        <v>-</v>
      </c>
      <c r="I60" s="296" t="str">
        <f t="shared" si="17"/>
        <v>-</v>
      </c>
      <c r="J60" s="453">
        <f t="shared" si="17"/>
        <v>1</v>
      </c>
      <c r="K60" s="296" t="str">
        <f t="shared" si="17"/>
        <v>-</v>
      </c>
      <c r="L60" s="296">
        <f t="shared" si="17"/>
        <v>3</v>
      </c>
      <c r="M60" s="454"/>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c r="BR60" s="452"/>
      <c r="BS60" s="452"/>
      <c r="BT60" s="452"/>
      <c r="BU60" s="452"/>
      <c r="BV60" s="452"/>
      <c r="BW60" s="452"/>
      <c r="BX60" s="452"/>
      <c r="BY60" s="452"/>
    </row>
    <row r="61" spans="1:77" s="443" customFormat="1" ht="11.25" customHeight="1" x14ac:dyDescent="0.2">
      <c r="A61" s="518"/>
      <c r="B61" s="346" t="s">
        <v>492</v>
      </c>
      <c r="C61" s="296">
        <f>C64</f>
        <v>13</v>
      </c>
      <c r="D61" s="296">
        <f t="shared" si="17"/>
        <v>2</v>
      </c>
      <c r="E61" s="296" t="str">
        <f t="shared" si="17"/>
        <v>-</v>
      </c>
      <c r="F61" s="296" t="str">
        <f t="shared" si="17"/>
        <v>-</v>
      </c>
      <c r="G61" s="366">
        <f t="shared" si="17"/>
        <v>4</v>
      </c>
      <c r="H61" s="296">
        <f t="shared" si="17"/>
        <v>2</v>
      </c>
      <c r="I61" s="296" t="str">
        <f t="shared" si="17"/>
        <v>-</v>
      </c>
      <c r="J61" s="453" t="str">
        <f t="shared" si="17"/>
        <v>-</v>
      </c>
      <c r="K61" s="296">
        <f t="shared" si="17"/>
        <v>1</v>
      </c>
      <c r="L61" s="296">
        <f t="shared" si="17"/>
        <v>1</v>
      </c>
      <c r="M61" s="454"/>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c r="BR61" s="452"/>
      <c r="BS61" s="452"/>
      <c r="BT61" s="452"/>
      <c r="BU61" s="452"/>
      <c r="BV61" s="452"/>
      <c r="BW61" s="452"/>
      <c r="BX61" s="452"/>
      <c r="BY61" s="452"/>
    </row>
    <row r="62" spans="1:77" s="437" customFormat="1" ht="11.25" customHeight="1" x14ac:dyDescent="0.2">
      <c r="A62" s="519" t="s">
        <v>481</v>
      </c>
      <c r="B62" s="407" t="s">
        <v>490</v>
      </c>
      <c r="C62" s="408">
        <v>17</v>
      </c>
      <c r="D62" s="408">
        <v>2</v>
      </c>
      <c r="E62" s="408" t="s">
        <v>416</v>
      </c>
      <c r="F62" s="408" t="s">
        <v>416</v>
      </c>
      <c r="G62" s="409">
        <v>6</v>
      </c>
      <c r="H62" s="408">
        <v>2</v>
      </c>
      <c r="I62" s="408" t="s">
        <v>416</v>
      </c>
      <c r="J62" s="410">
        <v>1</v>
      </c>
      <c r="K62" s="408">
        <v>1</v>
      </c>
      <c r="L62" s="408">
        <v>4</v>
      </c>
      <c r="M62" s="45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6"/>
      <c r="AY62" s="436"/>
      <c r="AZ62" s="436"/>
      <c r="BA62" s="436"/>
      <c r="BB62" s="436"/>
      <c r="BC62" s="436"/>
      <c r="BD62" s="436"/>
      <c r="BE62" s="436"/>
      <c r="BF62" s="436"/>
      <c r="BG62" s="436"/>
      <c r="BH62" s="436"/>
      <c r="BI62" s="436"/>
      <c r="BJ62" s="436"/>
      <c r="BK62" s="436"/>
      <c r="BL62" s="436"/>
      <c r="BM62" s="436"/>
      <c r="BN62" s="436"/>
      <c r="BO62" s="436"/>
      <c r="BP62" s="436"/>
      <c r="BQ62" s="436"/>
      <c r="BR62" s="436"/>
      <c r="BS62" s="436"/>
      <c r="BT62" s="436"/>
      <c r="BU62" s="436"/>
      <c r="BV62" s="436"/>
      <c r="BW62" s="436"/>
      <c r="BX62" s="436"/>
      <c r="BY62" s="436"/>
    </row>
    <row r="63" spans="1:77" s="437" customFormat="1" ht="11.25" customHeight="1" x14ac:dyDescent="0.2">
      <c r="A63" s="564"/>
      <c r="B63" s="407" t="s">
        <v>491</v>
      </c>
      <c r="C63" s="408">
        <v>4</v>
      </c>
      <c r="D63" s="408" t="s">
        <v>416</v>
      </c>
      <c r="E63" s="408" t="s">
        <v>416</v>
      </c>
      <c r="F63" s="408" t="s">
        <v>416</v>
      </c>
      <c r="G63" s="409">
        <v>2</v>
      </c>
      <c r="H63" s="408" t="s">
        <v>416</v>
      </c>
      <c r="I63" s="408" t="s">
        <v>416</v>
      </c>
      <c r="J63" s="410">
        <v>1</v>
      </c>
      <c r="K63" s="408" t="s">
        <v>416</v>
      </c>
      <c r="L63" s="408">
        <v>3</v>
      </c>
      <c r="M63" s="45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6"/>
      <c r="AY63" s="436"/>
      <c r="AZ63" s="436"/>
      <c r="BA63" s="436"/>
      <c r="BB63" s="436"/>
      <c r="BC63" s="436"/>
      <c r="BD63" s="436"/>
      <c r="BE63" s="436"/>
      <c r="BF63" s="436"/>
      <c r="BG63" s="436"/>
      <c r="BH63" s="436"/>
      <c r="BI63" s="436"/>
      <c r="BJ63" s="436"/>
      <c r="BK63" s="436"/>
      <c r="BL63" s="436"/>
      <c r="BM63" s="436"/>
      <c r="BN63" s="436"/>
      <c r="BO63" s="436"/>
      <c r="BP63" s="436"/>
      <c r="BQ63" s="436"/>
      <c r="BR63" s="436"/>
      <c r="BS63" s="436"/>
      <c r="BT63" s="436"/>
      <c r="BU63" s="436"/>
      <c r="BV63" s="436"/>
      <c r="BW63" s="436"/>
      <c r="BX63" s="436"/>
      <c r="BY63" s="436"/>
    </row>
    <row r="64" spans="1:77" s="437" customFormat="1" ht="11.25" customHeight="1" x14ac:dyDescent="0.2">
      <c r="A64" s="520"/>
      <c r="B64" s="407" t="s">
        <v>492</v>
      </c>
      <c r="C64" s="408">
        <v>13</v>
      </c>
      <c r="D64" s="408">
        <v>2</v>
      </c>
      <c r="E64" s="408" t="s">
        <v>416</v>
      </c>
      <c r="F64" s="408" t="s">
        <v>416</v>
      </c>
      <c r="G64" s="409">
        <v>4</v>
      </c>
      <c r="H64" s="408">
        <v>2</v>
      </c>
      <c r="I64" s="408" t="s">
        <v>416</v>
      </c>
      <c r="J64" s="408" t="s">
        <v>416</v>
      </c>
      <c r="K64" s="408">
        <v>1</v>
      </c>
      <c r="L64" s="408">
        <v>1</v>
      </c>
      <c r="M64" s="456"/>
      <c r="N64" s="457"/>
      <c r="O64" s="457"/>
      <c r="P64" s="457"/>
      <c r="Q64" s="457"/>
      <c r="R64" s="457"/>
      <c r="S64" s="457"/>
    </row>
    <row r="65" spans="1:77" s="83" customFormat="1" ht="11.25" customHeight="1" x14ac:dyDescent="0.2">
      <c r="A65" s="515" t="s">
        <v>482</v>
      </c>
      <c r="B65" s="174" t="s">
        <v>490</v>
      </c>
      <c r="C65" s="297" t="s">
        <v>416</v>
      </c>
      <c r="D65" s="297" t="s">
        <v>416</v>
      </c>
      <c r="E65" s="297" t="s">
        <v>416</v>
      </c>
      <c r="F65" s="297" t="s">
        <v>416</v>
      </c>
      <c r="G65" s="367" t="s">
        <v>416</v>
      </c>
      <c r="H65" s="297" t="s">
        <v>416</v>
      </c>
      <c r="I65" s="297" t="s">
        <v>416</v>
      </c>
      <c r="J65" s="297" t="s">
        <v>416</v>
      </c>
      <c r="K65" s="297" t="s">
        <v>416</v>
      </c>
      <c r="L65" s="297" t="s">
        <v>416</v>
      </c>
      <c r="M65" s="266"/>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row>
    <row r="66" spans="1:77" s="83" customFormat="1" ht="11.25" customHeight="1" x14ac:dyDescent="0.2">
      <c r="A66" s="575"/>
      <c r="B66" s="174" t="s">
        <v>491</v>
      </c>
      <c r="C66" s="297" t="s">
        <v>416</v>
      </c>
      <c r="D66" s="297" t="s">
        <v>416</v>
      </c>
      <c r="E66" s="297" t="s">
        <v>416</v>
      </c>
      <c r="F66" s="297" t="s">
        <v>416</v>
      </c>
      <c r="G66" s="367" t="s">
        <v>416</v>
      </c>
      <c r="H66" s="297" t="s">
        <v>416</v>
      </c>
      <c r="I66" s="297" t="s">
        <v>416</v>
      </c>
      <c r="J66" s="368" t="s">
        <v>416</v>
      </c>
      <c r="K66" s="297" t="s">
        <v>416</v>
      </c>
      <c r="L66" s="297" t="s">
        <v>416</v>
      </c>
      <c r="M66" s="266"/>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row>
    <row r="67" spans="1:77" s="83" customFormat="1" ht="11.25" customHeight="1" x14ac:dyDescent="0.2">
      <c r="A67" s="516"/>
      <c r="B67" s="174" t="s">
        <v>492</v>
      </c>
      <c r="C67" s="297" t="s">
        <v>416</v>
      </c>
      <c r="D67" s="297" t="s">
        <v>416</v>
      </c>
      <c r="E67" s="297" t="s">
        <v>416</v>
      </c>
      <c r="F67" s="297" t="s">
        <v>416</v>
      </c>
      <c r="G67" s="367" t="s">
        <v>416</v>
      </c>
      <c r="H67" s="297" t="s">
        <v>416</v>
      </c>
      <c r="I67" s="297" t="s">
        <v>416</v>
      </c>
      <c r="J67" s="368" t="s">
        <v>416</v>
      </c>
      <c r="K67" s="297" t="s">
        <v>416</v>
      </c>
      <c r="L67" s="297" t="s">
        <v>416</v>
      </c>
      <c r="M67" s="266"/>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row>
    <row r="68" spans="1:77" s="83" customFormat="1" ht="11.25" customHeight="1" x14ac:dyDescent="0.2">
      <c r="A68" s="515" t="s">
        <v>483</v>
      </c>
      <c r="B68" s="174" t="s">
        <v>490</v>
      </c>
      <c r="C68" s="297">
        <v>14</v>
      </c>
      <c r="D68" s="297">
        <v>2</v>
      </c>
      <c r="E68" s="297" t="s">
        <v>416</v>
      </c>
      <c r="F68" s="297" t="s">
        <v>416</v>
      </c>
      <c r="G68" s="367">
        <v>5</v>
      </c>
      <c r="H68" s="297">
        <v>1</v>
      </c>
      <c r="I68" s="297" t="s">
        <v>416</v>
      </c>
      <c r="J68" s="297">
        <v>1</v>
      </c>
      <c r="K68" s="297" t="s">
        <v>416</v>
      </c>
      <c r="L68" s="297">
        <v>4</v>
      </c>
      <c r="M68" s="266"/>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row>
    <row r="69" spans="1:77" s="83" customFormat="1" ht="11.25" customHeight="1" x14ac:dyDescent="0.2">
      <c r="A69" s="575"/>
      <c r="B69" s="174" t="s">
        <v>491</v>
      </c>
      <c r="C69" s="297">
        <v>4</v>
      </c>
      <c r="D69" s="297" t="s">
        <v>416</v>
      </c>
      <c r="E69" s="297" t="s">
        <v>416</v>
      </c>
      <c r="F69" s="297" t="s">
        <v>416</v>
      </c>
      <c r="G69" s="367">
        <v>2</v>
      </c>
      <c r="H69" s="297" t="s">
        <v>416</v>
      </c>
      <c r="I69" s="297" t="s">
        <v>416</v>
      </c>
      <c r="J69" s="368">
        <v>1</v>
      </c>
      <c r="K69" s="297" t="s">
        <v>416</v>
      </c>
      <c r="L69" s="297">
        <v>3</v>
      </c>
      <c r="M69" s="266"/>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row>
    <row r="70" spans="1:77" s="83" customFormat="1" ht="11.25" customHeight="1" x14ac:dyDescent="0.2">
      <c r="A70" s="516"/>
      <c r="B70" s="174" t="s">
        <v>492</v>
      </c>
      <c r="C70" s="297">
        <v>10</v>
      </c>
      <c r="D70" s="297">
        <v>2</v>
      </c>
      <c r="E70" s="297" t="s">
        <v>416</v>
      </c>
      <c r="F70" s="297" t="s">
        <v>416</v>
      </c>
      <c r="G70" s="367">
        <v>3</v>
      </c>
      <c r="H70" s="297">
        <v>1</v>
      </c>
      <c r="I70" s="297" t="s">
        <v>416</v>
      </c>
      <c r="J70" s="368" t="s">
        <v>416</v>
      </c>
      <c r="K70" s="297" t="s">
        <v>416</v>
      </c>
      <c r="L70" s="297">
        <v>1</v>
      </c>
      <c r="M70" s="266"/>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row>
    <row r="71" spans="1:77" s="83" customFormat="1" ht="11.25" customHeight="1" x14ac:dyDescent="0.2">
      <c r="A71" s="515" t="s">
        <v>484</v>
      </c>
      <c r="B71" s="174" t="s">
        <v>490</v>
      </c>
      <c r="C71" s="297">
        <v>2</v>
      </c>
      <c r="D71" s="297" t="s">
        <v>416</v>
      </c>
      <c r="E71" s="297" t="s">
        <v>416</v>
      </c>
      <c r="F71" s="297" t="s">
        <v>416</v>
      </c>
      <c r="G71" s="367">
        <v>1</v>
      </c>
      <c r="H71" s="297" t="s">
        <v>416</v>
      </c>
      <c r="I71" s="297" t="s">
        <v>416</v>
      </c>
      <c r="J71" s="368" t="s">
        <v>416</v>
      </c>
      <c r="K71" s="297" t="s">
        <v>416</v>
      </c>
      <c r="L71" s="297" t="s">
        <v>416</v>
      </c>
      <c r="M71" s="266"/>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row>
    <row r="72" spans="1:77" s="83" customFormat="1" ht="11.25" customHeight="1" x14ac:dyDescent="0.2">
      <c r="A72" s="575"/>
      <c r="B72" s="174" t="s">
        <v>491</v>
      </c>
      <c r="C72" s="297" t="s">
        <v>416</v>
      </c>
      <c r="D72" s="297" t="s">
        <v>416</v>
      </c>
      <c r="E72" s="297" t="s">
        <v>416</v>
      </c>
      <c r="F72" s="297" t="s">
        <v>416</v>
      </c>
      <c r="G72" s="367" t="s">
        <v>416</v>
      </c>
      <c r="H72" s="297" t="s">
        <v>416</v>
      </c>
      <c r="I72" s="297" t="s">
        <v>416</v>
      </c>
      <c r="J72" s="368" t="s">
        <v>416</v>
      </c>
      <c r="K72" s="297" t="s">
        <v>416</v>
      </c>
      <c r="L72" s="297" t="s">
        <v>416</v>
      </c>
      <c r="M72" s="266"/>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row>
    <row r="73" spans="1:77" s="83" customFormat="1" ht="11.25" customHeight="1" x14ac:dyDescent="0.2">
      <c r="A73" s="516"/>
      <c r="B73" s="174" t="s">
        <v>492</v>
      </c>
      <c r="C73" s="297">
        <v>2</v>
      </c>
      <c r="D73" s="297" t="s">
        <v>416</v>
      </c>
      <c r="E73" s="297" t="s">
        <v>416</v>
      </c>
      <c r="F73" s="297" t="s">
        <v>416</v>
      </c>
      <c r="G73" s="367">
        <v>1</v>
      </c>
      <c r="H73" s="297" t="s">
        <v>416</v>
      </c>
      <c r="I73" s="297" t="s">
        <v>416</v>
      </c>
      <c r="J73" s="297" t="s">
        <v>416</v>
      </c>
      <c r="K73" s="297" t="s">
        <v>416</v>
      </c>
      <c r="L73" s="297" t="s">
        <v>416</v>
      </c>
      <c r="M73" s="266"/>
      <c r="N73" s="267"/>
      <c r="O73" s="267"/>
      <c r="P73" s="267"/>
      <c r="Q73" s="267"/>
      <c r="R73" s="267"/>
      <c r="S73" s="267"/>
    </row>
    <row r="74" spans="1:77" s="83" customFormat="1" ht="11.25" customHeight="1" x14ac:dyDescent="0.2">
      <c r="A74" s="515" t="s">
        <v>485</v>
      </c>
      <c r="B74" s="174" t="s">
        <v>490</v>
      </c>
      <c r="C74" s="297">
        <v>1</v>
      </c>
      <c r="D74" s="297" t="s">
        <v>416</v>
      </c>
      <c r="E74" s="297" t="s">
        <v>416</v>
      </c>
      <c r="F74" s="297" t="s">
        <v>416</v>
      </c>
      <c r="G74" s="367" t="s">
        <v>416</v>
      </c>
      <c r="H74" s="297">
        <v>1</v>
      </c>
      <c r="I74" s="297" t="s">
        <v>416</v>
      </c>
      <c r="J74" s="297" t="s">
        <v>416</v>
      </c>
      <c r="K74" s="297">
        <v>1</v>
      </c>
      <c r="L74" s="297" t="s">
        <v>416</v>
      </c>
      <c r="M74" s="266"/>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row>
    <row r="75" spans="1:77" s="83" customFormat="1" ht="11.25" customHeight="1" x14ac:dyDescent="0.2">
      <c r="A75" s="575"/>
      <c r="B75" s="174" t="s">
        <v>491</v>
      </c>
      <c r="C75" s="297" t="s">
        <v>416</v>
      </c>
      <c r="D75" s="297" t="s">
        <v>416</v>
      </c>
      <c r="E75" s="297" t="s">
        <v>416</v>
      </c>
      <c r="F75" s="297" t="s">
        <v>416</v>
      </c>
      <c r="G75" s="367" t="s">
        <v>416</v>
      </c>
      <c r="H75" s="297" t="s">
        <v>416</v>
      </c>
      <c r="I75" s="297" t="s">
        <v>416</v>
      </c>
      <c r="J75" s="368" t="s">
        <v>416</v>
      </c>
      <c r="K75" s="297" t="s">
        <v>416</v>
      </c>
      <c r="L75" s="297" t="s">
        <v>416</v>
      </c>
      <c r="M75" s="266"/>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row>
    <row r="76" spans="1:77" s="83" customFormat="1" ht="11.25" customHeight="1" x14ac:dyDescent="0.2">
      <c r="A76" s="516"/>
      <c r="B76" s="174" t="s">
        <v>492</v>
      </c>
      <c r="C76" s="297">
        <v>1</v>
      </c>
      <c r="D76" s="297" t="s">
        <v>416</v>
      </c>
      <c r="E76" s="297" t="s">
        <v>416</v>
      </c>
      <c r="F76" s="297" t="s">
        <v>416</v>
      </c>
      <c r="G76" s="367" t="s">
        <v>416</v>
      </c>
      <c r="H76" s="297">
        <v>1</v>
      </c>
      <c r="I76" s="297" t="s">
        <v>416</v>
      </c>
      <c r="J76" s="368" t="s">
        <v>416</v>
      </c>
      <c r="K76" s="297">
        <v>1</v>
      </c>
      <c r="L76" s="297"/>
      <c r="M76" s="266"/>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row>
    <row r="77" spans="1:77" s="83" customFormat="1" ht="11.25" customHeight="1" x14ac:dyDescent="0.2">
      <c r="A77" s="515" t="s">
        <v>486</v>
      </c>
      <c r="B77" s="174" t="s">
        <v>490</v>
      </c>
      <c r="C77" s="297" t="s">
        <v>416</v>
      </c>
      <c r="D77" s="297" t="s">
        <v>416</v>
      </c>
      <c r="E77" s="297" t="s">
        <v>416</v>
      </c>
      <c r="F77" s="297" t="s">
        <v>416</v>
      </c>
      <c r="G77" s="367" t="s">
        <v>416</v>
      </c>
      <c r="H77" s="297" t="s">
        <v>416</v>
      </c>
      <c r="I77" s="297" t="s">
        <v>416</v>
      </c>
      <c r="J77" s="297" t="s">
        <v>416</v>
      </c>
      <c r="K77" s="297" t="s">
        <v>416</v>
      </c>
      <c r="L77" s="297" t="s">
        <v>416</v>
      </c>
      <c r="M77" s="266"/>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row>
    <row r="78" spans="1:77" s="83" customFormat="1" ht="11.25" customHeight="1" x14ac:dyDescent="0.2">
      <c r="A78" s="575"/>
      <c r="B78" s="174" t="s">
        <v>491</v>
      </c>
      <c r="C78" s="297" t="s">
        <v>416</v>
      </c>
      <c r="D78" s="297" t="s">
        <v>416</v>
      </c>
      <c r="E78" s="297" t="s">
        <v>416</v>
      </c>
      <c r="F78" s="297" t="s">
        <v>416</v>
      </c>
      <c r="G78" s="367" t="s">
        <v>416</v>
      </c>
      <c r="H78" s="297" t="s">
        <v>416</v>
      </c>
      <c r="I78" s="297" t="s">
        <v>416</v>
      </c>
      <c r="J78" s="368" t="s">
        <v>416</v>
      </c>
      <c r="K78" s="297" t="s">
        <v>416</v>
      </c>
      <c r="L78" s="297" t="s">
        <v>416</v>
      </c>
      <c r="M78" s="266"/>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row>
    <row r="79" spans="1:77" s="83" customFormat="1" ht="11.25" customHeight="1" x14ac:dyDescent="0.2">
      <c r="A79" s="516"/>
      <c r="B79" s="174" t="s">
        <v>492</v>
      </c>
      <c r="C79" s="297" t="s">
        <v>416</v>
      </c>
      <c r="D79" s="297" t="s">
        <v>416</v>
      </c>
      <c r="E79" s="297" t="s">
        <v>416</v>
      </c>
      <c r="F79" s="297" t="s">
        <v>416</v>
      </c>
      <c r="G79" s="367" t="s">
        <v>416</v>
      </c>
      <c r="H79" s="297" t="s">
        <v>416</v>
      </c>
      <c r="I79" s="297" t="s">
        <v>416</v>
      </c>
      <c r="J79" s="368" t="s">
        <v>416</v>
      </c>
      <c r="K79" s="297" t="s">
        <v>416</v>
      </c>
      <c r="L79" s="297" t="s">
        <v>416</v>
      </c>
      <c r="M79" s="266"/>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row>
    <row r="80" spans="1:77" s="83" customFormat="1" ht="11.25" customHeight="1" x14ac:dyDescent="0.2">
      <c r="A80" s="80"/>
      <c r="B80" s="264"/>
      <c r="C80" s="265"/>
      <c r="D80" s="265"/>
      <c r="E80" s="266"/>
      <c r="F80" s="266"/>
      <c r="G80" s="369"/>
      <c r="H80" s="266"/>
      <c r="I80" s="265"/>
      <c r="J80" s="266"/>
      <c r="K80" s="265"/>
      <c r="L80" s="266"/>
      <c r="M80" s="266"/>
      <c r="N80" s="267"/>
      <c r="O80" s="267"/>
      <c r="P80" s="267"/>
      <c r="Q80" s="267"/>
      <c r="R80" s="267"/>
      <c r="S80" s="267"/>
    </row>
    <row r="81" spans="1:13" x14ac:dyDescent="0.2">
      <c r="A81" s="86" t="s">
        <v>259</v>
      </c>
      <c r="M81" s="88"/>
    </row>
    <row r="82" spans="1:13" x14ac:dyDescent="0.2">
      <c r="A82" s="350"/>
    </row>
    <row r="83" spans="1:13" x14ac:dyDescent="0.2">
      <c r="A83" s="97" t="s">
        <v>363</v>
      </c>
    </row>
    <row r="84" spans="1:13" x14ac:dyDescent="0.2">
      <c r="A84" s="97"/>
    </row>
    <row r="85" spans="1:13" x14ac:dyDescent="0.2">
      <c r="A85" s="98"/>
    </row>
    <row r="86" spans="1:13" x14ac:dyDescent="0.2">
      <c r="A86" s="98"/>
    </row>
  </sheetData>
  <customSheetViews>
    <customSheetView guid="{25DB3235-00DD-4DBB-A5FE-705B80034702}" showPageBreaks="1" showGridLines="0" printArea="1" view="pageBreakPreview">
      <pane xSplit="2" ySplit="10" topLeftCell="C11" activePane="bottomRight" state="frozen"/>
      <selection pane="bottomRight" activeCell="A2" sqref="A2"/>
      <rowBreaks count="3" manualBreakCount="3">
        <brk id="21389" min="175" max="39553" man="1"/>
        <brk id="22285" min="171" max="43765" man="1"/>
        <brk id="23273" min="167" max="44805" man="1"/>
      </rowBreaks>
      <pageMargins left="0.78740157480314965" right="0.52" top="0.78740157480314965" bottom="0.78740157480314965" header="0" footer="0"/>
      <pageSetup paperSize="9" scale="80" orientation="landscape"/>
      <headerFooter alignWithMargins="0"/>
    </customSheetView>
    <customSheetView guid="{DE772C8A-D712-4FF1-AB28-F88868F0084B}" showPageBreaks="1" showGridLines="0" printArea="1" view="pageBreakPreview">
      <pane xSplit="2" ySplit="10" topLeftCell="C11" activePane="bottomRight" state="frozen"/>
      <selection pane="bottomRight" activeCell="L13" sqref="L13"/>
      <rowBreaks count="3" manualBreakCount="3">
        <brk id="21389" min="175" max="39553" man="1"/>
        <brk id="22285" min="171" max="43765" man="1"/>
        <brk id="23273" min="167" max="44805" man="1"/>
      </rowBreaks>
      <pageMargins left="0.78740157480314965" right="0.52" top="0.78740157480314965" bottom="0.78740157480314965" header="0" footer="0"/>
      <pageSetup paperSize="9" scale="80" orientation="landscape"/>
      <headerFooter alignWithMargins="0"/>
    </customSheetView>
    <customSheetView guid="{B606BD3A-C42E-4EF1-8D52-58C00303D192}" showPageBreaks="1" showGridLines="0" printArea="1" view="pageBreakPreview" topLeftCell="E1">
      <selection activeCell="K2" sqref="K2:K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headerFooter alignWithMargins="0"/>
    </customSheetView>
    <customSheetView guid="{26A1900F-5848-4061-AA0B-E0B8C2AC890B}" showPageBreaks="1" showGridLines="0" printArea="1" view="pageBreakPreview" topLeftCell="E1">
      <selection activeCell="G13" sqref="G1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1"/>
      <headerFooter alignWithMargins="0"/>
    </customSheetView>
  </customSheetViews>
  <mergeCells count="36">
    <mergeCell ref="A38:A40"/>
    <mergeCell ref="A74:A76"/>
    <mergeCell ref="A77:A79"/>
    <mergeCell ref="A47:A49"/>
    <mergeCell ref="A50:A52"/>
    <mergeCell ref="A53:A55"/>
    <mergeCell ref="A56:A58"/>
    <mergeCell ref="A59:A61"/>
    <mergeCell ref="A62:A64"/>
    <mergeCell ref="A65:A67"/>
    <mergeCell ref="A68:A70"/>
    <mergeCell ref="A71:A73"/>
    <mergeCell ref="A41:A43"/>
    <mergeCell ref="A5:A7"/>
    <mergeCell ref="A26:A28"/>
    <mergeCell ref="A29:A31"/>
    <mergeCell ref="A32:A34"/>
    <mergeCell ref="A35:A37"/>
    <mergeCell ref="A11:A13"/>
    <mergeCell ref="A8:A10"/>
    <mergeCell ref="C2:F2"/>
    <mergeCell ref="A44:A46"/>
    <mergeCell ref="K2:L2"/>
    <mergeCell ref="C3:D3"/>
    <mergeCell ref="E3:E4"/>
    <mergeCell ref="F3:F4"/>
    <mergeCell ref="G3:G4"/>
    <mergeCell ref="H3:H4"/>
    <mergeCell ref="I3:J3"/>
    <mergeCell ref="K3:K4"/>
    <mergeCell ref="L3:L4"/>
    <mergeCell ref="A20:A22"/>
    <mergeCell ref="A23:A25"/>
    <mergeCell ref="G2:J2"/>
    <mergeCell ref="A14:A16"/>
    <mergeCell ref="A17:A19"/>
  </mergeCells>
  <phoneticPr fontId="2"/>
  <pageMargins left="0.78740157480314965" right="0.52" top="0.78740157480314965" bottom="0.78740157480314965" header="0" footer="0"/>
  <pageSetup paperSize="9" scale="80" orientation="landscape" r:id="rId2"/>
  <headerFooter alignWithMargins="0"/>
  <rowBreaks count="3" manualBreakCount="3">
    <brk id="21389" min="175" max="39553" man="1"/>
    <brk id="22285" min="171" max="43765" man="1"/>
    <brk id="23273" min="167" max="4480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tabColor rgb="FFFF0000"/>
  </sheetPr>
  <dimension ref="A1:T87"/>
  <sheetViews>
    <sheetView showGridLines="0" view="pageBreakPreview" zoomScale="85" zoomScaleNormal="25" zoomScaleSheetLayoutView="85" workbookViewId="0">
      <pane xSplit="2" ySplit="16" topLeftCell="C77"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2.7265625" style="102" customWidth="1"/>
    <col min="2" max="2" width="7.6328125" style="351" customWidth="1"/>
    <col min="3" max="16" width="9.6328125" style="84" customWidth="1"/>
    <col min="17" max="18" width="9.6328125" style="226" customWidth="1"/>
    <col min="19" max="16384" width="9" style="84"/>
  </cols>
  <sheetData>
    <row r="1" spans="1:20" ht="18" customHeight="1" x14ac:dyDescent="0.2">
      <c r="A1" s="92" t="s">
        <v>339</v>
      </c>
      <c r="B1" s="285"/>
      <c r="C1" s="101"/>
      <c r="D1" s="285"/>
      <c r="E1" s="285"/>
      <c r="F1" s="101"/>
      <c r="G1" s="101"/>
      <c r="H1" s="101"/>
      <c r="I1" s="101"/>
      <c r="J1" s="101"/>
      <c r="K1" s="101"/>
      <c r="L1" s="101"/>
      <c r="M1" s="101"/>
      <c r="N1" s="121"/>
      <c r="O1" s="121"/>
      <c r="P1" s="121"/>
      <c r="Q1" s="589" t="s">
        <v>472</v>
      </c>
      <c r="R1" s="589"/>
      <c r="S1" s="101"/>
    </row>
    <row r="2" spans="1:20" ht="14.25" customHeight="1" x14ac:dyDescent="0.2">
      <c r="A2" s="336"/>
      <c r="B2" s="587"/>
      <c r="C2" s="585" t="s">
        <v>224</v>
      </c>
      <c r="D2" s="352"/>
      <c r="E2" s="352"/>
      <c r="F2" s="585" t="s">
        <v>258</v>
      </c>
      <c r="G2" s="352"/>
      <c r="H2" s="352"/>
      <c r="I2" s="585" t="s">
        <v>215</v>
      </c>
      <c r="J2" s="352"/>
      <c r="K2" s="352"/>
      <c r="L2" s="591" t="s">
        <v>225</v>
      </c>
      <c r="M2" s="595" t="s">
        <v>226</v>
      </c>
      <c r="N2" s="352"/>
      <c r="O2" s="585" t="s">
        <v>227</v>
      </c>
      <c r="P2" s="353"/>
      <c r="Q2" s="584" t="s">
        <v>302</v>
      </c>
      <c r="R2" s="542"/>
      <c r="S2" s="337"/>
      <c r="T2" s="88"/>
    </row>
    <row r="3" spans="1:20" s="341" customFormat="1" ht="15" customHeight="1" x14ac:dyDescent="0.2">
      <c r="A3" s="338"/>
      <c r="B3" s="588"/>
      <c r="C3" s="586"/>
      <c r="D3" s="524" t="s">
        <v>228</v>
      </c>
      <c r="E3" s="584"/>
      <c r="F3" s="586"/>
      <c r="G3" s="524" t="s">
        <v>228</v>
      </c>
      <c r="H3" s="521"/>
      <c r="I3" s="586"/>
      <c r="J3" s="514" t="s">
        <v>303</v>
      </c>
      <c r="K3" s="590"/>
      <c r="L3" s="592"/>
      <c r="M3" s="596"/>
      <c r="N3" s="591" t="s">
        <v>229</v>
      </c>
      <c r="O3" s="597"/>
      <c r="P3" s="354"/>
      <c r="Q3" s="587" t="s">
        <v>307</v>
      </c>
      <c r="R3" s="523" t="s">
        <v>308</v>
      </c>
      <c r="S3" s="339"/>
      <c r="T3" s="340"/>
    </row>
    <row r="4" spans="1:20" s="341" customFormat="1" ht="89.25" customHeight="1" x14ac:dyDescent="0.2">
      <c r="A4" s="342"/>
      <c r="B4" s="343"/>
      <c r="C4" s="355"/>
      <c r="D4" s="165" t="s">
        <v>300</v>
      </c>
      <c r="E4" s="165" t="s">
        <v>301</v>
      </c>
      <c r="F4" s="355"/>
      <c r="G4" s="165" t="s">
        <v>304</v>
      </c>
      <c r="H4" s="165" t="s">
        <v>305</v>
      </c>
      <c r="I4" s="356"/>
      <c r="J4" s="165" t="s">
        <v>364</v>
      </c>
      <c r="K4" s="165" t="s">
        <v>306</v>
      </c>
      <c r="L4" s="592"/>
      <c r="M4" s="596"/>
      <c r="N4" s="592"/>
      <c r="O4" s="598"/>
      <c r="P4" s="168" t="s">
        <v>372</v>
      </c>
      <c r="Q4" s="593"/>
      <c r="R4" s="594"/>
      <c r="S4" s="339"/>
      <c r="T4" s="340"/>
    </row>
    <row r="5" spans="1:20" ht="18" customHeight="1" x14ac:dyDescent="0.2">
      <c r="A5" s="517" t="s">
        <v>212</v>
      </c>
      <c r="B5" s="346" t="s">
        <v>1</v>
      </c>
      <c r="C5" s="295">
        <v>2237</v>
      </c>
      <c r="D5" s="295">
        <v>206</v>
      </c>
      <c r="E5" s="295">
        <v>395</v>
      </c>
      <c r="F5" s="295">
        <v>2243</v>
      </c>
      <c r="G5" s="295">
        <v>425</v>
      </c>
      <c r="H5" s="295">
        <v>531</v>
      </c>
      <c r="I5" s="295">
        <v>2237</v>
      </c>
      <c r="J5" s="295">
        <v>687</v>
      </c>
      <c r="K5" s="295">
        <v>163</v>
      </c>
      <c r="L5" s="295">
        <v>195</v>
      </c>
      <c r="M5" s="295">
        <v>435</v>
      </c>
      <c r="N5" s="295">
        <v>41</v>
      </c>
      <c r="O5" s="295">
        <v>290</v>
      </c>
      <c r="P5" s="295">
        <v>158</v>
      </c>
      <c r="Q5" s="295">
        <v>1583</v>
      </c>
      <c r="R5" s="295">
        <v>624</v>
      </c>
      <c r="S5" s="96"/>
    </row>
    <row r="6" spans="1:20" ht="18" customHeight="1" x14ac:dyDescent="0.2">
      <c r="A6" s="581"/>
      <c r="B6" s="346" t="s">
        <v>235</v>
      </c>
      <c r="C6" s="295">
        <v>828</v>
      </c>
      <c r="D6" s="295">
        <v>74</v>
      </c>
      <c r="E6" s="295">
        <v>163</v>
      </c>
      <c r="F6" s="295">
        <v>829</v>
      </c>
      <c r="G6" s="295">
        <v>152</v>
      </c>
      <c r="H6" s="295">
        <v>194</v>
      </c>
      <c r="I6" s="295">
        <v>829</v>
      </c>
      <c r="J6" s="295">
        <v>249</v>
      </c>
      <c r="K6" s="295">
        <v>79</v>
      </c>
      <c r="L6" s="295">
        <v>71</v>
      </c>
      <c r="M6" s="295">
        <v>223</v>
      </c>
      <c r="N6" s="295">
        <v>29</v>
      </c>
      <c r="O6" s="295">
        <v>118</v>
      </c>
      <c r="P6" s="295">
        <v>69</v>
      </c>
      <c r="Q6" s="295">
        <v>509</v>
      </c>
      <c r="R6" s="295">
        <v>310</v>
      </c>
      <c r="S6" s="96"/>
    </row>
    <row r="7" spans="1:20" ht="18" customHeight="1" x14ac:dyDescent="0.2">
      <c r="A7" s="582"/>
      <c r="B7" s="346" t="s">
        <v>236</v>
      </c>
      <c r="C7" s="295">
        <v>1409</v>
      </c>
      <c r="D7" s="295">
        <v>132</v>
      </c>
      <c r="E7" s="295">
        <v>232</v>
      </c>
      <c r="F7" s="295">
        <v>1414</v>
      </c>
      <c r="G7" s="295">
        <v>273</v>
      </c>
      <c r="H7" s="295">
        <v>337</v>
      </c>
      <c r="I7" s="295">
        <v>1408</v>
      </c>
      <c r="J7" s="295">
        <v>438</v>
      </c>
      <c r="K7" s="295">
        <v>84</v>
      </c>
      <c r="L7" s="295">
        <v>124</v>
      </c>
      <c r="M7" s="295">
        <v>212</v>
      </c>
      <c r="N7" s="295">
        <v>12</v>
      </c>
      <c r="O7" s="295">
        <v>172</v>
      </c>
      <c r="P7" s="295">
        <v>89</v>
      </c>
      <c r="Q7" s="295">
        <v>1074</v>
      </c>
      <c r="R7" s="295">
        <v>314</v>
      </c>
      <c r="S7" s="96"/>
    </row>
    <row r="8" spans="1:20" ht="18" customHeight="1" x14ac:dyDescent="0.2">
      <c r="A8" s="517" t="s">
        <v>462</v>
      </c>
      <c r="B8" s="346" t="s">
        <v>1</v>
      </c>
      <c r="C8" s="295">
        <f>SUM(C11+C14)</f>
        <v>176</v>
      </c>
      <c r="D8" s="295">
        <f t="shared" ref="D8:Q8" si="0">SUM(D11+D14)</f>
        <v>5</v>
      </c>
      <c r="E8" s="295">
        <f t="shared" si="0"/>
        <v>11</v>
      </c>
      <c r="F8" s="295">
        <f t="shared" si="0"/>
        <v>176</v>
      </c>
      <c r="G8" s="295">
        <f t="shared" si="0"/>
        <v>10</v>
      </c>
      <c r="H8" s="295">
        <f t="shared" si="0"/>
        <v>26</v>
      </c>
      <c r="I8" s="295">
        <f t="shared" si="0"/>
        <v>176</v>
      </c>
      <c r="J8" s="295">
        <f t="shared" si="0"/>
        <v>22</v>
      </c>
      <c r="K8" s="295">
        <f t="shared" si="0"/>
        <v>4</v>
      </c>
      <c r="L8" s="295">
        <f t="shared" si="0"/>
        <v>31</v>
      </c>
      <c r="M8" s="295">
        <f t="shared" si="0"/>
        <v>13</v>
      </c>
      <c r="N8" s="295">
        <f t="shared" si="0"/>
        <v>4</v>
      </c>
      <c r="O8" s="295">
        <f t="shared" si="0"/>
        <v>12</v>
      </c>
      <c r="P8" s="295">
        <f t="shared" si="0"/>
        <v>12</v>
      </c>
      <c r="Q8" s="295">
        <f t="shared" si="0"/>
        <v>150</v>
      </c>
      <c r="R8" s="295">
        <f>SUM(R11+R14)</f>
        <v>31</v>
      </c>
      <c r="S8" s="96"/>
    </row>
    <row r="9" spans="1:20" ht="18" customHeight="1" x14ac:dyDescent="0.2">
      <c r="A9" s="581"/>
      <c r="B9" s="346" t="s">
        <v>235</v>
      </c>
      <c r="C9" s="295">
        <f t="shared" ref="C9:R9" si="1">SUM(C12+C15)</f>
        <v>55</v>
      </c>
      <c r="D9" s="295">
        <f t="shared" si="1"/>
        <v>0</v>
      </c>
      <c r="E9" s="295">
        <f t="shared" si="1"/>
        <v>6</v>
      </c>
      <c r="F9" s="295">
        <f t="shared" si="1"/>
        <v>55</v>
      </c>
      <c r="G9" s="295">
        <f t="shared" si="1"/>
        <v>4</v>
      </c>
      <c r="H9" s="295">
        <f t="shared" si="1"/>
        <v>12</v>
      </c>
      <c r="I9" s="295">
        <f t="shared" si="1"/>
        <v>55</v>
      </c>
      <c r="J9" s="295">
        <f t="shared" si="1"/>
        <v>10</v>
      </c>
      <c r="K9" s="295">
        <f t="shared" si="1"/>
        <v>1</v>
      </c>
      <c r="L9" s="295">
        <f t="shared" si="1"/>
        <v>13</v>
      </c>
      <c r="M9" s="295">
        <f t="shared" si="1"/>
        <v>6</v>
      </c>
      <c r="N9" s="295">
        <f t="shared" si="1"/>
        <v>2</v>
      </c>
      <c r="O9" s="295">
        <f t="shared" si="1"/>
        <v>6</v>
      </c>
      <c r="P9" s="295">
        <f t="shared" si="1"/>
        <v>6</v>
      </c>
      <c r="Q9" s="295">
        <f t="shared" si="1"/>
        <v>46</v>
      </c>
      <c r="R9" s="295">
        <f t="shared" si="1"/>
        <v>14</v>
      </c>
      <c r="S9" s="96"/>
    </row>
    <row r="10" spans="1:20" ht="18" customHeight="1" x14ac:dyDescent="0.2">
      <c r="A10" s="582"/>
      <c r="B10" s="346" t="s">
        <v>236</v>
      </c>
      <c r="C10" s="295">
        <f t="shared" ref="C10:R10" si="2">SUM(C13+C16)</f>
        <v>121</v>
      </c>
      <c r="D10" s="295">
        <f t="shared" si="2"/>
        <v>5</v>
      </c>
      <c r="E10" s="295">
        <f t="shared" si="2"/>
        <v>5</v>
      </c>
      <c r="F10" s="295">
        <f t="shared" si="2"/>
        <v>121</v>
      </c>
      <c r="G10" s="295">
        <f t="shared" si="2"/>
        <v>6</v>
      </c>
      <c r="H10" s="295">
        <f t="shared" si="2"/>
        <v>14</v>
      </c>
      <c r="I10" s="295">
        <f t="shared" si="2"/>
        <v>121</v>
      </c>
      <c r="J10" s="295">
        <f t="shared" si="2"/>
        <v>12</v>
      </c>
      <c r="K10" s="295">
        <f t="shared" si="2"/>
        <v>3</v>
      </c>
      <c r="L10" s="295">
        <f t="shared" si="2"/>
        <v>18</v>
      </c>
      <c r="M10" s="295">
        <f t="shared" si="2"/>
        <v>7</v>
      </c>
      <c r="N10" s="295">
        <f t="shared" si="2"/>
        <v>2</v>
      </c>
      <c r="O10" s="295">
        <f t="shared" si="2"/>
        <v>6</v>
      </c>
      <c r="P10" s="295">
        <f t="shared" si="2"/>
        <v>6</v>
      </c>
      <c r="Q10" s="295">
        <f t="shared" si="2"/>
        <v>104</v>
      </c>
      <c r="R10" s="295">
        <f t="shared" si="2"/>
        <v>17</v>
      </c>
      <c r="S10" s="96"/>
    </row>
    <row r="11" spans="1:20" ht="18" customHeight="1" x14ac:dyDescent="0.2">
      <c r="A11" s="519" t="s">
        <v>461</v>
      </c>
      <c r="B11" s="407" t="s">
        <v>1</v>
      </c>
      <c r="C11" s="406">
        <f>IF(SUM(C12:C13)=0,"-",SUM(C12:C13))</f>
        <v>148</v>
      </c>
      <c r="D11" s="406">
        <f>IF(SUM(D12:D13)=0,"-",SUM(D12:D13))</f>
        <v>1</v>
      </c>
      <c r="E11" s="406">
        <f t="shared" ref="E11:R11" si="3">IF(SUM(E12:E13)=0,"-",SUM(E12:E13))</f>
        <v>5</v>
      </c>
      <c r="F11" s="406">
        <f t="shared" si="3"/>
        <v>148</v>
      </c>
      <c r="G11" s="406">
        <f t="shared" si="3"/>
        <v>5</v>
      </c>
      <c r="H11" s="406">
        <f t="shared" si="3"/>
        <v>17</v>
      </c>
      <c r="I11" s="406">
        <f t="shared" si="3"/>
        <v>148</v>
      </c>
      <c r="J11" s="406">
        <f t="shared" si="3"/>
        <v>14</v>
      </c>
      <c r="K11" s="406">
        <f t="shared" si="3"/>
        <v>2</v>
      </c>
      <c r="L11" s="406">
        <f t="shared" si="3"/>
        <v>27</v>
      </c>
      <c r="M11" s="406">
        <f t="shared" si="3"/>
        <v>11</v>
      </c>
      <c r="N11" s="406">
        <f t="shared" si="3"/>
        <v>3</v>
      </c>
      <c r="O11" s="406">
        <f t="shared" si="3"/>
        <v>9</v>
      </c>
      <c r="P11" s="406">
        <f t="shared" si="3"/>
        <v>9</v>
      </c>
      <c r="Q11" s="406">
        <f t="shared" si="3"/>
        <v>129</v>
      </c>
      <c r="R11" s="406">
        <f t="shared" si="3"/>
        <v>19</v>
      </c>
      <c r="S11" s="96"/>
    </row>
    <row r="12" spans="1:20" ht="18" customHeight="1" x14ac:dyDescent="0.2">
      <c r="A12" s="564"/>
      <c r="B12" s="407" t="s">
        <v>235</v>
      </c>
      <c r="C12" s="406">
        <v>47</v>
      </c>
      <c r="D12" s="406">
        <v>0</v>
      </c>
      <c r="E12" s="406">
        <v>4</v>
      </c>
      <c r="F12" s="406">
        <v>47</v>
      </c>
      <c r="G12" s="406">
        <v>4</v>
      </c>
      <c r="H12" s="406">
        <v>8</v>
      </c>
      <c r="I12" s="406">
        <v>47</v>
      </c>
      <c r="J12" s="406">
        <v>8</v>
      </c>
      <c r="K12" s="406">
        <v>1</v>
      </c>
      <c r="L12" s="406">
        <v>12</v>
      </c>
      <c r="M12" s="406">
        <v>6</v>
      </c>
      <c r="N12" s="406">
        <v>2</v>
      </c>
      <c r="O12" s="406">
        <v>4</v>
      </c>
      <c r="P12" s="406">
        <v>4</v>
      </c>
      <c r="Q12" s="406">
        <v>38</v>
      </c>
      <c r="R12" s="406">
        <v>9</v>
      </c>
      <c r="S12" s="96"/>
    </row>
    <row r="13" spans="1:20" ht="18" customHeight="1" x14ac:dyDescent="0.2">
      <c r="A13" s="520"/>
      <c r="B13" s="407" t="s">
        <v>236</v>
      </c>
      <c r="C13" s="406">
        <v>101</v>
      </c>
      <c r="D13" s="406">
        <v>1</v>
      </c>
      <c r="E13" s="406">
        <v>1</v>
      </c>
      <c r="F13" s="406">
        <v>101</v>
      </c>
      <c r="G13" s="406">
        <v>1</v>
      </c>
      <c r="H13" s="406">
        <v>9</v>
      </c>
      <c r="I13" s="406">
        <v>101</v>
      </c>
      <c r="J13" s="406">
        <v>6</v>
      </c>
      <c r="K13" s="406">
        <v>1</v>
      </c>
      <c r="L13" s="406">
        <v>15</v>
      </c>
      <c r="M13" s="406">
        <v>5</v>
      </c>
      <c r="N13" s="406">
        <v>1</v>
      </c>
      <c r="O13" s="406">
        <v>5</v>
      </c>
      <c r="P13" s="406">
        <v>5</v>
      </c>
      <c r="Q13" s="406">
        <v>91</v>
      </c>
      <c r="R13" s="406">
        <v>10</v>
      </c>
      <c r="S13" s="96"/>
    </row>
    <row r="14" spans="1:20" s="83" customFormat="1" ht="18" customHeight="1" x14ac:dyDescent="0.2">
      <c r="A14" s="519" t="s">
        <v>442</v>
      </c>
      <c r="B14" s="407" t="s">
        <v>1</v>
      </c>
      <c r="C14" s="406">
        <f>IF(SUM(C15:C16)=0,"-",(SUM(C15:C16)))</f>
        <v>28</v>
      </c>
      <c r="D14" s="406">
        <f t="shared" ref="D14:R14" si="4">IF(SUM(D15:D16)=0,"-",(SUM(D15:D16)))</f>
        <v>4</v>
      </c>
      <c r="E14" s="406">
        <f t="shared" si="4"/>
        <v>6</v>
      </c>
      <c r="F14" s="406">
        <f t="shared" si="4"/>
        <v>28</v>
      </c>
      <c r="G14" s="406">
        <f t="shared" si="4"/>
        <v>5</v>
      </c>
      <c r="H14" s="406">
        <f t="shared" si="4"/>
        <v>9</v>
      </c>
      <c r="I14" s="406">
        <f t="shared" si="4"/>
        <v>28</v>
      </c>
      <c r="J14" s="406">
        <f t="shared" si="4"/>
        <v>8</v>
      </c>
      <c r="K14" s="406">
        <f t="shared" si="4"/>
        <v>2</v>
      </c>
      <c r="L14" s="406">
        <f t="shared" si="4"/>
        <v>4</v>
      </c>
      <c r="M14" s="406">
        <f t="shared" si="4"/>
        <v>2</v>
      </c>
      <c r="N14" s="406">
        <f t="shared" si="4"/>
        <v>1</v>
      </c>
      <c r="O14" s="406">
        <f t="shared" si="4"/>
        <v>3</v>
      </c>
      <c r="P14" s="406">
        <f t="shared" si="4"/>
        <v>3</v>
      </c>
      <c r="Q14" s="406">
        <f t="shared" si="4"/>
        <v>21</v>
      </c>
      <c r="R14" s="406">
        <f t="shared" si="4"/>
        <v>12</v>
      </c>
      <c r="S14" s="267"/>
    </row>
    <row r="15" spans="1:20" s="83" customFormat="1" ht="18" customHeight="1" x14ac:dyDescent="0.2">
      <c r="A15" s="579"/>
      <c r="B15" s="407" t="s">
        <v>235</v>
      </c>
      <c r="C15" s="406">
        <f>IF(SUM(C18,C21,C24,C27,C30,C33,C36,C39)=0,"-",(SUM(C18,C21,C24,C27,C30,C33,C36,C39)))</f>
        <v>8</v>
      </c>
      <c r="D15" s="406" t="str">
        <f t="shared" ref="D15:R15" si="5">IF(SUM(D18,D21,D24,D27,D30,D33,D36,D39)=0,"-",(SUM(D18,D21,D24,D27,D30,D33,D36,D39)))</f>
        <v>-</v>
      </c>
      <c r="E15" s="406">
        <f t="shared" si="5"/>
        <v>2</v>
      </c>
      <c r="F15" s="406">
        <f t="shared" si="5"/>
        <v>8</v>
      </c>
      <c r="G15" s="406" t="str">
        <f t="shared" si="5"/>
        <v>-</v>
      </c>
      <c r="H15" s="406">
        <f t="shared" si="5"/>
        <v>4</v>
      </c>
      <c r="I15" s="406">
        <f t="shared" si="5"/>
        <v>8</v>
      </c>
      <c r="J15" s="406">
        <f t="shared" si="5"/>
        <v>2</v>
      </c>
      <c r="K15" s="406" t="str">
        <f t="shared" si="5"/>
        <v>-</v>
      </c>
      <c r="L15" s="406">
        <f t="shared" si="5"/>
        <v>1</v>
      </c>
      <c r="M15" s="406" t="str">
        <f t="shared" si="5"/>
        <v>-</v>
      </c>
      <c r="N15" s="406" t="str">
        <f t="shared" si="5"/>
        <v>-</v>
      </c>
      <c r="O15" s="406">
        <f t="shared" si="5"/>
        <v>2</v>
      </c>
      <c r="P15" s="406">
        <f t="shared" si="5"/>
        <v>2</v>
      </c>
      <c r="Q15" s="406">
        <f t="shared" si="5"/>
        <v>8</v>
      </c>
      <c r="R15" s="406">
        <f t="shared" si="5"/>
        <v>5</v>
      </c>
      <c r="S15" s="267"/>
    </row>
    <row r="16" spans="1:20" s="83" customFormat="1" ht="18" customHeight="1" x14ac:dyDescent="0.2">
      <c r="A16" s="580"/>
      <c r="B16" s="407" t="s">
        <v>236</v>
      </c>
      <c r="C16" s="406">
        <f>IF(SUM(C19,C22,C25,C28,C31,C34,C37,C40)=0,"-",(SUM(C19,C22,C25,C28,C31,C34,C37,C40)))</f>
        <v>20</v>
      </c>
      <c r="D16" s="406">
        <f t="shared" ref="D16:R16" si="6">IF(SUM(D19,D22,D25,D28,D31,D34,D37,D40)=0,"-",(SUM(D19,D22,D25,D28,D31,D34,D37,D40)))</f>
        <v>4</v>
      </c>
      <c r="E16" s="406">
        <f t="shared" si="6"/>
        <v>4</v>
      </c>
      <c r="F16" s="406">
        <f t="shared" si="6"/>
        <v>20</v>
      </c>
      <c r="G16" s="406">
        <f t="shared" si="6"/>
        <v>5</v>
      </c>
      <c r="H16" s="406">
        <f t="shared" si="6"/>
        <v>5</v>
      </c>
      <c r="I16" s="406">
        <f t="shared" si="6"/>
        <v>20</v>
      </c>
      <c r="J16" s="406">
        <f t="shared" si="6"/>
        <v>6</v>
      </c>
      <c r="K16" s="406">
        <f t="shared" si="6"/>
        <v>2</v>
      </c>
      <c r="L16" s="406">
        <f t="shared" si="6"/>
        <v>3</v>
      </c>
      <c r="M16" s="406">
        <f t="shared" si="6"/>
        <v>2</v>
      </c>
      <c r="N16" s="406">
        <f t="shared" si="6"/>
        <v>1</v>
      </c>
      <c r="O16" s="406">
        <f t="shared" si="6"/>
        <v>1</v>
      </c>
      <c r="P16" s="406">
        <f t="shared" si="6"/>
        <v>1</v>
      </c>
      <c r="Q16" s="406">
        <f t="shared" si="6"/>
        <v>13</v>
      </c>
      <c r="R16" s="406">
        <f t="shared" si="6"/>
        <v>7</v>
      </c>
      <c r="S16" s="267"/>
    </row>
    <row r="17" spans="1:19" ht="18" customHeight="1" x14ac:dyDescent="0.2">
      <c r="A17" s="515" t="s">
        <v>443</v>
      </c>
      <c r="B17" s="348" t="s">
        <v>1</v>
      </c>
      <c r="C17" s="114">
        <f>IF(SUM(C18:C19)=0,"-",SUM(C18:C19))</f>
        <v>18</v>
      </c>
      <c r="D17" s="114">
        <f>IF(SUM(D18:D19)=0,"-",SUM(D18:D19))</f>
        <v>4</v>
      </c>
      <c r="E17" s="114">
        <f t="shared" ref="E17:R17" si="7">IF(SUM(E18:E19)=0,"-",SUM(E18:E19))</f>
        <v>6</v>
      </c>
      <c r="F17" s="114">
        <f t="shared" si="7"/>
        <v>18</v>
      </c>
      <c r="G17" s="114">
        <f t="shared" si="7"/>
        <v>5</v>
      </c>
      <c r="H17" s="114">
        <f t="shared" si="7"/>
        <v>9</v>
      </c>
      <c r="I17" s="114">
        <f t="shared" si="7"/>
        <v>18</v>
      </c>
      <c r="J17" s="114">
        <f t="shared" si="7"/>
        <v>8</v>
      </c>
      <c r="K17" s="114">
        <f t="shared" si="7"/>
        <v>2</v>
      </c>
      <c r="L17" s="114">
        <f t="shared" si="7"/>
        <v>3</v>
      </c>
      <c r="M17" s="114">
        <f t="shared" si="7"/>
        <v>1</v>
      </c>
      <c r="N17" s="114">
        <f t="shared" si="7"/>
        <v>1</v>
      </c>
      <c r="O17" s="114">
        <f t="shared" si="7"/>
        <v>3</v>
      </c>
      <c r="P17" s="114">
        <f t="shared" si="7"/>
        <v>3</v>
      </c>
      <c r="Q17" s="114">
        <f t="shared" si="7"/>
        <v>13</v>
      </c>
      <c r="R17" s="114">
        <f t="shared" si="7"/>
        <v>8</v>
      </c>
      <c r="S17" s="96"/>
    </row>
    <row r="18" spans="1:19" ht="18" customHeight="1" x14ac:dyDescent="0.2">
      <c r="A18" s="575"/>
      <c r="B18" s="348" t="s">
        <v>235</v>
      </c>
      <c r="C18" s="114">
        <v>5</v>
      </c>
      <c r="D18" s="114" t="s">
        <v>453</v>
      </c>
      <c r="E18" s="114">
        <v>2</v>
      </c>
      <c r="F18" s="114">
        <v>5</v>
      </c>
      <c r="G18" s="114" t="s">
        <v>453</v>
      </c>
      <c r="H18" s="114">
        <v>4</v>
      </c>
      <c r="I18" s="114">
        <v>5</v>
      </c>
      <c r="J18" s="114">
        <v>2</v>
      </c>
      <c r="K18" s="114" t="s">
        <v>453</v>
      </c>
      <c r="L18" s="114">
        <v>1</v>
      </c>
      <c r="M18" s="114" t="s">
        <v>453</v>
      </c>
      <c r="N18" s="114" t="s">
        <v>453</v>
      </c>
      <c r="O18" s="114">
        <v>2</v>
      </c>
      <c r="P18" s="114">
        <v>2</v>
      </c>
      <c r="Q18" s="114">
        <v>5</v>
      </c>
      <c r="R18" s="114">
        <v>3</v>
      </c>
      <c r="S18" s="96"/>
    </row>
    <row r="19" spans="1:19" ht="18" customHeight="1" x14ac:dyDescent="0.2">
      <c r="A19" s="516"/>
      <c r="B19" s="348" t="s">
        <v>236</v>
      </c>
      <c r="C19" s="114">
        <v>13</v>
      </c>
      <c r="D19" s="114">
        <v>4</v>
      </c>
      <c r="E19" s="114">
        <v>4</v>
      </c>
      <c r="F19" s="114">
        <v>13</v>
      </c>
      <c r="G19" s="114">
        <v>5</v>
      </c>
      <c r="H19" s="114">
        <v>5</v>
      </c>
      <c r="I19" s="114">
        <v>13</v>
      </c>
      <c r="J19" s="114">
        <v>6</v>
      </c>
      <c r="K19" s="114">
        <v>2</v>
      </c>
      <c r="L19" s="114">
        <v>2</v>
      </c>
      <c r="M19" s="114">
        <v>1</v>
      </c>
      <c r="N19" s="114">
        <v>1</v>
      </c>
      <c r="O19" s="114">
        <v>1</v>
      </c>
      <c r="P19" s="114">
        <v>1</v>
      </c>
      <c r="Q19" s="114">
        <v>8</v>
      </c>
      <c r="R19" s="114">
        <v>5</v>
      </c>
      <c r="S19" s="96"/>
    </row>
    <row r="20" spans="1:19" ht="18" customHeight="1" x14ac:dyDescent="0.2">
      <c r="A20" s="515" t="s">
        <v>444</v>
      </c>
      <c r="B20" s="348" t="s">
        <v>1</v>
      </c>
      <c r="C20" s="114" t="str">
        <f t="shared" ref="C20:R20" si="8">IF(SUM(C21:C22)=0,"-",SUM(C21:C22))</f>
        <v>-</v>
      </c>
      <c r="D20" s="114" t="str">
        <f t="shared" si="8"/>
        <v>-</v>
      </c>
      <c r="E20" s="114" t="str">
        <f t="shared" si="8"/>
        <v>-</v>
      </c>
      <c r="F20" s="114" t="str">
        <f t="shared" si="8"/>
        <v>-</v>
      </c>
      <c r="G20" s="114" t="str">
        <f t="shared" si="8"/>
        <v>-</v>
      </c>
      <c r="H20" s="114" t="str">
        <f t="shared" si="8"/>
        <v>-</v>
      </c>
      <c r="I20" s="114" t="str">
        <f t="shared" si="8"/>
        <v>-</v>
      </c>
      <c r="J20" s="114" t="str">
        <f t="shared" ref="J20" si="9">IF(SUM(J21:J22)=0,"-",SUM(J21:J22))</f>
        <v>-</v>
      </c>
      <c r="K20" s="114" t="str">
        <f t="shared" si="8"/>
        <v>-</v>
      </c>
      <c r="L20" s="114" t="str">
        <f t="shared" si="8"/>
        <v>-</v>
      </c>
      <c r="M20" s="114" t="str">
        <f t="shared" si="8"/>
        <v>-</v>
      </c>
      <c r="N20" s="114" t="str">
        <f t="shared" si="8"/>
        <v>-</v>
      </c>
      <c r="O20" s="114" t="str">
        <f t="shared" si="8"/>
        <v>-</v>
      </c>
      <c r="P20" s="114" t="str">
        <f t="shared" si="8"/>
        <v>-</v>
      </c>
      <c r="Q20" s="114" t="str">
        <f t="shared" si="8"/>
        <v>-</v>
      </c>
      <c r="R20" s="114" t="str">
        <f t="shared" si="8"/>
        <v>-</v>
      </c>
      <c r="S20" s="96"/>
    </row>
    <row r="21" spans="1:19" ht="18" customHeight="1" x14ac:dyDescent="0.2">
      <c r="A21" s="575"/>
      <c r="B21" s="348" t="s">
        <v>235</v>
      </c>
      <c r="C21" s="114" t="s">
        <v>453</v>
      </c>
      <c r="D21" s="114" t="s">
        <v>453</v>
      </c>
      <c r="E21" s="114" t="s">
        <v>453</v>
      </c>
      <c r="F21" s="114" t="s">
        <v>453</v>
      </c>
      <c r="G21" s="114" t="s">
        <v>453</v>
      </c>
      <c r="H21" s="114" t="s">
        <v>453</v>
      </c>
      <c r="I21" s="114" t="s">
        <v>453</v>
      </c>
      <c r="J21" s="114" t="s">
        <v>453</v>
      </c>
      <c r="K21" s="114" t="s">
        <v>453</v>
      </c>
      <c r="L21" s="114" t="s">
        <v>453</v>
      </c>
      <c r="M21" s="114" t="s">
        <v>453</v>
      </c>
      <c r="N21" s="114" t="s">
        <v>453</v>
      </c>
      <c r="O21" s="114" t="s">
        <v>453</v>
      </c>
      <c r="P21" s="114" t="s">
        <v>453</v>
      </c>
      <c r="Q21" s="114" t="s">
        <v>453</v>
      </c>
      <c r="R21" s="114" t="s">
        <v>453</v>
      </c>
      <c r="S21" s="96"/>
    </row>
    <row r="22" spans="1:19" ht="18" customHeight="1" x14ac:dyDescent="0.2">
      <c r="A22" s="516"/>
      <c r="B22" s="348" t="s">
        <v>236</v>
      </c>
      <c r="C22" s="114" t="s">
        <v>453</v>
      </c>
      <c r="D22" s="114" t="s">
        <v>453</v>
      </c>
      <c r="E22" s="114" t="s">
        <v>453</v>
      </c>
      <c r="F22" s="114" t="s">
        <v>453</v>
      </c>
      <c r="G22" s="114" t="s">
        <v>453</v>
      </c>
      <c r="H22" s="114" t="s">
        <v>453</v>
      </c>
      <c r="I22" s="114" t="s">
        <v>453</v>
      </c>
      <c r="J22" s="114" t="s">
        <v>453</v>
      </c>
      <c r="K22" s="114" t="s">
        <v>453</v>
      </c>
      <c r="L22" s="114" t="s">
        <v>453</v>
      </c>
      <c r="M22" s="114" t="s">
        <v>453</v>
      </c>
      <c r="N22" s="114" t="s">
        <v>453</v>
      </c>
      <c r="O22" s="114" t="s">
        <v>453</v>
      </c>
      <c r="P22" s="114" t="s">
        <v>453</v>
      </c>
      <c r="Q22" s="114" t="s">
        <v>453</v>
      </c>
      <c r="R22" s="114" t="s">
        <v>453</v>
      </c>
      <c r="S22" s="96"/>
    </row>
    <row r="23" spans="1:19" ht="18" customHeight="1" x14ac:dyDescent="0.2">
      <c r="A23" s="515" t="s">
        <v>445</v>
      </c>
      <c r="B23" s="348" t="s">
        <v>1</v>
      </c>
      <c r="C23" s="114">
        <f t="shared" ref="C23:R23" si="10">IF(SUM(C24:C25)=0,"-",SUM(C24:C25))</f>
        <v>2</v>
      </c>
      <c r="D23" s="114" t="str">
        <f t="shared" si="10"/>
        <v>-</v>
      </c>
      <c r="E23" s="114" t="str">
        <f t="shared" si="10"/>
        <v>-</v>
      </c>
      <c r="F23" s="114">
        <f t="shared" si="10"/>
        <v>2</v>
      </c>
      <c r="G23" s="114" t="str">
        <f t="shared" si="10"/>
        <v>-</v>
      </c>
      <c r="H23" s="114" t="str">
        <f t="shared" si="10"/>
        <v>-</v>
      </c>
      <c r="I23" s="114">
        <f t="shared" si="10"/>
        <v>2</v>
      </c>
      <c r="J23" s="114" t="str">
        <f t="shared" ref="J23" si="11">IF(SUM(J24:J25)=0,"-",SUM(J24:J25))</f>
        <v>-</v>
      </c>
      <c r="K23" s="114" t="str">
        <f t="shared" si="10"/>
        <v>-</v>
      </c>
      <c r="L23" s="114" t="str">
        <f t="shared" si="10"/>
        <v>-</v>
      </c>
      <c r="M23" s="114" t="str">
        <f t="shared" si="10"/>
        <v>-</v>
      </c>
      <c r="N23" s="114" t="str">
        <f t="shared" si="10"/>
        <v>-</v>
      </c>
      <c r="O23" s="114" t="str">
        <f t="shared" si="10"/>
        <v>-</v>
      </c>
      <c r="P23" s="114" t="str">
        <f t="shared" si="10"/>
        <v>-</v>
      </c>
      <c r="Q23" s="114">
        <f t="shared" si="10"/>
        <v>2</v>
      </c>
      <c r="R23" s="114" t="str">
        <f t="shared" si="10"/>
        <v>-</v>
      </c>
      <c r="S23" s="96"/>
    </row>
    <row r="24" spans="1:19" ht="18" customHeight="1" x14ac:dyDescent="0.2">
      <c r="A24" s="575"/>
      <c r="B24" s="348" t="s">
        <v>235</v>
      </c>
      <c r="C24" s="114" t="s">
        <v>453</v>
      </c>
      <c r="D24" s="114" t="s">
        <v>453</v>
      </c>
      <c r="E24" s="114" t="s">
        <v>453</v>
      </c>
      <c r="F24" s="114" t="s">
        <v>453</v>
      </c>
      <c r="G24" s="114" t="s">
        <v>453</v>
      </c>
      <c r="H24" s="114" t="s">
        <v>453</v>
      </c>
      <c r="I24" s="114" t="s">
        <v>453</v>
      </c>
      <c r="J24" s="114" t="s">
        <v>453</v>
      </c>
      <c r="K24" s="114" t="s">
        <v>453</v>
      </c>
      <c r="L24" s="114" t="s">
        <v>453</v>
      </c>
      <c r="M24" s="114" t="s">
        <v>453</v>
      </c>
      <c r="N24" s="114" t="s">
        <v>453</v>
      </c>
      <c r="O24" s="114" t="s">
        <v>453</v>
      </c>
      <c r="P24" s="114" t="s">
        <v>453</v>
      </c>
      <c r="Q24" s="114" t="s">
        <v>453</v>
      </c>
      <c r="R24" s="114" t="s">
        <v>453</v>
      </c>
      <c r="S24" s="96"/>
    </row>
    <row r="25" spans="1:19" ht="18" customHeight="1" x14ac:dyDescent="0.2">
      <c r="A25" s="516"/>
      <c r="B25" s="348" t="s">
        <v>236</v>
      </c>
      <c r="C25" s="114">
        <v>2</v>
      </c>
      <c r="D25" s="114" t="s">
        <v>453</v>
      </c>
      <c r="E25" s="114" t="s">
        <v>453</v>
      </c>
      <c r="F25" s="114">
        <v>2</v>
      </c>
      <c r="G25" s="114" t="s">
        <v>453</v>
      </c>
      <c r="H25" s="114" t="s">
        <v>453</v>
      </c>
      <c r="I25" s="114">
        <v>2</v>
      </c>
      <c r="J25" s="114" t="s">
        <v>453</v>
      </c>
      <c r="K25" s="114" t="s">
        <v>453</v>
      </c>
      <c r="L25" s="114" t="s">
        <v>453</v>
      </c>
      <c r="M25" s="114" t="s">
        <v>453</v>
      </c>
      <c r="N25" s="114" t="s">
        <v>453</v>
      </c>
      <c r="O25" s="114" t="s">
        <v>453</v>
      </c>
      <c r="P25" s="114" t="s">
        <v>453</v>
      </c>
      <c r="Q25" s="114">
        <v>2</v>
      </c>
      <c r="R25" s="114" t="s">
        <v>453</v>
      </c>
      <c r="S25" s="96"/>
    </row>
    <row r="26" spans="1:19" ht="18" customHeight="1" x14ac:dyDescent="0.2">
      <c r="A26" s="515" t="s">
        <v>447</v>
      </c>
      <c r="B26" s="348" t="s">
        <v>1</v>
      </c>
      <c r="C26" s="114">
        <f t="shared" ref="C26:R26" si="12">IF(SUM(C27:C28)=0,"-",SUM(C27:C28))</f>
        <v>4</v>
      </c>
      <c r="D26" s="114" t="str">
        <f t="shared" si="12"/>
        <v>-</v>
      </c>
      <c r="E26" s="114" t="str">
        <f t="shared" si="12"/>
        <v>-</v>
      </c>
      <c r="F26" s="114">
        <f t="shared" si="12"/>
        <v>4</v>
      </c>
      <c r="G26" s="114" t="str">
        <f t="shared" si="12"/>
        <v>-</v>
      </c>
      <c r="H26" s="114" t="str">
        <f t="shared" si="12"/>
        <v>-</v>
      </c>
      <c r="I26" s="114">
        <f t="shared" si="12"/>
        <v>4</v>
      </c>
      <c r="J26" s="114" t="str">
        <f t="shared" ref="J26" si="13">IF(SUM(J27:J28)=0,"-",SUM(J27:J28))</f>
        <v>-</v>
      </c>
      <c r="K26" s="114" t="str">
        <f t="shared" si="12"/>
        <v>-</v>
      </c>
      <c r="L26" s="114" t="str">
        <f t="shared" si="12"/>
        <v>-</v>
      </c>
      <c r="M26" s="114" t="str">
        <f t="shared" si="12"/>
        <v>-</v>
      </c>
      <c r="N26" s="114" t="str">
        <f t="shared" si="12"/>
        <v>-</v>
      </c>
      <c r="O26" s="114" t="str">
        <f t="shared" si="12"/>
        <v>-</v>
      </c>
      <c r="P26" s="114" t="str">
        <f t="shared" si="12"/>
        <v>-</v>
      </c>
      <c r="Q26" s="114">
        <f t="shared" si="12"/>
        <v>3</v>
      </c>
      <c r="R26" s="114">
        <f t="shared" si="12"/>
        <v>2</v>
      </c>
      <c r="S26" s="96"/>
    </row>
    <row r="27" spans="1:19" ht="18" customHeight="1" x14ac:dyDescent="0.2">
      <c r="A27" s="575"/>
      <c r="B27" s="348" t="s">
        <v>235</v>
      </c>
      <c r="C27" s="114">
        <v>2</v>
      </c>
      <c r="D27" s="114" t="s">
        <v>453</v>
      </c>
      <c r="E27" s="114" t="s">
        <v>453</v>
      </c>
      <c r="F27" s="114">
        <v>2</v>
      </c>
      <c r="G27" s="114" t="s">
        <v>453</v>
      </c>
      <c r="H27" s="114" t="s">
        <v>453</v>
      </c>
      <c r="I27" s="114">
        <v>2</v>
      </c>
      <c r="J27" s="114" t="s">
        <v>453</v>
      </c>
      <c r="K27" s="114" t="s">
        <v>453</v>
      </c>
      <c r="L27" s="114" t="s">
        <v>453</v>
      </c>
      <c r="M27" s="114" t="s">
        <v>453</v>
      </c>
      <c r="N27" s="114" t="s">
        <v>453</v>
      </c>
      <c r="O27" s="114" t="s">
        <v>453</v>
      </c>
      <c r="P27" s="114" t="s">
        <v>453</v>
      </c>
      <c r="Q27" s="114">
        <v>2</v>
      </c>
      <c r="R27" s="114">
        <v>1</v>
      </c>
      <c r="S27" s="96"/>
    </row>
    <row r="28" spans="1:19" ht="18" customHeight="1" x14ac:dyDescent="0.2">
      <c r="A28" s="516"/>
      <c r="B28" s="348" t="s">
        <v>236</v>
      </c>
      <c r="C28" s="114">
        <v>2</v>
      </c>
      <c r="D28" s="114" t="s">
        <v>453</v>
      </c>
      <c r="E28" s="114" t="s">
        <v>453</v>
      </c>
      <c r="F28" s="114">
        <v>2</v>
      </c>
      <c r="G28" s="114" t="s">
        <v>453</v>
      </c>
      <c r="H28" s="114" t="s">
        <v>453</v>
      </c>
      <c r="I28" s="114">
        <v>2</v>
      </c>
      <c r="J28" s="114" t="s">
        <v>453</v>
      </c>
      <c r="K28" s="114" t="s">
        <v>453</v>
      </c>
      <c r="L28" s="114" t="s">
        <v>453</v>
      </c>
      <c r="M28" s="114" t="s">
        <v>453</v>
      </c>
      <c r="N28" s="114" t="s">
        <v>453</v>
      </c>
      <c r="O28" s="114" t="s">
        <v>453</v>
      </c>
      <c r="P28" s="114" t="s">
        <v>453</v>
      </c>
      <c r="Q28" s="114">
        <v>1</v>
      </c>
      <c r="R28" s="114">
        <v>1</v>
      </c>
      <c r="S28" s="96"/>
    </row>
    <row r="29" spans="1:19" ht="18" customHeight="1" x14ac:dyDescent="0.2">
      <c r="A29" s="515" t="s">
        <v>446</v>
      </c>
      <c r="B29" s="348" t="s">
        <v>1</v>
      </c>
      <c r="C29" s="114" t="str">
        <f t="shared" ref="C29:R29" si="14">IF(SUM(C30:C31)=0,"-",SUM(C30:C31))</f>
        <v>-</v>
      </c>
      <c r="D29" s="114" t="str">
        <f t="shared" si="14"/>
        <v>-</v>
      </c>
      <c r="E29" s="114" t="str">
        <f t="shared" si="14"/>
        <v>-</v>
      </c>
      <c r="F29" s="114" t="str">
        <f t="shared" si="14"/>
        <v>-</v>
      </c>
      <c r="G29" s="114" t="str">
        <f t="shared" si="14"/>
        <v>-</v>
      </c>
      <c r="H29" s="114" t="str">
        <f t="shared" si="14"/>
        <v>-</v>
      </c>
      <c r="I29" s="114" t="str">
        <f t="shared" si="14"/>
        <v>-</v>
      </c>
      <c r="J29" s="114" t="str">
        <f t="shared" ref="J29" si="15">IF(SUM(J30:J31)=0,"-",SUM(J30:J31))</f>
        <v>-</v>
      </c>
      <c r="K29" s="114" t="str">
        <f t="shared" si="14"/>
        <v>-</v>
      </c>
      <c r="L29" s="114" t="str">
        <f t="shared" si="14"/>
        <v>-</v>
      </c>
      <c r="M29" s="114" t="str">
        <f t="shared" si="14"/>
        <v>-</v>
      </c>
      <c r="N29" s="114" t="str">
        <f t="shared" si="14"/>
        <v>-</v>
      </c>
      <c r="O29" s="114" t="str">
        <f t="shared" si="14"/>
        <v>-</v>
      </c>
      <c r="P29" s="114" t="str">
        <f t="shared" si="14"/>
        <v>-</v>
      </c>
      <c r="Q29" s="114" t="str">
        <f t="shared" si="14"/>
        <v>-</v>
      </c>
      <c r="R29" s="114" t="str">
        <f t="shared" si="14"/>
        <v>-</v>
      </c>
      <c r="S29" s="96"/>
    </row>
    <row r="30" spans="1:19" ht="18" customHeight="1" x14ac:dyDescent="0.2">
      <c r="A30" s="575"/>
      <c r="B30" s="348" t="s">
        <v>235</v>
      </c>
      <c r="C30" s="114" t="s">
        <v>453</v>
      </c>
      <c r="D30" s="114" t="s">
        <v>453</v>
      </c>
      <c r="E30" s="114" t="s">
        <v>453</v>
      </c>
      <c r="F30" s="114" t="s">
        <v>453</v>
      </c>
      <c r="G30" s="114" t="s">
        <v>453</v>
      </c>
      <c r="H30" s="114" t="s">
        <v>453</v>
      </c>
      <c r="I30" s="114" t="s">
        <v>453</v>
      </c>
      <c r="J30" s="114" t="s">
        <v>453</v>
      </c>
      <c r="K30" s="114" t="s">
        <v>453</v>
      </c>
      <c r="L30" s="114" t="s">
        <v>453</v>
      </c>
      <c r="M30" s="114" t="s">
        <v>453</v>
      </c>
      <c r="N30" s="114" t="s">
        <v>453</v>
      </c>
      <c r="O30" s="114" t="s">
        <v>453</v>
      </c>
      <c r="P30" s="114" t="s">
        <v>453</v>
      </c>
      <c r="Q30" s="114" t="s">
        <v>453</v>
      </c>
      <c r="R30" s="114" t="s">
        <v>453</v>
      </c>
      <c r="S30" s="96"/>
    </row>
    <row r="31" spans="1:19" ht="18" customHeight="1" x14ac:dyDescent="0.2">
      <c r="A31" s="516"/>
      <c r="B31" s="348" t="s">
        <v>236</v>
      </c>
      <c r="C31" s="114" t="s">
        <v>453</v>
      </c>
      <c r="D31" s="114" t="s">
        <v>453</v>
      </c>
      <c r="E31" s="114" t="s">
        <v>453</v>
      </c>
      <c r="F31" s="114" t="s">
        <v>453</v>
      </c>
      <c r="G31" s="114" t="s">
        <v>453</v>
      </c>
      <c r="H31" s="114" t="s">
        <v>453</v>
      </c>
      <c r="I31" s="114" t="s">
        <v>453</v>
      </c>
      <c r="J31" s="114" t="s">
        <v>453</v>
      </c>
      <c r="K31" s="114" t="s">
        <v>453</v>
      </c>
      <c r="L31" s="114" t="s">
        <v>453</v>
      </c>
      <c r="M31" s="114" t="s">
        <v>453</v>
      </c>
      <c r="N31" s="114" t="s">
        <v>453</v>
      </c>
      <c r="O31" s="114" t="s">
        <v>453</v>
      </c>
      <c r="P31" s="114" t="s">
        <v>453</v>
      </c>
      <c r="Q31" s="114" t="s">
        <v>453</v>
      </c>
      <c r="R31" s="114" t="s">
        <v>453</v>
      </c>
      <c r="S31" s="96"/>
    </row>
    <row r="32" spans="1:19" ht="18" customHeight="1" x14ac:dyDescent="0.2">
      <c r="A32" s="515" t="s">
        <v>448</v>
      </c>
      <c r="B32" s="348" t="s">
        <v>1</v>
      </c>
      <c r="C32" s="114" t="str">
        <f t="shared" ref="C32:R32" si="16">IF(SUM(C33:C34)=0,"-",SUM(C33:C34))</f>
        <v>-</v>
      </c>
      <c r="D32" s="114" t="str">
        <f t="shared" si="16"/>
        <v>-</v>
      </c>
      <c r="E32" s="114" t="str">
        <f t="shared" si="16"/>
        <v>-</v>
      </c>
      <c r="F32" s="114" t="str">
        <f t="shared" si="16"/>
        <v>-</v>
      </c>
      <c r="G32" s="114" t="str">
        <f t="shared" si="16"/>
        <v>-</v>
      </c>
      <c r="H32" s="114" t="str">
        <f t="shared" si="16"/>
        <v>-</v>
      </c>
      <c r="I32" s="114" t="str">
        <f t="shared" si="16"/>
        <v>-</v>
      </c>
      <c r="J32" s="114" t="str">
        <f t="shared" ref="J32" si="17">IF(SUM(J33:J34)=0,"-",SUM(J33:J34))</f>
        <v>-</v>
      </c>
      <c r="K32" s="114" t="str">
        <f t="shared" si="16"/>
        <v>-</v>
      </c>
      <c r="L32" s="114" t="str">
        <f t="shared" si="16"/>
        <v>-</v>
      </c>
      <c r="M32" s="114" t="str">
        <f t="shared" si="16"/>
        <v>-</v>
      </c>
      <c r="N32" s="114" t="str">
        <f t="shared" si="16"/>
        <v>-</v>
      </c>
      <c r="O32" s="114" t="str">
        <f t="shared" si="16"/>
        <v>-</v>
      </c>
      <c r="P32" s="114" t="str">
        <f t="shared" si="16"/>
        <v>-</v>
      </c>
      <c r="Q32" s="114" t="str">
        <f t="shared" si="16"/>
        <v>-</v>
      </c>
      <c r="R32" s="114" t="str">
        <f t="shared" si="16"/>
        <v>-</v>
      </c>
      <c r="S32" s="96"/>
    </row>
    <row r="33" spans="1:19" ht="18" customHeight="1" x14ac:dyDescent="0.2">
      <c r="A33" s="575"/>
      <c r="B33" s="348" t="s">
        <v>235</v>
      </c>
      <c r="C33" s="114" t="s">
        <v>453</v>
      </c>
      <c r="D33" s="114" t="s">
        <v>453</v>
      </c>
      <c r="E33" s="114" t="s">
        <v>453</v>
      </c>
      <c r="F33" s="114" t="s">
        <v>453</v>
      </c>
      <c r="G33" s="114" t="s">
        <v>453</v>
      </c>
      <c r="H33" s="114" t="s">
        <v>453</v>
      </c>
      <c r="I33" s="114" t="s">
        <v>453</v>
      </c>
      <c r="J33" s="114" t="s">
        <v>453</v>
      </c>
      <c r="K33" s="114" t="s">
        <v>453</v>
      </c>
      <c r="L33" s="114" t="s">
        <v>453</v>
      </c>
      <c r="M33" s="114" t="s">
        <v>453</v>
      </c>
      <c r="N33" s="114" t="s">
        <v>453</v>
      </c>
      <c r="O33" s="114" t="s">
        <v>453</v>
      </c>
      <c r="P33" s="114" t="s">
        <v>453</v>
      </c>
      <c r="Q33" s="114" t="s">
        <v>453</v>
      </c>
      <c r="R33" s="114" t="s">
        <v>453</v>
      </c>
      <c r="S33" s="96"/>
    </row>
    <row r="34" spans="1:19" ht="18" customHeight="1" x14ac:dyDescent="0.2">
      <c r="A34" s="516"/>
      <c r="B34" s="348" t="s">
        <v>236</v>
      </c>
      <c r="C34" s="114" t="s">
        <v>453</v>
      </c>
      <c r="D34" s="114" t="s">
        <v>453</v>
      </c>
      <c r="E34" s="114" t="s">
        <v>453</v>
      </c>
      <c r="F34" s="114" t="s">
        <v>453</v>
      </c>
      <c r="G34" s="114" t="s">
        <v>453</v>
      </c>
      <c r="H34" s="114" t="s">
        <v>453</v>
      </c>
      <c r="I34" s="114" t="s">
        <v>453</v>
      </c>
      <c r="J34" s="114" t="s">
        <v>453</v>
      </c>
      <c r="K34" s="114" t="s">
        <v>453</v>
      </c>
      <c r="L34" s="114" t="s">
        <v>453</v>
      </c>
      <c r="M34" s="114" t="s">
        <v>453</v>
      </c>
      <c r="N34" s="114" t="s">
        <v>453</v>
      </c>
      <c r="O34" s="114" t="s">
        <v>453</v>
      </c>
      <c r="P34" s="114" t="s">
        <v>453</v>
      </c>
      <c r="Q34" s="114" t="s">
        <v>453</v>
      </c>
      <c r="R34" s="114" t="s">
        <v>453</v>
      </c>
      <c r="S34" s="96"/>
    </row>
    <row r="35" spans="1:19" ht="18" customHeight="1" x14ac:dyDescent="0.2">
      <c r="A35" s="515" t="s">
        <v>449</v>
      </c>
      <c r="B35" s="348" t="s">
        <v>1</v>
      </c>
      <c r="C35" s="114" t="str">
        <f t="shared" ref="C35:R35" si="18">IF(SUM(C36:C37)=0,"-",SUM(C36:C37))</f>
        <v>-</v>
      </c>
      <c r="D35" s="114" t="str">
        <f t="shared" si="18"/>
        <v>-</v>
      </c>
      <c r="E35" s="114" t="str">
        <f t="shared" si="18"/>
        <v>-</v>
      </c>
      <c r="F35" s="114" t="str">
        <f t="shared" si="18"/>
        <v>-</v>
      </c>
      <c r="G35" s="114" t="str">
        <f t="shared" si="18"/>
        <v>-</v>
      </c>
      <c r="H35" s="114" t="str">
        <f t="shared" si="18"/>
        <v>-</v>
      </c>
      <c r="I35" s="114" t="str">
        <f t="shared" si="18"/>
        <v>-</v>
      </c>
      <c r="J35" s="114" t="str">
        <f t="shared" ref="J35" si="19">IF(SUM(J36:J37)=0,"-",SUM(J36:J37))</f>
        <v>-</v>
      </c>
      <c r="K35" s="114" t="str">
        <f t="shared" si="18"/>
        <v>-</v>
      </c>
      <c r="L35" s="114" t="str">
        <f t="shared" si="18"/>
        <v>-</v>
      </c>
      <c r="M35" s="114" t="str">
        <f t="shared" si="18"/>
        <v>-</v>
      </c>
      <c r="N35" s="114" t="str">
        <f t="shared" si="18"/>
        <v>-</v>
      </c>
      <c r="O35" s="114" t="str">
        <f t="shared" si="18"/>
        <v>-</v>
      </c>
      <c r="P35" s="114" t="str">
        <f t="shared" si="18"/>
        <v>-</v>
      </c>
      <c r="Q35" s="114" t="str">
        <f t="shared" si="18"/>
        <v>-</v>
      </c>
      <c r="R35" s="114" t="str">
        <f t="shared" si="18"/>
        <v>-</v>
      </c>
      <c r="S35" s="96"/>
    </row>
    <row r="36" spans="1:19" ht="18" customHeight="1" x14ac:dyDescent="0.2">
      <c r="A36" s="575"/>
      <c r="B36" s="348" t="s">
        <v>235</v>
      </c>
      <c r="C36" s="114" t="s">
        <v>453</v>
      </c>
      <c r="D36" s="114" t="s">
        <v>453</v>
      </c>
      <c r="E36" s="114" t="s">
        <v>453</v>
      </c>
      <c r="F36" s="114" t="s">
        <v>453</v>
      </c>
      <c r="G36" s="114" t="s">
        <v>453</v>
      </c>
      <c r="H36" s="114" t="s">
        <v>453</v>
      </c>
      <c r="I36" s="114" t="s">
        <v>453</v>
      </c>
      <c r="J36" s="114" t="s">
        <v>453</v>
      </c>
      <c r="K36" s="114" t="s">
        <v>453</v>
      </c>
      <c r="L36" s="114" t="s">
        <v>453</v>
      </c>
      <c r="M36" s="114" t="s">
        <v>453</v>
      </c>
      <c r="N36" s="114" t="s">
        <v>453</v>
      </c>
      <c r="O36" s="114" t="s">
        <v>453</v>
      </c>
      <c r="P36" s="114" t="s">
        <v>453</v>
      </c>
      <c r="Q36" s="114" t="s">
        <v>453</v>
      </c>
      <c r="R36" s="114" t="s">
        <v>453</v>
      </c>
      <c r="S36" s="96"/>
    </row>
    <row r="37" spans="1:19" ht="18" customHeight="1" x14ac:dyDescent="0.2">
      <c r="A37" s="516"/>
      <c r="B37" s="348" t="s">
        <v>236</v>
      </c>
      <c r="C37" s="114" t="s">
        <v>453</v>
      </c>
      <c r="D37" s="114" t="s">
        <v>453</v>
      </c>
      <c r="E37" s="114" t="s">
        <v>453</v>
      </c>
      <c r="F37" s="114" t="s">
        <v>453</v>
      </c>
      <c r="G37" s="114" t="s">
        <v>453</v>
      </c>
      <c r="H37" s="114" t="s">
        <v>453</v>
      </c>
      <c r="I37" s="114" t="s">
        <v>453</v>
      </c>
      <c r="J37" s="114" t="s">
        <v>453</v>
      </c>
      <c r="K37" s="114" t="s">
        <v>453</v>
      </c>
      <c r="L37" s="114" t="s">
        <v>453</v>
      </c>
      <c r="M37" s="114" t="s">
        <v>453</v>
      </c>
      <c r="N37" s="114" t="s">
        <v>453</v>
      </c>
      <c r="O37" s="114" t="s">
        <v>453</v>
      </c>
      <c r="P37" s="114" t="s">
        <v>453</v>
      </c>
      <c r="Q37" s="114" t="s">
        <v>453</v>
      </c>
      <c r="R37" s="114" t="s">
        <v>453</v>
      </c>
      <c r="S37" s="96"/>
    </row>
    <row r="38" spans="1:19" ht="18" customHeight="1" x14ac:dyDescent="0.2">
      <c r="A38" s="515" t="s">
        <v>450</v>
      </c>
      <c r="B38" s="348" t="s">
        <v>1</v>
      </c>
      <c r="C38" s="114">
        <f t="shared" ref="C38:R38" si="20">IF(SUM(C39:C40)=0,"-",SUM(C39:C40))</f>
        <v>4</v>
      </c>
      <c r="D38" s="114" t="str">
        <f t="shared" si="20"/>
        <v>-</v>
      </c>
      <c r="E38" s="114" t="str">
        <f t="shared" si="20"/>
        <v>-</v>
      </c>
      <c r="F38" s="114">
        <f t="shared" si="20"/>
        <v>4</v>
      </c>
      <c r="G38" s="114" t="str">
        <f t="shared" si="20"/>
        <v>-</v>
      </c>
      <c r="H38" s="114" t="str">
        <f t="shared" si="20"/>
        <v>-</v>
      </c>
      <c r="I38" s="114">
        <f t="shared" si="20"/>
        <v>4</v>
      </c>
      <c r="J38" s="114" t="str">
        <f t="shared" ref="J38" si="21">IF(SUM(J39:J40)=0,"-",SUM(J39:J40))</f>
        <v>-</v>
      </c>
      <c r="K38" s="114" t="str">
        <f t="shared" si="20"/>
        <v>-</v>
      </c>
      <c r="L38" s="114">
        <f>IF(SUM(L39:L40)=0,"-",SUM(L39:L40))</f>
        <v>1</v>
      </c>
      <c r="M38" s="114">
        <f t="shared" si="20"/>
        <v>1</v>
      </c>
      <c r="N38" s="114" t="str">
        <f t="shared" si="20"/>
        <v>-</v>
      </c>
      <c r="O38" s="114" t="str">
        <f t="shared" si="20"/>
        <v>-</v>
      </c>
      <c r="P38" s="114" t="str">
        <f t="shared" si="20"/>
        <v>-</v>
      </c>
      <c r="Q38" s="114">
        <f t="shared" si="20"/>
        <v>3</v>
      </c>
      <c r="R38" s="114">
        <f t="shared" si="20"/>
        <v>2</v>
      </c>
      <c r="S38" s="96"/>
    </row>
    <row r="39" spans="1:19" ht="18" customHeight="1" x14ac:dyDescent="0.2">
      <c r="A39" s="575"/>
      <c r="B39" s="348" t="s">
        <v>235</v>
      </c>
      <c r="C39" s="114">
        <v>1</v>
      </c>
      <c r="D39" s="114" t="s">
        <v>453</v>
      </c>
      <c r="E39" s="114" t="s">
        <v>453</v>
      </c>
      <c r="F39" s="114">
        <v>1</v>
      </c>
      <c r="G39" s="114" t="s">
        <v>453</v>
      </c>
      <c r="H39" s="114" t="s">
        <v>453</v>
      </c>
      <c r="I39" s="114">
        <v>1</v>
      </c>
      <c r="J39" s="114" t="s">
        <v>453</v>
      </c>
      <c r="K39" s="114" t="s">
        <v>453</v>
      </c>
      <c r="L39" s="114" t="s">
        <v>453</v>
      </c>
      <c r="M39" s="114" t="s">
        <v>453</v>
      </c>
      <c r="N39" s="114" t="s">
        <v>453</v>
      </c>
      <c r="O39" s="114" t="s">
        <v>453</v>
      </c>
      <c r="P39" s="114" t="s">
        <v>453</v>
      </c>
      <c r="Q39" s="114">
        <v>1</v>
      </c>
      <c r="R39" s="114">
        <v>1</v>
      </c>
      <c r="S39" s="96"/>
    </row>
    <row r="40" spans="1:19" ht="18" customHeight="1" x14ac:dyDescent="0.2">
      <c r="A40" s="516"/>
      <c r="B40" s="348" t="s">
        <v>236</v>
      </c>
      <c r="C40" s="114">
        <v>3</v>
      </c>
      <c r="D40" s="114" t="s">
        <v>453</v>
      </c>
      <c r="E40" s="114" t="s">
        <v>453</v>
      </c>
      <c r="F40" s="114">
        <v>3</v>
      </c>
      <c r="G40" s="114" t="s">
        <v>453</v>
      </c>
      <c r="H40" s="114" t="s">
        <v>453</v>
      </c>
      <c r="I40" s="114">
        <v>3</v>
      </c>
      <c r="J40" s="114" t="s">
        <v>453</v>
      </c>
      <c r="K40" s="114" t="s">
        <v>453</v>
      </c>
      <c r="L40" s="114">
        <v>1</v>
      </c>
      <c r="M40" s="114">
        <v>1</v>
      </c>
      <c r="N40" s="114" t="s">
        <v>453</v>
      </c>
      <c r="O40" s="114" t="s">
        <v>453</v>
      </c>
      <c r="P40" s="114" t="s">
        <v>453</v>
      </c>
      <c r="Q40" s="114">
        <v>2</v>
      </c>
      <c r="R40" s="114">
        <v>1</v>
      </c>
      <c r="S40" s="96"/>
    </row>
    <row r="41" spans="1:19" s="443" customFormat="1" ht="18" customHeight="1" x14ac:dyDescent="0.2">
      <c r="A41" s="599" t="s">
        <v>487</v>
      </c>
      <c r="B41" s="346" t="s">
        <v>490</v>
      </c>
      <c r="C41" s="295">
        <f>C44</f>
        <v>32</v>
      </c>
      <c r="D41" s="295">
        <f t="shared" ref="D41:R43" si="22">D44</f>
        <v>3</v>
      </c>
      <c r="E41" s="295">
        <f t="shared" si="22"/>
        <v>2</v>
      </c>
      <c r="F41" s="295">
        <f t="shared" si="22"/>
        <v>33</v>
      </c>
      <c r="G41" s="295">
        <f t="shared" si="22"/>
        <v>2</v>
      </c>
      <c r="H41" s="295">
        <f t="shared" si="22"/>
        <v>5</v>
      </c>
      <c r="I41" s="295">
        <f t="shared" si="22"/>
        <v>31</v>
      </c>
      <c r="J41" s="295">
        <f t="shared" si="22"/>
        <v>16</v>
      </c>
      <c r="K41" s="295">
        <f t="shared" si="22"/>
        <v>1</v>
      </c>
      <c r="L41" s="295">
        <f t="shared" si="22"/>
        <v>2</v>
      </c>
      <c r="M41" s="295">
        <f t="shared" si="22"/>
        <v>7</v>
      </c>
      <c r="N41" s="295" t="str">
        <f t="shared" si="22"/>
        <v>-</v>
      </c>
      <c r="O41" s="295">
        <f t="shared" si="22"/>
        <v>7</v>
      </c>
      <c r="P41" s="295">
        <f t="shared" si="22"/>
        <v>1</v>
      </c>
      <c r="Q41" s="295">
        <f t="shared" si="22"/>
        <v>10</v>
      </c>
      <c r="R41" s="295">
        <f t="shared" si="22"/>
        <v>23</v>
      </c>
      <c r="S41" s="455"/>
    </row>
    <row r="42" spans="1:19" s="443" customFormat="1" ht="18" customHeight="1" x14ac:dyDescent="0.2">
      <c r="A42" s="600"/>
      <c r="B42" s="346" t="s">
        <v>491</v>
      </c>
      <c r="C42" s="295">
        <f>C45</f>
        <v>17</v>
      </c>
      <c r="D42" s="295">
        <f t="shared" si="22"/>
        <v>1</v>
      </c>
      <c r="E42" s="295">
        <f t="shared" si="22"/>
        <v>2</v>
      </c>
      <c r="F42" s="295">
        <f t="shared" si="22"/>
        <v>18</v>
      </c>
      <c r="G42" s="295">
        <f t="shared" si="22"/>
        <v>2</v>
      </c>
      <c r="H42" s="295">
        <f t="shared" si="22"/>
        <v>3</v>
      </c>
      <c r="I42" s="295">
        <f t="shared" si="22"/>
        <v>17</v>
      </c>
      <c r="J42" s="295">
        <f t="shared" si="22"/>
        <v>11</v>
      </c>
      <c r="K42" s="295" t="str">
        <f t="shared" si="22"/>
        <v>-</v>
      </c>
      <c r="L42" s="295" t="str">
        <f t="shared" si="22"/>
        <v>-</v>
      </c>
      <c r="M42" s="295">
        <f t="shared" si="22"/>
        <v>2</v>
      </c>
      <c r="N42" s="295" t="str">
        <f t="shared" si="22"/>
        <v>-</v>
      </c>
      <c r="O42" s="295">
        <f t="shared" si="22"/>
        <v>2</v>
      </c>
      <c r="P42" s="295">
        <f t="shared" si="22"/>
        <v>1</v>
      </c>
      <c r="Q42" s="295">
        <f t="shared" si="22"/>
        <v>2</v>
      </c>
      <c r="R42" s="295">
        <f t="shared" si="22"/>
        <v>15</v>
      </c>
      <c r="S42" s="455"/>
    </row>
    <row r="43" spans="1:19" s="443" customFormat="1" ht="18" customHeight="1" x14ac:dyDescent="0.2">
      <c r="A43" s="601"/>
      <c r="B43" s="346" t="s">
        <v>492</v>
      </c>
      <c r="C43" s="295">
        <f>C46</f>
        <v>15</v>
      </c>
      <c r="D43" s="295">
        <f t="shared" si="22"/>
        <v>2</v>
      </c>
      <c r="E43" s="295" t="str">
        <f t="shared" si="22"/>
        <v>-</v>
      </c>
      <c r="F43" s="295">
        <f t="shared" si="22"/>
        <v>15</v>
      </c>
      <c r="G43" s="295" t="str">
        <f t="shared" si="22"/>
        <v>-</v>
      </c>
      <c r="H43" s="295">
        <f t="shared" si="22"/>
        <v>2</v>
      </c>
      <c r="I43" s="295">
        <f t="shared" si="22"/>
        <v>14</v>
      </c>
      <c r="J43" s="295">
        <f t="shared" si="22"/>
        <v>5</v>
      </c>
      <c r="K43" s="295">
        <f t="shared" si="22"/>
        <v>1</v>
      </c>
      <c r="L43" s="295">
        <f t="shared" si="22"/>
        <v>2</v>
      </c>
      <c r="M43" s="295">
        <f t="shared" si="22"/>
        <v>5</v>
      </c>
      <c r="N43" s="295" t="str">
        <f t="shared" si="22"/>
        <v>-</v>
      </c>
      <c r="O43" s="295">
        <f t="shared" si="22"/>
        <v>5</v>
      </c>
      <c r="P43" s="295" t="str">
        <f t="shared" si="22"/>
        <v>-</v>
      </c>
      <c r="Q43" s="295">
        <f t="shared" si="22"/>
        <v>8</v>
      </c>
      <c r="R43" s="295">
        <f t="shared" si="22"/>
        <v>8</v>
      </c>
      <c r="S43" s="455"/>
    </row>
    <row r="44" spans="1:19" s="437" customFormat="1" ht="18" customHeight="1" x14ac:dyDescent="0.2">
      <c r="A44" s="519" t="s">
        <v>475</v>
      </c>
      <c r="B44" s="407" t="s">
        <v>490</v>
      </c>
      <c r="C44" s="406">
        <v>32</v>
      </c>
      <c r="D44" s="406">
        <v>3</v>
      </c>
      <c r="E44" s="406">
        <v>2</v>
      </c>
      <c r="F44" s="406">
        <v>33</v>
      </c>
      <c r="G44" s="406">
        <v>2</v>
      </c>
      <c r="H44" s="406">
        <v>5</v>
      </c>
      <c r="I44" s="406">
        <v>31</v>
      </c>
      <c r="J44" s="406">
        <v>16</v>
      </c>
      <c r="K44" s="406">
        <v>1</v>
      </c>
      <c r="L44" s="406">
        <v>2</v>
      </c>
      <c r="M44" s="406">
        <v>7</v>
      </c>
      <c r="N44" s="406" t="s">
        <v>416</v>
      </c>
      <c r="O44" s="406">
        <v>7</v>
      </c>
      <c r="P44" s="406">
        <v>1</v>
      </c>
      <c r="Q44" s="406">
        <v>10</v>
      </c>
      <c r="R44" s="406">
        <v>23</v>
      </c>
      <c r="S44" s="457"/>
    </row>
    <row r="45" spans="1:19" s="437" customFormat="1" ht="18" customHeight="1" x14ac:dyDescent="0.2">
      <c r="A45" s="564"/>
      <c r="B45" s="407" t="s">
        <v>491</v>
      </c>
      <c r="C45" s="406">
        <v>17</v>
      </c>
      <c r="D45" s="406">
        <v>1</v>
      </c>
      <c r="E45" s="406">
        <v>2</v>
      </c>
      <c r="F45" s="406">
        <v>18</v>
      </c>
      <c r="G45" s="406">
        <v>2</v>
      </c>
      <c r="H45" s="406">
        <v>3</v>
      </c>
      <c r="I45" s="406">
        <v>17</v>
      </c>
      <c r="J45" s="406">
        <v>11</v>
      </c>
      <c r="K45" s="406" t="s">
        <v>416</v>
      </c>
      <c r="L45" s="406" t="s">
        <v>416</v>
      </c>
      <c r="M45" s="406">
        <v>2</v>
      </c>
      <c r="N45" s="406" t="s">
        <v>416</v>
      </c>
      <c r="O45" s="406">
        <v>2</v>
      </c>
      <c r="P45" s="406">
        <v>1</v>
      </c>
      <c r="Q45" s="406">
        <v>2</v>
      </c>
      <c r="R45" s="406">
        <v>15</v>
      </c>
      <c r="S45" s="457"/>
    </row>
    <row r="46" spans="1:19" s="437" customFormat="1" ht="18" customHeight="1" x14ac:dyDescent="0.2">
      <c r="A46" s="520"/>
      <c r="B46" s="407" t="s">
        <v>492</v>
      </c>
      <c r="C46" s="406">
        <v>15</v>
      </c>
      <c r="D46" s="406">
        <v>2</v>
      </c>
      <c r="E46" s="406" t="s">
        <v>416</v>
      </c>
      <c r="F46" s="406">
        <v>15</v>
      </c>
      <c r="G46" s="406" t="s">
        <v>416</v>
      </c>
      <c r="H46" s="406">
        <v>2</v>
      </c>
      <c r="I46" s="406">
        <v>14</v>
      </c>
      <c r="J46" s="406">
        <v>5</v>
      </c>
      <c r="K46" s="406">
        <v>1</v>
      </c>
      <c r="L46" s="406">
        <v>2</v>
      </c>
      <c r="M46" s="406">
        <v>5</v>
      </c>
      <c r="N46" s="406" t="s">
        <v>416</v>
      </c>
      <c r="O46" s="406">
        <v>5</v>
      </c>
      <c r="P46" s="406" t="s">
        <v>416</v>
      </c>
      <c r="Q46" s="406">
        <v>8</v>
      </c>
      <c r="R46" s="406">
        <v>8</v>
      </c>
      <c r="S46" s="457"/>
    </row>
    <row r="47" spans="1:19" ht="18" customHeight="1" x14ac:dyDescent="0.2">
      <c r="A47" s="515" t="s">
        <v>476</v>
      </c>
      <c r="B47" s="348" t="s">
        <v>490</v>
      </c>
      <c r="C47" s="114">
        <v>20</v>
      </c>
      <c r="D47" s="114">
        <v>3</v>
      </c>
      <c r="E47" s="114">
        <v>2</v>
      </c>
      <c r="F47" s="114">
        <v>20</v>
      </c>
      <c r="G47" s="114">
        <v>1</v>
      </c>
      <c r="H47" s="114">
        <v>5</v>
      </c>
      <c r="I47" s="114">
        <v>20</v>
      </c>
      <c r="J47" s="114">
        <v>13</v>
      </c>
      <c r="K47" s="114">
        <v>1</v>
      </c>
      <c r="L47" s="114">
        <v>2</v>
      </c>
      <c r="M47" s="114" t="s">
        <v>416</v>
      </c>
      <c r="N47" s="114" t="s">
        <v>416</v>
      </c>
      <c r="O47" s="114" t="s">
        <v>416</v>
      </c>
      <c r="P47" s="114" t="s">
        <v>416</v>
      </c>
      <c r="Q47" s="114">
        <v>2</v>
      </c>
      <c r="R47" s="114">
        <v>18</v>
      </c>
      <c r="S47" s="96"/>
    </row>
    <row r="48" spans="1:19" ht="18" customHeight="1" x14ac:dyDescent="0.2">
      <c r="A48" s="575"/>
      <c r="B48" s="348" t="s">
        <v>491</v>
      </c>
      <c r="C48" s="114">
        <v>12</v>
      </c>
      <c r="D48" s="114">
        <v>1</v>
      </c>
      <c r="E48" s="114">
        <v>2</v>
      </c>
      <c r="F48" s="114">
        <v>12</v>
      </c>
      <c r="G48" s="114">
        <v>1</v>
      </c>
      <c r="H48" s="114">
        <v>3</v>
      </c>
      <c r="I48" s="114">
        <v>12</v>
      </c>
      <c r="J48" s="114">
        <v>8</v>
      </c>
      <c r="K48" s="114">
        <v>0</v>
      </c>
      <c r="L48" s="114">
        <v>0</v>
      </c>
      <c r="M48" s="114">
        <v>0</v>
      </c>
      <c r="N48" s="114">
        <v>0</v>
      </c>
      <c r="O48" s="114">
        <v>0</v>
      </c>
      <c r="P48" s="114">
        <v>0</v>
      </c>
      <c r="Q48" s="114">
        <v>0</v>
      </c>
      <c r="R48" s="114">
        <v>12</v>
      </c>
      <c r="S48" s="96"/>
    </row>
    <row r="49" spans="1:19" ht="18" customHeight="1" x14ac:dyDescent="0.2">
      <c r="A49" s="516"/>
      <c r="B49" s="348" t="s">
        <v>492</v>
      </c>
      <c r="C49" s="114">
        <v>8</v>
      </c>
      <c r="D49" s="114">
        <v>2</v>
      </c>
      <c r="E49" s="114">
        <v>0</v>
      </c>
      <c r="F49" s="114">
        <v>8</v>
      </c>
      <c r="G49" s="114">
        <v>0</v>
      </c>
      <c r="H49" s="114">
        <v>2</v>
      </c>
      <c r="I49" s="114">
        <v>8</v>
      </c>
      <c r="J49" s="114">
        <v>5</v>
      </c>
      <c r="K49" s="114">
        <v>1</v>
      </c>
      <c r="L49" s="114">
        <v>2</v>
      </c>
      <c r="M49" s="114">
        <v>0</v>
      </c>
      <c r="N49" s="114">
        <v>0</v>
      </c>
      <c r="O49" s="114">
        <v>0</v>
      </c>
      <c r="P49" s="114">
        <v>0</v>
      </c>
      <c r="Q49" s="114">
        <v>2</v>
      </c>
      <c r="R49" s="114">
        <v>6</v>
      </c>
      <c r="S49" s="96"/>
    </row>
    <row r="50" spans="1:19" ht="18" customHeight="1" x14ac:dyDescent="0.2">
      <c r="A50" s="515" t="s">
        <v>477</v>
      </c>
      <c r="B50" s="348" t="s">
        <v>490</v>
      </c>
      <c r="C50" s="114">
        <v>6</v>
      </c>
      <c r="D50" s="114" t="s">
        <v>416</v>
      </c>
      <c r="E50" s="114" t="s">
        <v>416</v>
      </c>
      <c r="F50" s="114">
        <v>6</v>
      </c>
      <c r="G50" s="114" t="s">
        <v>416</v>
      </c>
      <c r="H50" s="114" t="s">
        <v>416</v>
      </c>
      <c r="I50" s="114">
        <v>6</v>
      </c>
      <c r="J50" s="114" t="s">
        <v>416</v>
      </c>
      <c r="K50" s="114" t="s">
        <v>416</v>
      </c>
      <c r="L50" s="114" t="s">
        <v>416</v>
      </c>
      <c r="M50" s="114">
        <v>6</v>
      </c>
      <c r="N50" s="114" t="s">
        <v>416</v>
      </c>
      <c r="O50" s="114">
        <v>6</v>
      </c>
      <c r="P50" s="114" t="s">
        <v>416</v>
      </c>
      <c r="Q50" s="114">
        <v>6</v>
      </c>
      <c r="R50" s="114" t="s">
        <v>416</v>
      </c>
      <c r="S50" s="96"/>
    </row>
    <row r="51" spans="1:19" ht="18" customHeight="1" x14ac:dyDescent="0.2">
      <c r="A51" s="575"/>
      <c r="B51" s="348" t="s">
        <v>491</v>
      </c>
      <c r="C51" s="114">
        <v>1</v>
      </c>
      <c r="D51" s="114">
        <v>0</v>
      </c>
      <c r="E51" s="114">
        <v>0</v>
      </c>
      <c r="F51" s="114">
        <v>1</v>
      </c>
      <c r="G51" s="114">
        <v>0</v>
      </c>
      <c r="H51" s="114">
        <v>0</v>
      </c>
      <c r="I51" s="114">
        <v>1</v>
      </c>
      <c r="J51" s="114">
        <v>0</v>
      </c>
      <c r="K51" s="114">
        <v>0</v>
      </c>
      <c r="L51" s="114">
        <v>0</v>
      </c>
      <c r="M51" s="114">
        <v>1</v>
      </c>
      <c r="N51" s="114">
        <v>0</v>
      </c>
      <c r="O51" s="114">
        <v>1</v>
      </c>
      <c r="P51" s="114">
        <v>0</v>
      </c>
      <c r="Q51" s="114">
        <v>1</v>
      </c>
      <c r="R51" s="114">
        <v>0</v>
      </c>
      <c r="S51" s="96"/>
    </row>
    <row r="52" spans="1:19" ht="18" customHeight="1" x14ac:dyDescent="0.2">
      <c r="A52" s="516"/>
      <c r="B52" s="348" t="s">
        <v>492</v>
      </c>
      <c r="C52" s="114">
        <v>5</v>
      </c>
      <c r="D52" s="114">
        <v>0</v>
      </c>
      <c r="E52" s="114">
        <v>0</v>
      </c>
      <c r="F52" s="114">
        <v>5</v>
      </c>
      <c r="G52" s="114">
        <v>0</v>
      </c>
      <c r="H52" s="114">
        <v>0</v>
      </c>
      <c r="I52" s="114">
        <v>5</v>
      </c>
      <c r="J52" s="114">
        <v>0</v>
      </c>
      <c r="K52" s="114">
        <v>0</v>
      </c>
      <c r="L52" s="114">
        <v>0</v>
      </c>
      <c r="M52" s="114">
        <v>5</v>
      </c>
      <c r="N52" s="114">
        <v>0</v>
      </c>
      <c r="O52" s="114">
        <v>5</v>
      </c>
      <c r="P52" s="114">
        <v>0</v>
      </c>
      <c r="Q52" s="114">
        <v>5</v>
      </c>
      <c r="R52" s="114">
        <v>0</v>
      </c>
      <c r="S52" s="96"/>
    </row>
    <row r="53" spans="1:19" ht="18" customHeight="1" x14ac:dyDescent="0.2">
      <c r="A53" s="515" t="s">
        <v>478</v>
      </c>
      <c r="B53" s="348" t="s">
        <v>490</v>
      </c>
      <c r="C53" s="114">
        <v>1</v>
      </c>
      <c r="D53" s="114" t="s">
        <v>416</v>
      </c>
      <c r="E53" s="114" t="s">
        <v>416</v>
      </c>
      <c r="F53" s="114">
        <v>2</v>
      </c>
      <c r="G53" s="114" t="s">
        <v>416</v>
      </c>
      <c r="H53" s="114" t="s">
        <v>416</v>
      </c>
      <c r="I53" s="114" t="s">
        <v>416</v>
      </c>
      <c r="J53" s="114" t="s">
        <v>416</v>
      </c>
      <c r="K53" s="114" t="s">
        <v>416</v>
      </c>
      <c r="L53" s="114" t="s">
        <v>416</v>
      </c>
      <c r="M53" s="114" t="s">
        <v>416</v>
      </c>
      <c r="N53" s="114" t="s">
        <v>416</v>
      </c>
      <c r="O53" s="114" t="s">
        <v>416</v>
      </c>
      <c r="P53" s="114" t="s">
        <v>416</v>
      </c>
      <c r="Q53" s="114" t="s">
        <v>416</v>
      </c>
      <c r="R53" s="114">
        <v>2</v>
      </c>
      <c r="S53" s="96"/>
    </row>
    <row r="54" spans="1:19" ht="18" customHeight="1" x14ac:dyDescent="0.2">
      <c r="A54" s="575"/>
      <c r="B54" s="348" t="s">
        <v>491</v>
      </c>
      <c r="C54" s="114">
        <v>0</v>
      </c>
      <c r="D54" s="114">
        <v>0</v>
      </c>
      <c r="E54" s="114">
        <v>0</v>
      </c>
      <c r="F54" s="114">
        <v>1</v>
      </c>
      <c r="G54" s="114">
        <v>0</v>
      </c>
      <c r="H54" s="114">
        <v>0</v>
      </c>
      <c r="I54" s="114">
        <v>0</v>
      </c>
      <c r="J54" s="114">
        <v>0</v>
      </c>
      <c r="K54" s="114">
        <v>0</v>
      </c>
      <c r="L54" s="114">
        <v>0</v>
      </c>
      <c r="M54" s="114">
        <v>0</v>
      </c>
      <c r="N54" s="114">
        <v>0</v>
      </c>
      <c r="O54" s="114">
        <v>0</v>
      </c>
      <c r="P54" s="114">
        <v>0</v>
      </c>
      <c r="Q54" s="114">
        <v>0</v>
      </c>
      <c r="R54" s="114">
        <v>0</v>
      </c>
      <c r="S54" s="96"/>
    </row>
    <row r="55" spans="1:19" ht="18" customHeight="1" x14ac:dyDescent="0.2">
      <c r="A55" s="516"/>
      <c r="B55" s="348" t="s">
        <v>492</v>
      </c>
      <c r="C55" s="114">
        <v>1</v>
      </c>
      <c r="D55" s="114">
        <v>0</v>
      </c>
      <c r="E55" s="114">
        <v>0</v>
      </c>
      <c r="F55" s="114">
        <v>1</v>
      </c>
      <c r="G55" s="114">
        <v>0</v>
      </c>
      <c r="H55" s="114">
        <v>0</v>
      </c>
      <c r="I55" s="114">
        <v>0</v>
      </c>
      <c r="J55" s="114">
        <v>0</v>
      </c>
      <c r="K55" s="114">
        <v>0</v>
      </c>
      <c r="L55" s="114">
        <v>0</v>
      </c>
      <c r="M55" s="114">
        <v>0</v>
      </c>
      <c r="N55" s="114">
        <v>0</v>
      </c>
      <c r="O55" s="114">
        <v>0</v>
      </c>
      <c r="P55" s="114">
        <v>0</v>
      </c>
      <c r="Q55" s="114">
        <v>0</v>
      </c>
      <c r="R55" s="114">
        <v>2</v>
      </c>
      <c r="S55" s="96"/>
    </row>
    <row r="56" spans="1:19" ht="18" customHeight="1" x14ac:dyDescent="0.2">
      <c r="A56" s="515" t="s">
        <v>479</v>
      </c>
      <c r="B56" s="348" t="s">
        <v>490</v>
      </c>
      <c r="C56" s="114">
        <v>5</v>
      </c>
      <c r="D56" s="114" t="s">
        <v>416</v>
      </c>
      <c r="E56" s="114" t="s">
        <v>416</v>
      </c>
      <c r="F56" s="114">
        <v>5</v>
      </c>
      <c r="G56" s="114">
        <v>1</v>
      </c>
      <c r="H56" s="114" t="s">
        <v>416</v>
      </c>
      <c r="I56" s="114">
        <v>5</v>
      </c>
      <c r="J56" s="114">
        <v>3</v>
      </c>
      <c r="K56" s="114" t="s">
        <v>416</v>
      </c>
      <c r="L56" s="114" t="s">
        <v>416</v>
      </c>
      <c r="M56" s="114">
        <v>1</v>
      </c>
      <c r="N56" s="114" t="s">
        <v>416</v>
      </c>
      <c r="O56" s="114">
        <v>1</v>
      </c>
      <c r="P56" s="114">
        <v>1</v>
      </c>
      <c r="Q56" s="114">
        <v>2</v>
      </c>
      <c r="R56" s="114">
        <v>3</v>
      </c>
      <c r="S56" s="96"/>
    </row>
    <row r="57" spans="1:19" ht="18" customHeight="1" x14ac:dyDescent="0.2">
      <c r="A57" s="575"/>
      <c r="B57" s="348" t="s">
        <v>491</v>
      </c>
      <c r="C57" s="114">
        <v>4</v>
      </c>
      <c r="D57" s="114">
        <v>0</v>
      </c>
      <c r="E57" s="114">
        <v>0</v>
      </c>
      <c r="F57" s="114">
        <v>4</v>
      </c>
      <c r="G57" s="114">
        <v>1</v>
      </c>
      <c r="H57" s="114">
        <v>0</v>
      </c>
      <c r="I57" s="114">
        <v>4</v>
      </c>
      <c r="J57" s="114">
        <v>3</v>
      </c>
      <c r="K57" s="114">
        <v>0</v>
      </c>
      <c r="L57" s="114">
        <v>0</v>
      </c>
      <c r="M57" s="114">
        <v>1</v>
      </c>
      <c r="N57" s="114">
        <v>0</v>
      </c>
      <c r="O57" s="114">
        <v>1</v>
      </c>
      <c r="P57" s="114">
        <v>1</v>
      </c>
      <c r="Q57" s="114">
        <v>1</v>
      </c>
      <c r="R57" s="114">
        <v>3</v>
      </c>
      <c r="S57" s="96"/>
    </row>
    <row r="58" spans="1:19" ht="18" customHeight="1" x14ac:dyDescent="0.2">
      <c r="A58" s="516"/>
      <c r="B58" s="348" t="s">
        <v>492</v>
      </c>
      <c r="C58" s="114">
        <v>1</v>
      </c>
      <c r="D58" s="114">
        <v>0</v>
      </c>
      <c r="E58" s="114">
        <v>0</v>
      </c>
      <c r="F58" s="114">
        <v>1</v>
      </c>
      <c r="G58" s="114">
        <v>0</v>
      </c>
      <c r="H58" s="114">
        <v>0</v>
      </c>
      <c r="I58" s="114">
        <v>1</v>
      </c>
      <c r="J58" s="114">
        <v>0</v>
      </c>
      <c r="K58" s="114">
        <v>0</v>
      </c>
      <c r="L58" s="114">
        <v>0</v>
      </c>
      <c r="M58" s="114">
        <v>0</v>
      </c>
      <c r="N58" s="114">
        <v>0</v>
      </c>
      <c r="O58" s="114">
        <v>0</v>
      </c>
      <c r="P58" s="114">
        <v>0</v>
      </c>
      <c r="Q58" s="114">
        <v>1</v>
      </c>
      <c r="R58" s="114">
        <v>0</v>
      </c>
      <c r="S58" s="96"/>
    </row>
    <row r="59" spans="1:19" s="443" customFormat="1" ht="18" customHeight="1" x14ac:dyDescent="0.2">
      <c r="A59" s="599" t="s">
        <v>489</v>
      </c>
      <c r="B59" s="346" t="s">
        <v>490</v>
      </c>
      <c r="C59" s="295">
        <f>SUM(C60:C61)</f>
        <v>17</v>
      </c>
      <c r="D59" s="295">
        <f>SUM(D60:D61)</f>
        <v>0</v>
      </c>
      <c r="E59" s="295">
        <f>SUM(E60:E61)</f>
        <v>2</v>
      </c>
      <c r="F59" s="295">
        <f>SUM(F60:F61)</f>
        <v>16</v>
      </c>
      <c r="G59" s="295">
        <f>SUM(G60:G61)</f>
        <v>0</v>
      </c>
      <c r="H59" s="295">
        <f t="shared" ref="H59:R59" si="23">SUM(H60:H61)</f>
        <v>3</v>
      </c>
      <c r="I59" s="295">
        <f t="shared" si="23"/>
        <v>17</v>
      </c>
      <c r="J59" s="295" t="s">
        <v>416</v>
      </c>
      <c r="K59" s="295">
        <f t="shared" si="23"/>
        <v>1</v>
      </c>
      <c r="L59" s="295" t="s">
        <v>416</v>
      </c>
      <c r="M59" s="295">
        <f t="shared" si="23"/>
        <v>1</v>
      </c>
      <c r="N59" s="295">
        <f t="shared" si="23"/>
        <v>1</v>
      </c>
      <c r="O59" s="295">
        <f t="shared" si="23"/>
        <v>0</v>
      </c>
      <c r="P59" s="295" t="s">
        <v>416</v>
      </c>
      <c r="Q59" s="295">
        <f t="shared" si="23"/>
        <v>11</v>
      </c>
      <c r="R59" s="295">
        <f t="shared" si="23"/>
        <v>4</v>
      </c>
      <c r="S59" s="455"/>
    </row>
    <row r="60" spans="1:19" s="443" customFormat="1" ht="18" customHeight="1" x14ac:dyDescent="0.2">
      <c r="A60" s="583"/>
      <c r="B60" s="346" t="s">
        <v>491</v>
      </c>
      <c r="C60" s="295">
        <f>C63</f>
        <v>4</v>
      </c>
      <c r="D60" s="295" t="str">
        <f t="shared" ref="D60:R61" si="24">D63</f>
        <v>-</v>
      </c>
      <c r="E60" s="295">
        <f t="shared" si="24"/>
        <v>1</v>
      </c>
      <c r="F60" s="295">
        <f t="shared" si="24"/>
        <v>4</v>
      </c>
      <c r="G60" s="295" t="str">
        <f t="shared" si="24"/>
        <v>-</v>
      </c>
      <c r="H60" s="295" t="str">
        <f t="shared" si="24"/>
        <v>-</v>
      </c>
      <c r="I60" s="295">
        <f t="shared" si="24"/>
        <v>4</v>
      </c>
      <c r="J60" s="295" t="str">
        <f t="shared" si="24"/>
        <v>-</v>
      </c>
      <c r="K60" s="295">
        <f t="shared" si="24"/>
        <v>1</v>
      </c>
      <c r="L60" s="295" t="str">
        <f t="shared" si="24"/>
        <v>-</v>
      </c>
      <c r="M60" s="295" t="str">
        <f t="shared" si="24"/>
        <v>-</v>
      </c>
      <c r="N60" s="295" t="str">
        <f t="shared" si="24"/>
        <v>-</v>
      </c>
      <c r="O60" s="295" t="str">
        <f t="shared" si="24"/>
        <v>-</v>
      </c>
      <c r="P60" s="295" t="str">
        <f t="shared" si="24"/>
        <v>-</v>
      </c>
      <c r="Q60" s="295">
        <f t="shared" si="24"/>
        <v>3</v>
      </c>
      <c r="R60" s="295">
        <f t="shared" si="24"/>
        <v>1</v>
      </c>
      <c r="S60" s="455"/>
    </row>
    <row r="61" spans="1:19" s="443" customFormat="1" ht="18" customHeight="1" x14ac:dyDescent="0.2">
      <c r="A61" s="518"/>
      <c r="B61" s="346" t="s">
        <v>492</v>
      </c>
      <c r="C61" s="295">
        <f>C64</f>
        <v>13</v>
      </c>
      <c r="D61" s="295" t="str">
        <f t="shared" si="24"/>
        <v>-</v>
      </c>
      <c r="E61" s="295">
        <f t="shared" si="24"/>
        <v>1</v>
      </c>
      <c r="F61" s="295">
        <f t="shared" si="24"/>
        <v>12</v>
      </c>
      <c r="G61" s="295" t="str">
        <f t="shared" si="24"/>
        <v>-</v>
      </c>
      <c r="H61" s="295">
        <f t="shared" si="24"/>
        <v>3</v>
      </c>
      <c r="I61" s="295">
        <f t="shared" si="24"/>
        <v>13</v>
      </c>
      <c r="J61" s="295">
        <f t="shared" si="24"/>
        <v>2</v>
      </c>
      <c r="K61" s="295" t="str">
        <f t="shared" si="24"/>
        <v>-</v>
      </c>
      <c r="L61" s="295" t="str">
        <f t="shared" si="24"/>
        <v>-</v>
      </c>
      <c r="M61" s="295">
        <f t="shared" si="24"/>
        <v>1</v>
      </c>
      <c r="N61" s="295">
        <f t="shared" si="24"/>
        <v>1</v>
      </c>
      <c r="O61" s="295" t="str">
        <f t="shared" si="24"/>
        <v>-</v>
      </c>
      <c r="P61" s="295" t="str">
        <f t="shared" si="24"/>
        <v>-</v>
      </c>
      <c r="Q61" s="295">
        <f t="shared" si="24"/>
        <v>8</v>
      </c>
      <c r="R61" s="295">
        <f t="shared" si="24"/>
        <v>3</v>
      </c>
      <c r="S61" s="455"/>
    </row>
    <row r="62" spans="1:19" s="437" customFormat="1" ht="18" customHeight="1" x14ac:dyDescent="0.2">
      <c r="A62" s="519" t="s">
        <v>481</v>
      </c>
      <c r="B62" s="407" t="s">
        <v>490</v>
      </c>
      <c r="C62" s="406">
        <v>17</v>
      </c>
      <c r="D62" s="406" t="s">
        <v>416</v>
      </c>
      <c r="E62" s="406">
        <v>2</v>
      </c>
      <c r="F62" s="406">
        <v>16</v>
      </c>
      <c r="G62" s="406" t="s">
        <v>416</v>
      </c>
      <c r="H62" s="406">
        <v>3</v>
      </c>
      <c r="I62" s="406">
        <v>17</v>
      </c>
      <c r="J62" s="406">
        <v>2</v>
      </c>
      <c r="K62" s="406">
        <v>1</v>
      </c>
      <c r="L62" s="406" t="s">
        <v>416</v>
      </c>
      <c r="M62" s="406">
        <v>1</v>
      </c>
      <c r="N62" s="406">
        <v>1</v>
      </c>
      <c r="O62" s="406" t="s">
        <v>416</v>
      </c>
      <c r="P62" s="406" t="s">
        <v>416</v>
      </c>
      <c r="Q62" s="406">
        <v>11</v>
      </c>
      <c r="R62" s="406">
        <v>4</v>
      </c>
      <c r="S62" s="457"/>
    </row>
    <row r="63" spans="1:19" s="437" customFormat="1" ht="18" customHeight="1" x14ac:dyDescent="0.2">
      <c r="A63" s="564"/>
      <c r="B63" s="407" t="s">
        <v>491</v>
      </c>
      <c r="C63" s="406">
        <v>4</v>
      </c>
      <c r="D63" s="406" t="s">
        <v>416</v>
      </c>
      <c r="E63" s="406">
        <v>1</v>
      </c>
      <c r="F63" s="406">
        <v>4</v>
      </c>
      <c r="G63" s="406" t="s">
        <v>416</v>
      </c>
      <c r="H63" s="406" t="s">
        <v>416</v>
      </c>
      <c r="I63" s="406">
        <v>4</v>
      </c>
      <c r="J63" s="406" t="s">
        <v>416</v>
      </c>
      <c r="K63" s="406">
        <v>1</v>
      </c>
      <c r="L63" s="406" t="s">
        <v>416</v>
      </c>
      <c r="M63" s="406" t="s">
        <v>416</v>
      </c>
      <c r="N63" s="406" t="s">
        <v>416</v>
      </c>
      <c r="O63" s="406" t="s">
        <v>416</v>
      </c>
      <c r="P63" s="406" t="s">
        <v>416</v>
      </c>
      <c r="Q63" s="406">
        <v>3</v>
      </c>
      <c r="R63" s="406">
        <v>1</v>
      </c>
      <c r="S63" s="457"/>
    </row>
    <row r="64" spans="1:19" s="437" customFormat="1" ht="18" customHeight="1" x14ac:dyDescent="0.2">
      <c r="A64" s="520"/>
      <c r="B64" s="407" t="s">
        <v>492</v>
      </c>
      <c r="C64" s="406">
        <v>13</v>
      </c>
      <c r="D64" s="406" t="s">
        <v>416</v>
      </c>
      <c r="E64" s="406">
        <v>1</v>
      </c>
      <c r="F64" s="406">
        <v>12</v>
      </c>
      <c r="G64" s="406" t="s">
        <v>416</v>
      </c>
      <c r="H64" s="406">
        <v>3</v>
      </c>
      <c r="I64" s="406">
        <v>13</v>
      </c>
      <c r="J64" s="406">
        <v>2</v>
      </c>
      <c r="K64" s="406" t="s">
        <v>416</v>
      </c>
      <c r="L64" s="406" t="s">
        <v>416</v>
      </c>
      <c r="M64" s="406">
        <v>1</v>
      </c>
      <c r="N64" s="406">
        <v>1</v>
      </c>
      <c r="O64" s="406" t="s">
        <v>416</v>
      </c>
      <c r="P64" s="406" t="s">
        <v>416</v>
      </c>
      <c r="Q64" s="406">
        <v>8</v>
      </c>
      <c r="R64" s="406">
        <v>3</v>
      </c>
      <c r="S64" s="457"/>
    </row>
    <row r="65" spans="1:19" ht="18" customHeight="1" x14ac:dyDescent="0.2">
      <c r="A65" s="515" t="s">
        <v>482</v>
      </c>
      <c r="B65" s="348" t="s">
        <v>490</v>
      </c>
      <c r="C65" s="114" t="s">
        <v>416</v>
      </c>
      <c r="D65" s="114" t="s">
        <v>416</v>
      </c>
      <c r="E65" s="114" t="s">
        <v>416</v>
      </c>
      <c r="F65" s="114" t="s">
        <v>416</v>
      </c>
      <c r="G65" s="114" t="s">
        <v>416</v>
      </c>
      <c r="H65" s="114" t="s">
        <v>416</v>
      </c>
      <c r="I65" s="114" t="s">
        <v>416</v>
      </c>
      <c r="J65" s="114" t="s">
        <v>416</v>
      </c>
      <c r="K65" s="114" t="s">
        <v>416</v>
      </c>
      <c r="L65" s="114" t="s">
        <v>416</v>
      </c>
      <c r="M65" s="114" t="s">
        <v>416</v>
      </c>
      <c r="N65" s="114" t="s">
        <v>416</v>
      </c>
      <c r="O65" s="114" t="s">
        <v>416</v>
      </c>
      <c r="P65" s="114" t="s">
        <v>416</v>
      </c>
      <c r="Q65" s="114" t="s">
        <v>416</v>
      </c>
      <c r="R65" s="114" t="s">
        <v>416</v>
      </c>
      <c r="S65" s="96"/>
    </row>
    <row r="66" spans="1:19" ht="18" customHeight="1" x14ac:dyDescent="0.2">
      <c r="A66" s="575"/>
      <c r="B66" s="348" t="s">
        <v>491</v>
      </c>
      <c r="C66" s="114" t="s">
        <v>416</v>
      </c>
      <c r="D66" s="114" t="s">
        <v>416</v>
      </c>
      <c r="E66" s="114" t="s">
        <v>416</v>
      </c>
      <c r="F66" s="114" t="s">
        <v>416</v>
      </c>
      <c r="G66" s="114" t="s">
        <v>416</v>
      </c>
      <c r="H66" s="114" t="s">
        <v>416</v>
      </c>
      <c r="I66" s="114" t="s">
        <v>416</v>
      </c>
      <c r="J66" s="114" t="s">
        <v>416</v>
      </c>
      <c r="K66" s="114" t="s">
        <v>416</v>
      </c>
      <c r="L66" s="114" t="s">
        <v>416</v>
      </c>
      <c r="M66" s="114" t="s">
        <v>416</v>
      </c>
      <c r="N66" s="114" t="s">
        <v>416</v>
      </c>
      <c r="O66" s="114" t="s">
        <v>416</v>
      </c>
      <c r="P66" s="114" t="s">
        <v>416</v>
      </c>
      <c r="Q66" s="114" t="s">
        <v>416</v>
      </c>
      <c r="R66" s="114" t="s">
        <v>416</v>
      </c>
      <c r="S66" s="96"/>
    </row>
    <row r="67" spans="1:19" ht="18" customHeight="1" x14ac:dyDescent="0.2">
      <c r="A67" s="516"/>
      <c r="B67" s="348" t="s">
        <v>492</v>
      </c>
      <c r="C67" s="114" t="s">
        <v>416</v>
      </c>
      <c r="D67" s="114" t="s">
        <v>416</v>
      </c>
      <c r="E67" s="114" t="s">
        <v>416</v>
      </c>
      <c r="F67" s="114" t="s">
        <v>416</v>
      </c>
      <c r="G67" s="114" t="s">
        <v>416</v>
      </c>
      <c r="H67" s="114" t="s">
        <v>416</v>
      </c>
      <c r="I67" s="114" t="s">
        <v>416</v>
      </c>
      <c r="J67" s="114" t="s">
        <v>416</v>
      </c>
      <c r="K67" s="114" t="s">
        <v>416</v>
      </c>
      <c r="L67" s="114" t="s">
        <v>416</v>
      </c>
      <c r="M67" s="114" t="s">
        <v>416</v>
      </c>
      <c r="N67" s="114" t="s">
        <v>416</v>
      </c>
      <c r="O67" s="114" t="s">
        <v>416</v>
      </c>
      <c r="P67" s="114" t="s">
        <v>416</v>
      </c>
      <c r="Q67" s="114" t="s">
        <v>416</v>
      </c>
      <c r="R67" s="114" t="s">
        <v>416</v>
      </c>
      <c r="S67" s="96"/>
    </row>
    <row r="68" spans="1:19" ht="18" customHeight="1" x14ac:dyDescent="0.2">
      <c r="A68" s="515" t="s">
        <v>483</v>
      </c>
      <c r="B68" s="348" t="s">
        <v>490</v>
      </c>
      <c r="C68" s="114">
        <v>14</v>
      </c>
      <c r="D68" s="114" t="s">
        <v>416</v>
      </c>
      <c r="E68" s="114">
        <v>2</v>
      </c>
      <c r="F68" s="114">
        <v>14</v>
      </c>
      <c r="G68" s="114" t="s">
        <v>416</v>
      </c>
      <c r="H68" s="114">
        <v>3</v>
      </c>
      <c r="I68" s="114">
        <v>14</v>
      </c>
      <c r="J68" s="114">
        <v>2</v>
      </c>
      <c r="K68" s="114">
        <v>1</v>
      </c>
      <c r="L68" s="114" t="s">
        <v>416</v>
      </c>
      <c r="M68" s="114">
        <v>1</v>
      </c>
      <c r="N68" s="114">
        <v>1</v>
      </c>
      <c r="O68" s="114" t="s">
        <v>416</v>
      </c>
      <c r="P68" s="114" t="s">
        <v>416</v>
      </c>
      <c r="Q68" s="114">
        <v>10</v>
      </c>
      <c r="R68" s="114">
        <v>4</v>
      </c>
      <c r="S68" s="96"/>
    </row>
    <row r="69" spans="1:19" ht="18" customHeight="1" x14ac:dyDescent="0.2">
      <c r="A69" s="575"/>
      <c r="B69" s="348" t="s">
        <v>491</v>
      </c>
      <c r="C69" s="114">
        <v>4</v>
      </c>
      <c r="D69" s="114" t="s">
        <v>416</v>
      </c>
      <c r="E69" s="114">
        <v>1</v>
      </c>
      <c r="F69" s="114">
        <v>4</v>
      </c>
      <c r="G69" s="114" t="s">
        <v>416</v>
      </c>
      <c r="H69" s="114" t="s">
        <v>416</v>
      </c>
      <c r="I69" s="114">
        <v>4</v>
      </c>
      <c r="J69" s="114" t="s">
        <v>416</v>
      </c>
      <c r="K69" s="114">
        <v>1</v>
      </c>
      <c r="L69" s="114" t="s">
        <v>416</v>
      </c>
      <c r="M69" s="114" t="s">
        <v>416</v>
      </c>
      <c r="N69" s="114" t="s">
        <v>416</v>
      </c>
      <c r="O69" s="114" t="s">
        <v>416</v>
      </c>
      <c r="P69" s="114" t="s">
        <v>416</v>
      </c>
      <c r="Q69" s="114">
        <v>3</v>
      </c>
      <c r="R69" s="114">
        <v>1</v>
      </c>
      <c r="S69" s="96"/>
    </row>
    <row r="70" spans="1:19" ht="18" customHeight="1" x14ac:dyDescent="0.2">
      <c r="A70" s="516"/>
      <c r="B70" s="348" t="s">
        <v>492</v>
      </c>
      <c r="C70" s="114">
        <v>10</v>
      </c>
      <c r="D70" s="114" t="s">
        <v>416</v>
      </c>
      <c r="E70" s="114">
        <v>1</v>
      </c>
      <c r="F70" s="114">
        <v>10</v>
      </c>
      <c r="G70" s="114" t="s">
        <v>416</v>
      </c>
      <c r="H70" s="114">
        <v>3</v>
      </c>
      <c r="I70" s="114">
        <v>10</v>
      </c>
      <c r="J70" s="114">
        <v>2</v>
      </c>
      <c r="K70" s="114" t="s">
        <v>416</v>
      </c>
      <c r="L70" s="114" t="s">
        <v>416</v>
      </c>
      <c r="M70" s="114">
        <v>1</v>
      </c>
      <c r="N70" s="114">
        <v>1</v>
      </c>
      <c r="O70" s="114" t="s">
        <v>416</v>
      </c>
      <c r="P70" s="114" t="s">
        <v>416</v>
      </c>
      <c r="Q70" s="114">
        <v>7</v>
      </c>
      <c r="R70" s="114">
        <v>3</v>
      </c>
      <c r="S70" s="96"/>
    </row>
    <row r="71" spans="1:19" ht="18" customHeight="1" x14ac:dyDescent="0.2">
      <c r="A71" s="515" t="s">
        <v>484</v>
      </c>
      <c r="B71" s="348" t="s">
        <v>490</v>
      </c>
      <c r="C71" s="114">
        <v>2</v>
      </c>
      <c r="D71" s="114" t="s">
        <v>416</v>
      </c>
      <c r="E71" s="114" t="s">
        <v>416</v>
      </c>
      <c r="F71" s="114">
        <v>2</v>
      </c>
      <c r="G71" s="114" t="s">
        <v>416</v>
      </c>
      <c r="H71" s="114" t="s">
        <v>416</v>
      </c>
      <c r="I71" s="114">
        <v>2</v>
      </c>
      <c r="J71" s="114" t="s">
        <v>416</v>
      </c>
      <c r="K71" s="114" t="s">
        <v>416</v>
      </c>
      <c r="L71" s="114" t="s">
        <v>416</v>
      </c>
      <c r="M71" s="114" t="s">
        <v>416</v>
      </c>
      <c r="N71" s="114" t="s">
        <v>416</v>
      </c>
      <c r="O71" s="114" t="s">
        <v>416</v>
      </c>
      <c r="P71" s="114" t="s">
        <v>416</v>
      </c>
      <c r="Q71" s="114" t="s">
        <v>416</v>
      </c>
      <c r="R71" s="114" t="s">
        <v>416</v>
      </c>
      <c r="S71" s="96"/>
    </row>
    <row r="72" spans="1:19" ht="18" customHeight="1" x14ac:dyDescent="0.2">
      <c r="A72" s="575"/>
      <c r="B72" s="348" t="s">
        <v>491</v>
      </c>
      <c r="C72" s="114" t="s">
        <v>416</v>
      </c>
      <c r="D72" s="114" t="s">
        <v>416</v>
      </c>
      <c r="E72" s="114" t="s">
        <v>416</v>
      </c>
      <c r="F72" s="114" t="s">
        <v>416</v>
      </c>
      <c r="G72" s="114" t="s">
        <v>416</v>
      </c>
      <c r="H72" s="114" t="s">
        <v>416</v>
      </c>
      <c r="I72" s="114" t="s">
        <v>416</v>
      </c>
      <c r="J72" s="114" t="s">
        <v>416</v>
      </c>
      <c r="K72" s="114" t="s">
        <v>416</v>
      </c>
      <c r="L72" s="114" t="s">
        <v>416</v>
      </c>
      <c r="M72" s="114" t="s">
        <v>416</v>
      </c>
      <c r="N72" s="114" t="s">
        <v>416</v>
      </c>
      <c r="O72" s="114" t="s">
        <v>416</v>
      </c>
      <c r="P72" s="114" t="s">
        <v>416</v>
      </c>
      <c r="Q72" s="114" t="s">
        <v>416</v>
      </c>
      <c r="R72" s="114" t="s">
        <v>416</v>
      </c>
      <c r="S72" s="96"/>
    </row>
    <row r="73" spans="1:19" ht="18" customHeight="1" x14ac:dyDescent="0.2">
      <c r="A73" s="516"/>
      <c r="B73" s="348" t="s">
        <v>492</v>
      </c>
      <c r="C73" s="114">
        <v>2</v>
      </c>
      <c r="D73" s="114" t="s">
        <v>416</v>
      </c>
      <c r="E73" s="114" t="s">
        <v>416</v>
      </c>
      <c r="F73" s="114">
        <v>2</v>
      </c>
      <c r="G73" s="114" t="s">
        <v>416</v>
      </c>
      <c r="H73" s="114" t="s">
        <v>416</v>
      </c>
      <c r="I73" s="114">
        <v>2</v>
      </c>
      <c r="J73" s="114" t="s">
        <v>416</v>
      </c>
      <c r="K73" s="114" t="s">
        <v>416</v>
      </c>
      <c r="L73" s="114" t="s">
        <v>416</v>
      </c>
      <c r="M73" s="114" t="s">
        <v>416</v>
      </c>
      <c r="N73" s="114" t="s">
        <v>416</v>
      </c>
      <c r="O73" s="114" t="s">
        <v>416</v>
      </c>
      <c r="P73" s="114" t="s">
        <v>416</v>
      </c>
      <c r="Q73" s="114" t="s">
        <v>416</v>
      </c>
      <c r="R73" s="114" t="s">
        <v>416</v>
      </c>
      <c r="S73" s="96"/>
    </row>
    <row r="74" spans="1:19" ht="18" customHeight="1" x14ac:dyDescent="0.2">
      <c r="A74" s="515" t="s">
        <v>485</v>
      </c>
      <c r="B74" s="348" t="s">
        <v>490</v>
      </c>
      <c r="C74" s="114">
        <v>1</v>
      </c>
      <c r="D74" s="114" t="s">
        <v>416</v>
      </c>
      <c r="E74" s="114" t="s">
        <v>416</v>
      </c>
      <c r="F74" s="114" t="s">
        <v>416</v>
      </c>
      <c r="G74" s="114" t="s">
        <v>416</v>
      </c>
      <c r="H74" s="114" t="s">
        <v>416</v>
      </c>
      <c r="I74" s="114">
        <v>1</v>
      </c>
      <c r="J74" s="114" t="s">
        <v>416</v>
      </c>
      <c r="K74" s="114" t="s">
        <v>416</v>
      </c>
      <c r="L74" s="114" t="s">
        <v>416</v>
      </c>
      <c r="M74" s="114" t="s">
        <v>416</v>
      </c>
      <c r="N74" s="114" t="s">
        <v>416</v>
      </c>
      <c r="O74" s="114" t="s">
        <v>416</v>
      </c>
      <c r="P74" s="114" t="s">
        <v>416</v>
      </c>
      <c r="Q74" s="114">
        <v>1</v>
      </c>
      <c r="R74" s="114" t="s">
        <v>416</v>
      </c>
      <c r="S74" s="96"/>
    </row>
    <row r="75" spans="1:19" ht="18" customHeight="1" x14ac:dyDescent="0.2">
      <c r="A75" s="575"/>
      <c r="B75" s="348" t="s">
        <v>491</v>
      </c>
      <c r="C75" s="114" t="s">
        <v>416</v>
      </c>
      <c r="D75" s="114" t="s">
        <v>416</v>
      </c>
      <c r="E75" s="114" t="s">
        <v>416</v>
      </c>
      <c r="F75" s="114" t="s">
        <v>416</v>
      </c>
      <c r="G75" s="114" t="s">
        <v>416</v>
      </c>
      <c r="H75" s="114" t="s">
        <v>416</v>
      </c>
      <c r="I75" s="114" t="s">
        <v>416</v>
      </c>
      <c r="J75" s="114" t="s">
        <v>416</v>
      </c>
      <c r="K75" s="114" t="s">
        <v>416</v>
      </c>
      <c r="L75" s="114" t="s">
        <v>416</v>
      </c>
      <c r="M75" s="114" t="s">
        <v>416</v>
      </c>
      <c r="N75" s="114" t="s">
        <v>416</v>
      </c>
      <c r="O75" s="114" t="s">
        <v>416</v>
      </c>
      <c r="P75" s="114" t="s">
        <v>416</v>
      </c>
      <c r="Q75" s="114" t="s">
        <v>416</v>
      </c>
      <c r="R75" s="114" t="s">
        <v>416</v>
      </c>
      <c r="S75" s="96"/>
    </row>
    <row r="76" spans="1:19" ht="18" customHeight="1" x14ac:dyDescent="0.2">
      <c r="A76" s="516"/>
      <c r="B76" s="348" t="s">
        <v>492</v>
      </c>
      <c r="C76" s="114">
        <v>1</v>
      </c>
      <c r="D76" s="114" t="s">
        <v>416</v>
      </c>
      <c r="E76" s="114" t="s">
        <v>416</v>
      </c>
      <c r="F76" s="114" t="s">
        <v>416</v>
      </c>
      <c r="G76" s="114" t="s">
        <v>416</v>
      </c>
      <c r="H76" s="114" t="s">
        <v>416</v>
      </c>
      <c r="I76" s="114">
        <v>1</v>
      </c>
      <c r="J76" s="114" t="s">
        <v>416</v>
      </c>
      <c r="K76" s="114" t="s">
        <v>416</v>
      </c>
      <c r="L76" s="114" t="s">
        <v>416</v>
      </c>
      <c r="M76" s="114" t="s">
        <v>416</v>
      </c>
      <c r="N76" s="114" t="s">
        <v>416</v>
      </c>
      <c r="O76" s="114" t="s">
        <v>416</v>
      </c>
      <c r="P76" s="114" t="s">
        <v>416</v>
      </c>
      <c r="Q76" s="114">
        <v>1</v>
      </c>
      <c r="R76" s="114" t="s">
        <v>416</v>
      </c>
      <c r="S76" s="96"/>
    </row>
    <row r="77" spans="1:19" ht="18" customHeight="1" x14ac:dyDescent="0.2">
      <c r="A77" s="515" t="s">
        <v>486</v>
      </c>
      <c r="B77" s="348" t="s">
        <v>490</v>
      </c>
      <c r="C77" s="114" t="s">
        <v>416</v>
      </c>
      <c r="D77" s="114" t="s">
        <v>416</v>
      </c>
      <c r="E77" s="114" t="s">
        <v>416</v>
      </c>
      <c r="F77" s="114" t="s">
        <v>416</v>
      </c>
      <c r="G77" s="114" t="s">
        <v>416</v>
      </c>
      <c r="H77" s="114" t="s">
        <v>416</v>
      </c>
      <c r="I77" s="114" t="s">
        <v>416</v>
      </c>
      <c r="J77" s="114" t="s">
        <v>416</v>
      </c>
      <c r="K77" s="114" t="s">
        <v>416</v>
      </c>
      <c r="L77" s="114" t="s">
        <v>416</v>
      </c>
      <c r="M77" s="114" t="s">
        <v>416</v>
      </c>
      <c r="N77" s="114" t="s">
        <v>416</v>
      </c>
      <c r="O77" s="114" t="s">
        <v>416</v>
      </c>
      <c r="P77" s="114" t="s">
        <v>416</v>
      </c>
      <c r="Q77" s="114" t="s">
        <v>416</v>
      </c>
      <c r="R77" s="114" t="s">
        <v>416</v>
      </c>
      <c r="S77" s="96"/>
    </row>
    <row r="78" spans="1:19" ht="18" customHeight="1" x14ac:dyDescent="0.2">
      <c r="A78" s="575"/>
      <c r="B78" s="348" t="s">
        <v>491</v>
      </c>
      <c r="C78" s="114" t="s">
        <v>416</v>
      </c>
      <c r="D78" s="114" t="s">
        <v>416</v>
      </c>
      <c r="E78" s="114" t="s">
        <v>416</v>
      </c>
      <c r="F78" s="114" t="s">
        <v>416</v>
      </c>
      <c r="G78" s="114" t="s">
        <v>416</v>
      </c>
      <c r="H78" s="114" t="s">
        <v>416</v>
      </c>
      <c r="I78" s="114" t="s">
        <v>416</v>
      </c>
      <c r="J78" s="114" t="s">
        <v>416</v>
      </c>
      <c r="K78" s="114" t="s">
        <v>416</v>
      </c>
      <c r="L78" s="114" t="s">
        <v>416</v>
      </c>
      <c r="M78" s="114" t="s">
        <v>416</v>
      </c>
      <c r="N78" s="114" t="s">
        <v>416</v>
      </c>
      <c r="O78" s="114" t="s">
        <v>416</v>
      </c>
      <c r="P78" s="114" t="s">
        <v>416</v>
      </c>
      <c r="Q78" s="114" t="s">
        <v>416</v>
      </c>
      <c r="R78" s="114" t="s">
        <v>416</v>
      </c>
      <c r="S78" s="96"/>
    </row>
    <row r="79" spans="1:19" ht="18" customHeight="1" x14ac:dyDescent="0.2">
      <c r="A79" s="516"/>
      <c r="B79" s="348" t="s">
        <v>492</v>
      </c>
      <c r="C79" s="114" t="s">
        <v>416</v>
      </c>
      <c r="D79" s="114" t="s">
        <v>416</v>
      </c>
      <c r="E79" s="114" t="s">
        <v>416</v>
      </c>
      <c r="F79" s="114" t="s">
        <v>416</v>
      </c>
      <c r="G79" s="114" t="s">
        <v>416</v>
      </c>
      <c r="H79" s="114" t="s">
        <v>416</v>
      </c>
      <c r="I79" s="114" t="s">
        <v>416</v>
      </c>
      <c r="J79" s="114" t="s">
        <v>416</v>
      </c>
      <c r="K79" s="114" t="s">
        <v>416</v>
      </c>
      <c r="L79" s="114" t="s">
        <v>416</v>
      </c>
      <c r="M79" s="114" t="s">
        <v>416</v>
      </c>
      <c r="N79" s="114" t="s">
        <v>416</v>
      </c>
      <c r="O79" s="114" t="s">
        <v>416</v>
      </c>
      <c r="P79" s="114" t="s">
        <v>416</v>
      </c>
      <c r="Q79" s="114" t="s">
        <v>416</v>
      </c>
      <c r="R79" s="114" t="s">
        <v>416</v>
      </c>
      <c r="S79" s="96"/>
    </row>
    <row r="80" spans="1:19" x14ac:dyDescent="0.2">
      <c r="A80" s="349"/>
      <c r="B80" s="330"/>
      <c r="C80" s="93"/>
      <c r="D80" s="93"/>
      <c r="E80" s="93"/>
      <c r="F80" s="93"/>
      <c r="G80" s="93"/>
      <c r="H80" s="93"/>
      <c r="I80" s="93"/>
      <c r="J80" s="93"/>
      <c r="K80" s="93"/>
      <c r="L80" s="93"/>
      <c r="M80" s="93"/>
      <c r="N80" s="93"/>
      <c r="O80" s="93"/>
      <c r="P80" s="93"/>
      <c r="Q80" s="93"/>
      <c r="R80" s="93"/>
      <c r="S80" s="96"/>
    </row>
    <row r="81" spans="1:20" ht="12.75" customHeight="1" x14ac:dyDescent="0.2">
      <c r="A81" s="86" t="s">
        <v>259</v>
      </c>
      <c r="B81" s="234"/>
      <c r="C81" s="265"/>
      <c r="D81" s="265"/>
      <c r="E81" s="265"/>
      <c r="F81" s="265"/>
      <c r="G81" s="265"/>
      <c r="H81" s="265"/>
      <c r="I81" s="265"/>
      <c r="J81" s="265"/>
      <c r="K81" s="265"/>
      <c r="L81" s="265"/>
      <c r="M81" s="265"/>
      <c r="N81" s="265"/>
      <c r="O81" s="265"/>
      <c r="P81" s="265"/>
      <c r="Q81" s="265"/>
      <c r="R81" s="265"/>
      <c r="S81" s="265"/>
      <c r="T81" s="88"/>
    </row>
    <row r="82" spans="1:20" x14ac:dyDescent="0.2">
      <c r="A82" s="350"/>
      <c r="B82" s="234"/>
      <c r="C82" s="265"/>
      <c r="D82" s="265"/>
      <c r="E82" s="265"/>
      <c r="F82" s="265"/>
      <c r="G82" s="265"/>
      <c r="H82" s="265"/>
      <c r="I82" s="265"/>
      <c r="J82" s="265"/>
      <c r="K82" s="265"/>
      <c r="L82" s="265"/>
      <c r="M82" s="265"/>
      <c r="N82" s="265"/>
      <c r="O82" s="265"/>
      <c r="P82" s="265"/>
      <c r="Q82" s="265"/>
      <c r="R82" s="265"/>
      <c r="S82" s="265"/>
      <c r="T82" s="88"/>
    </row>
    <row r="83" spans="1:20" x14ac:dyDescent="0.2">
      <c r="A83" s="350" t="s">
        <v>361</v>
      </c>
      <c r="B83" s="234"/>
      <c r="C83" s="265"/>
      <c r="D83" s="265"/>
      <c r="E83" s="265"/>
      <c r="F83" s="265"/>
      <c r="G83" s="265"/>
      <c r="H83" s="265"/>
      <c r="I83" s="265"/>
      <c r="J83" s="265"/>
      <c r="K83" s="265"/>
      <c r="L83" s="265"/>
      <c r="M83" s="265"/>
      <c r="N83" s="265"/>
      <c r="O83" s="265"/>
      <c r="P83" s="265"/>
      <c r="Q83" s="265"/>
      <c r="R83" s="265"/>
      <c r="S83" s="265"/>
      <c r="T83" s="88"/>
    </row>
    <row r="84" spans="1:20" x14ac:dyDescent="0.2">
      <c r="A84" s="350" t="s">
        <v>309</v>
      </c>
      <c r="B84" s="234"/>
      <c r="C84" s="265"/>
      <c r="D84" s="265"/>
      <c r="E84" s="265"/>
      <c r="F84" s="265"/>
      <c r="G84" s="265"/>
      <c r="H84" s="265"/>
      <c r="I84" s="265"/>
      <c r="J84" s="265"/>
      <c r="K84" s="265"/>
      <c r="L84" s="265"/>
      <c r="M84" s="265"/>
      <c r="N84" s="265"/>
      <c r="O84" s="265"/>
      <c r="P84" s="265"/>
      <c r="Q84" s="265"/>
      <c r="R84" s="265"/>
      <c r="S84" s="265"/>
      <c r="T84" s="88"/>
    </row>
    <row r="85" spans="1:20" x14ac:dyDescent="0.2">
      <c r="A85" s="97"/>
      <c r="B85" s="234"/>
      <c r="C85" s="265"/>
      <c r="D85" s="265"/>
      <c r="E85" s="265"/>
      <c r="F85" s="265"/>
      <c r="G85" s="265"/>
      <c r="H85" s="265"/>
      <c r="I85" s="265"/>
      <c r="J85" s="265"/>
      <c r="K85" s="265"/>
      <c r="L85" s="265"/>
      <c r="M85" s="265"/>
      <c r="N85" s="265"/>
      <c r="O85" s="265"/>
      <c r="P85" s="265"/>
      <c r="Q85" s="265"/>
      <c r="R85" s="265"/>
      <c r="S85" s="265"/>
      <c r="T85" s="88"/>
    </row>
    <row r="86" spans="1:20" x14ac:dyDescent="0.2">
      <c r="A86" s="98"/>
      <c r="B86" s="285"/>
      <c r="C86" s="101"/>
      <c r="D86" s="101"/>
      <c r="E86" s="101"/>
      <c r="F86" s="101"/>
      <c r="G86" s="101"/>
      <c r="H86" s="101"/>
      <c r="I86" s="101"/>
      <c r="J86" s="101"/>
      <c r="K86" s="101"/>
      <c r="L86" s="101"/>
      <c r="M86" s="101"/>
      <c r="N86" s="101"/>
      <c r="O86" s="101"/>
      <c r="P86" s="101"/>
      <c r="Q86" s="225"/>
      <c r="R86" s="225"/>
      <c r="S86" s="101"/>
      <c r="T86" s="101"/>
    </row>
    <row r="87" spans="1:20" x14ac:dyDescent="0.2">
      <c r="A87" s="98"/>
      <c r="B87" s="285"/>
      <c r="C87" s="101"/>
      <c r="D87" s="101"/>
      <c r="E87" s="101"/>
      <c r="F87" s="101"/>
      <c r="G87" s="101"/>
      <c r="H87" s="101"/>
      <c r="I87" s="101"/>
      <c r="J87" s="101"/>
      <c r="K87" s="101"/>
      <c r="L87" s="101"/>
      <c r="M87" s="101"/>
      <c r="N87" s="101"/>
      <c r="O87" s="101"/>
      <c r="P87" s="101"/>
      <c r="Q87" s="225"/>
      <c r="R87" s="225"/>
      <c r="S87" s="101"/>
      <c r="T87" s="101"/>
    </row>
  </sheetData>
  <customSheetViews>
    <customSheetView guid="{25DB3235-00DD-4DBB-A5FE-705B80034702}" scale="85" showPageBreaks="1" showGridLines="0" printArea="1" view="pageBreakPreview">
      <pane xSplit="2" ySplit="10" topLeftCell="C11" activePane="bottomRight" state="frozen"/>
      <selection pane="bottomRight" activeCell="A5" sqref="A5:A7"/>
      <pageMargins left="0.78740157480314965" right="0.35433070866141736" top="0.94488188976377963" bottom="0.78740157480314965" header="0" footer="0"/>
      <pageSetup paperSize="9" scale="50" orientation="portrait"/>
      <headerFooter alignWithMargins="0"/>
    </customSheetView>
    <customSheetView guid="{DE772C8A-D712-4FF1-AB28-F88868F0084B}" scale="85" showPageBreaks="1" showGridLines="0" printArea="1" view="pageBreakPreview">
      <pane xSplit="2" ySplit="10" topLeftCell="C11" activePane="bottomRight" state="frozen"/>
      <selection pane="bottomRight" activeCell="A5" sqref="A5:A7"/>
      <pageMargins left="0.78740157480314965" right="0.35433070866141736" top="0.94488188976377963" bottom="0.78740157480314965" header="0" footer="0"/>
      <pageSetup paperSize="9" scale="50" orientation="portrait"/>
      <headerFooter alignWithMargins="0"/>
    </customSheetView>
    <customSheetView guid="{B606BD3A-C42E-4EF1-8D52-58C00303D192}" showPageBreaks="1" showGridLines="0" printArea="1" view="pageBreakPreview">
      <selection activeCell="E11" sqref="E11"/>
      <pageMargins left="0.78740157480314965" right="0.78740157480314965" top="0.35" bottom="0.78740157480314965" header="0" footer="0"/>
      <pageSetup paperSize="9" scale="78" orientation="landscape"/>
      <headerFooter alignWithMargins="0"/>
    </customSheetView>
    <customSheetView guid="{26A1900F-5848-4061-AA0B-E0B8C2AC890B}" showPageBreaks="1" showGridLines="0" printArea="1" view="pageBreakPreview" topLeftCell="H1">
      <selection activeCell="O27" sqref="O27"/>
      <pageMargins left="0.78740157480314965" right="0.78740157480314965" top="0.35" bottom="0.78740157480314965" header="0" footer="0"/>
      <pageSetup paperSize="9" scale="78" orientation="landscape" r:id="rId1"/>
      <headerFooter alignWithMargins="0"/>
    </customSheetView>
  </customSheetViews>
  <mergeCells count="40">
    <mergeCell ref="A74:A76"/>
    <mergeCell ref="A50:A52"/>
    <mergeCell ref="A53:A55"/>
    <mergeCell ref="A77:A79"/>
    <mergeCell ref="A56:A58"/>
    <mergeCell ref="A59:A61"/>
    <mergeCell ref="A68:A70"/>
    <mergeCell ref="A71:A73"/>
    <mergeCell ref="A62:A64"/>
    <mergeCell ref="A65:A67"/>
    <mergeCell ref="A32:A34"/>
    <mergeCell ref="A35:A37"/>
    <mergeCell ref="A38:A40"/>
    <mergeCell ref="A44:A46"/>
    <mergeCell ref="A47:A49"/>
    <mergeCell ref="A41:A43"/>
    <mergeCell ref="Q1:R1"/>
    <mergeCell ref="J3:K3"/>
    <mergeCell ref="N3:N4"/>
    <mergeCell ref="Q3:Q4"/>
    <mergeCell ref="R3:R4"/>
    <mergeCell ref="M2:M4"/>
    <mergeCell ref="L2:L4"/>
    <mergeCell ref="O2:O4"/>
    <mergeCell ref="A29:A31"/>
    <mergeCell ref="C2:C3"/>
    <mergeCell ref="A23:A25"/>
    <mergeCell ref="B2:B3"/>
    <mergeCell ref="A5:A7"/>
    <mergeCell ref="A14:A16"/>
    <mergeCell ref="A20:A22"/>
    <mergeCell ref="A26:A28"/>
    <mergeCell ref="A17:A19"/>
    <mergeCell ref="A11:A13"/>
    <mergeCell ref="A8:A10"/>
    <mergeCell ref="D3:E3"/>
    <mergeCell ref="Q2:R2"/>
    <mergeCell ref="G3:H3"/>
    <mergeCell ref="F2:F3"/>
    <mergeCell ref="I2:I3"/>
  </mergeCells>
  <phoneticPr fontId="2"/>
  <pageMargins left="0.78740157480314965" right="0.35433070866141736" top="0.94488188976377963" bottom="0.78740157480314965" header="0" footer="0"/>
  <pageSetup paperSize="9" scale="5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tabColor rgb="FFFF0000"/>
  </sheetPr>
  <dimension ref="A1:M85"/>
  <sheetViews>
    <sheetView showGridLines="0" view="pageBreakPreview" zoomScale="70" zoomScaleNormal="25" zoomScaleSheetLayoutView="70" workbookViewId="0">
      <pane xSplit="2" ySplit="16" topLeftCell="C25"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26953125" style="102" customWidth="1"/>
    <col min="2" max="2" width="7.6328125" style="351" customWidth="1"/>
    <col min="3" max="6" width="9.08984375" style="84" customWidth="1"/>
    <col min="7" max="7" width="7.6328125" style="84" customWidth="1"/>
    <col min="8" max="10" width="9.36328125" style="84" customWidth="1"/>
    <col min="11" max="11" width="10.08984375" style="226" customWidth="1"/>
    <col min="12" max="16384" width="9" style="84"/>
  </cols>
  <sheetData>
    <row r="1" spans="1:13" ht="18" customHeight="1" x14ac:dyDescent="0.2">
      <c r="A1" s="92" t="s">
        <v>335</v>
      </c>
      <c r="B1" s="285"/>
      <c r="C1" s="101"/>
      <c r="D1" s="285"/>
      <c r="E1" s="285"/>
      <c r="F1" s="101"/>
      <c r="G1" s="101"/>
      <c r="H1" s="101"/>
      <c r="I1" s="101"/>
      <c r="J1" s="602" t="s">
        <v>472</v>
      </c>
      <c r="K1" s="602"/>
      <c r="L1" s="101"/>
    </row>
    <row r="2" spans="1:13" ht="14.25" customHeight="1" x14ac:dyDescent="0.2">
      <c r="A2" s="336"/>
      <c r="B2" s="587"/>
      <c r="C2" s="585" t="s">
        <v>256</v>
      </c>
      <c r="D2" s="608"/>
      <c r="E2" s="608"/>
      <c r="F2" s="587"/>
      <c r="G2" s="522" t="s">
        <v>257</v>
      </c>
      <c r="H2" s="522"/>
      <c r="I2" s="522"/>
      <c r="J2" s="522"/>
      <c r="K2" s="522"/>
      <c r="L2" s="337"/>
      <c r="M2" s="88"/>
    </row>
    <row r="3" spans="1:13" s="341" customFormat="1" ht="30" customHeight="1" x14ac:dyDescent="0.2">
      <c r="A3" s="338"/>
      <c r="B3" s="588"/>
      <c r="C3" s="609" t="s">
        <v>332</v>
      </c>
      <c r="D3" s="524" t="s">
        <v>311</v>
      </c>
      <c r="E3" s="521"/>
      <c r="F3" s="609" t="s">
        <v>314</v>
      </c>
      <c r="G3" s="603" t="s">
        <v>310</v>
      </c>
      <c r="H3" s="555" t="s">
        <v>311</v>
      </c>
      <c r="I3" s="605"/>
      <c r="J3" s="606"/>
      <c r="K3" s="523" t="s">
        <v>314</v>
      </c>
      <c r="L3" s="339"/>
      <c r="M3" s="340"/>
    </row>
    <row r="4" spans="1:13" s="341" customFormat="1" ht="30" customHeight="1" x14ac:dyDescent="0.2">
      <c r="A4" s="342"/>
      <c r="B4" s="343"/>
      <c r="C4" s="610"/>
      <c r="D4" s="165" t="s">
        <v>312</v>
      </c>
      <c r="E4" s="165" t="s">
        <v>313</v>
      </c>
      <c r="F4" s="610"/>
      <c r="G4" s="604"/>
      <c r="H4" s="344" t="s">
        <v>312</v>
      </c>
      <c r="I4" s="344" t="s">
        <v>315</v>
      </c>
      <c r="J4" s="345" t="s">
        <v>316</v>
      </c>
      <c r="K4" s="607"/>
      <c r="L4" s="339"/>
      <c r="M4" s="340"/>
    </row>
    <row r="5" spans="1:13" x14ac:dyDescent="0.2">
      <c r="A5" s="517" t="s">
        <v>212</v>
      </c>
      <c r="B5" s="346" t="s">
        <v>1</v>
      </c>
      <c r="C5" s="295">
        <v>32</v>
      </c>
      <c r="D5" s="295">
        <v>28</v>
      </c>
      <c r="E5" s="295">
        <v>13</v>
      </c>
      <c r="F5" s="295">
        <v>66</v>
      </c>
      <c r="G5" s="295">
        <v>18</v>
      </c>
      <c r="H5" s="295">
        <v>30</v>
      </c>
      <c r="I5" s="347">
        <v>9</v>
      </c>
      <c r="J5" s="347">
        <v>10</v>
      </c>
      <c r="K5" s="295">
        <v>55</v>
      </c>
      <c r="L5" s="96"/>
    </row>
    <row r="6" spans="1:13" x14ac:dyDescent="0.2">
      <c r="A6" s="581"/>
      <c r="B6" s="346" t="s">
        <v>235</v>
      </c>
      <c r="C6" s="295">
        <v>18</v>
      </c>
      <c r="D6" s="295">
        <v>17</v>
      </c>
      <c r="E6" s="295">
        <v>8</v>
      </c>
      <c r="F6" s="295">
        <v>39</v>
      </c>
      <c r="G6" s="295">
        <v>12</v>
      </c>
      <c r="H6" s="295">
        <v>21</v>
      </c>
      <c r="I6" s="347">
        <v>6</v>
      </c>
      <c r="J6" s="347">
        <v>8</v>
      </c>
      <c r="K6" s="295">
        <v>40</v>
      </c>
      <c r="L6" s="96"/>
    </row>
    <row r="7" spans="1:13" x14ac:dyDescent="0.2">
      <c r="A7" s="582"/>
      <c r="B7" s="346" t="s">
        <v>236</v>
      </c>
      <c r="C7" s="295">
        <v>14</v>
      </c>
      <c r="D7" s="295">
        <v>11</v>
      </c>
      <c r="E7" s="295">
        <v>5</v>
      </c>
      <c r="F7" s="295">
        <v>27</v>
      </c>
      <c r="G7" s="295">
        <v>6</v>
      </c>
      <c r="H7" s="295">
        <v>9</v>
      </c>
      <c r="I7" s="347">
        <v>3</v>
      </c>
      <c r="J7" s="347">
        <v>2</v>
      </c>
      <c r="K7" s="295">
        <v>15</v>
      </c>
      <c r="L7" s="96"/>
    </row>
    <row r="8" spans="1:13" x14ac:dyDescent="0.2">
      <c r="A8" s="517" t="s">
        <v>462</v>
      </c>
      <c r="B8" s="346" t="s">
        <v>1</v>
      </c>
      <c r="C8" s="295">
        <f>SUM(C11+C14)</f>
        <v>3</v>
      </c>
      <c r="D8" s="295">
        <f t="shared" ref="D8:K8" si="0">SUM(D11+D14)</f>
        <v>1</v>
      </c>
      <c r="E8" s="295">
        <f t="shared" si="0"/>
        <v>0</v>
      </c>
      <c r="F8" s="295">
        <f t="shared" si="0"/>
        <v>4</v>
      </c>
      <c r="G8" s="295">
        <f t="shared" si="0"/>
        <v>1</v>
      </c>
      <c r="H8" s="295">
        <f t="shared" si="0"/>
        <v>0</v>
      </c>
      <c r="I8" s="295">
        <f t="shared" si="0"/>
        <v>0</v>
      </c>
      <c r="J8" s="295">
        <f t="shared" si="0"/>
        <v>0</v>
      </c>
      <c r="K8" s="295">
        <f t="shared" si="0"/>
        <v>0</v>
      </c>
      <c r="L8" s="96"/>
    </row>
    <row r="9" spans="1:13" x14ac:dyDescent="0.2">
      <c r="A9" s="581"/>
      <c r="B9" s="346" t="s">
        <v>235</v>
      </c>
      <c r="C9" s="295">
        <f t="shared" ref="C9:K9" si="1">SUM(C12+C15)</f>
        <v>1</v>
      </c>
      <c r="D9" s="295">
        <f t="shared" si="1"/>
        <v>1</v>
      </c>
      <c r="E9" s="295">
        <f t="shared" si="1"/>
        <v>0</v>
      </c>
      <c r="F9" s="295">
        <f t="shared" si="1"/>
        <v>2</v>
      </c>
      <c r="G9" s="295">
        <f t="shared" si="1"/>
        <v>1</v>
      </c>
      <c r="H9" s="295">
        <f t="shared" si="1"/>
        <v>0</v>
      </c>
      <c r="I9" s="295">
        <f t="shared" si="1"/>
        <v>0</v>
      </c>
      <c r="J9" s="295">
        <f t="shared" si="1"/>
        <v>0</v>
      </c>
      <c r="K9" s="295">
        <f t="shared" si="1"/>
        <v>0</v>
      </c>
      <c r="L9" s="96"/>
    </row>
    <row r="10" spans="1:13" x14ac:dyDescent="0.2">
      <c r="A10" s="582"/>
      <c r="B10" s="346" t="s">
        <v>236</v>
      </c>
      <c r="C10" s="295">
        <f>SUM(C13+C16)</f>
        <v>2</v>
      </c>
      <c r="D10" s="295">
        <f t="shared" ref="D10:K10" si="2">SUM(D13+D16)</f>
        <v>0</v>
      </c>
      <c r="E10" s="295">
        <f t="shared" si="2"/>
        <v>0</v>
      </c>
      <c r="F10" s="295">
        <f t="shared" si="2"/>
        <v>2</v>
      </c>
      <c r="G10" s="295">
        <f t="shared" si="2"/>
        <v>0</v>
      </c>
      <c r="H10" s="295">
        <f t="shared" si="2"/>
        <v>0</v>
      </c>
      <c r="I10" s="295">
        <f t="shared" si="2"/>
        <v>0</v>
      </c>
      <c r="J10" s="295">
        <f t="shared" si="2"/>
        <v>0</v>
      </c>
      <c r="K10" s="295">
        <f t="shared" si="2"/>
        <v>0</v>
      </c>
      <c r="L10" s="96"/>
    </row>
    <row r="11" spans="1:13" x14ac:dyDescent="0.2">
      <c r="A11" s="519" t="s">
        <v>461</v>
      </c>
      <c r="B11" s="407" t="s">
        <v>1</v>
      </c>
      <c r="C11" s="406">
        <f>IF(SUM(C12:C13)=0,"-",(SUM(C12:C13)))</f>
        <v>2</v>
      </c>
      <c r="D11" s="406">
        <f t="shared" ref="D11:K11" si="3">IF(SUM(D12:D13)=0,"-",(SUM(D12:D13)))</f>
        <v>1</v>
      </c>
      <c r="E11" s="406" t="str">
        <f t="shared" si="3"/>
        <v>-</v>
      </c>
      <c r="F11" s="406">
        <f t="shared" si="3"/>
        <v>3</v>
      </c>
      <c r="G11" s="406" t="str">
        <f>IF(SUM(G12:G13)=0,"-",(SUM(G12:G13)))</f>
        <v>-</v>
      </c>
      <c r="H11" s="406" t="str">
        <f t="shared" si="3"/>
        <v>-</v>
      </c>
      <c r="I11" s="406" t="str">
        <f t="shared" si="3"/>
        <v>-</v>
      </c>
      <c r="J11" s="406" t="str">
        <f t="shared" si="3"/>
        <v>-</v>
      </c>
      <c r="K11" s="406" t="str">
        <f t="shared" si="3"/>
        <v>-</v>
      </c>
      <c r="L11" s="96"/>
    </row>
    <row r="12" spans="1:13" x14ac:dyDescent="0.2">
      <c r="A12" s="564"/>
      <c r="B12" s="407" t="s">
        <v>235</v>
      </c>
      <c r="C12" s="406">
        <v>1</v>
      </c>
      <c r="D12" s="406">
        <v>1</v>
      </c>
      <c r="E12" s="406">
        <v>0</v>
      </c>
      <c r="F12" s="406">
        <v>2</v>
      </c>
      <c r="G12" s="406">
        <v>0</v>
      </c>
      <c r="H12" s="406">
        <v>0</v>
      </c>
      <c r="I12" s="406">
        <v>0</v>
      </c>
      <c r="J12" s="406">
        <v>0</v>
      </c>
      <c r="K12" s="406">
        <v>0</v>
      </c>
      <c r="L12" s="96"/>
    </row>
    <row r="13" spans="1:13" x14ac:dyDescent="0.2">
      <c r="A13" s="520"/>
      <c r="B13" s="407" t="s">
        <v>236</v>
      </c>
      <c r="C13" s="406">
        <v>1</v>
      </c>
      <c r="D13" s="406">
        <v>0</v>
      </c>
      <c r="E13" s="406">
        <v>0</v>
      </c>
      <c r="F13" s="406">
        <v>1</v>
      </c>
      <c r="G13" s="406">
        <v>0</v>
      </c>
      <c r="H13" s="406">
        <v>0</v>
      </c>
      <c r="I13" s="406">
        <v>0</v>
      </c>
      <c r="J13" s="406">
        <v>0</v>
      </c>
      <c r="K13" s="406">
        <v>0</v>
      </c>
      <c r="L13" s="96"/>
    </row>
    <row r="14" spans="1:13" s="83" customFormat="1" x14ac:dyDescent="0.2">
      <c r="A14" s="519" t="s">
        <v>442</v>
      </c>
      <c r="B14" s="407" t="s">
        <v>1</v>
      </c>
      <c r="C14" s="406">
        <f>IF(SUM(C15:C16)=0,"-",(SUM(C15:C16)))</f>
        <v>1</v>
      </c>
      <c r="D14" s="406" t="str">
        <f t="shared" ref="D14:K14" si="4">IF(SUM(D15:D16)=0,"-",(SUM(D15:D16)))</f>
        <v>-</v>
      </c>
      <c r="E14" s="406" t="str">
        <f t="shared" si="4"/>
        <v>-</v>
      </c>
      <c r="F14" s="406">
        <f t="shared" si="4"/>
        <v>1</v>
      </c>
      <c r="G14" s="406">
        <f t="shared" si="4"/>
        <v>1</v>
      </c>
      <c r="H14" s="406" t="str">
        <f t="shared" si="4"/>
        <v>-</v>
      </c>
      <c r="I14" s="406" t="str">
        <f t="shared" si="4"/>
        <v>-</v>
      </c>
      <c r="J14" s="406" t="str">
        <f t="shared" si="4"/>
        <v>-</v>
      </c>
      <c r="K14" s="406" t="str">
        <f t="shared" si="4"/>
        <v>-</v>
      </c>
      <c r="L14" s="267"/>
    </row>
    <row r="15" spans="1:13" s="83" customFormat="1" x14ac:dyDescent="0.2">
      <c r="A15" s="579"/>
      <c r="B15" s="407" t="s">
        <v>235</v>
      </c>
      <c r="C15" s="406" t="str">
        <f>IF(SUM(C18,C21,C24,C27,C30,C33,C36,C39)=0,"-",SUM(C18,C21,C24,C27,C30,C33,C36,C39))</f>
        <v>-</v>
      </c>
      <c r="D15" s="406" t="str">
        <f t="shared" ref="D15:K15" si="5">IF(SUM(D18,D21,D24,D27,D30,D33,D36,D39)=0,"-",SUM(D18,D21,D24,D27,D30,D33,D36,D39))</f>
        <v>-</v>
      </c>
      <c r="E15" s="406" t="str">
        <f t="shared" si="5"/>
        <v>-</v>
      </c>
      <c r="F15" s="406" t="str">
        <f t="shared" si="5"/>
        <v>-</v>
      </c>
      <c r="G15" s="406">
        <f t="shared" si="5"/>
        <v>1</v>
      </c>
      <c r="H15" s="406" t="str">
        <f t="shared" si="5"/>
        <v>-</v>
      </c>
      <c r="I15" s="406" t="str">
        <f t="shared" si="5"/>
        <v>-</v>
      </c>
      <c r="J15" s="406" t="str">
        <f t="shared" si="5"/>
        <v>-</v>
      </c>
      <c r="K15" s="406" t="str">
        <f t="shared" si="5"/>
        <v>-</v>
      </c>
      <c r="L15" s="267"/>
    </row>
    <row r="16" spans="1:13" s="83" customFormat="1" x14ac:dyDescent="0.2">
      <c r="A16" s="580"/>
      <c r="B16" s="407" t="s">
        <v>236</v>
      </c>
      <c r="C16" s="406">
        <f>IF(SUM(C19,C22,C25,C28,C31,C34,C37,C40)=0,"-",SUM(C19,C22,C25,C28,C31,C34,C37,C40))</f>
        <v>1</v>
      </c>
      <c r="D16" s="406" t="str">
        <f t="shared" ref="D16:K16" si="6">IF(SUM(D19,D22,D25,D28,D31,D34,D37,D40)=0,"-",SUM(D19,D22,D25,D28,D31,D34,D37,D40))</f>
        <v>-</v>
      </c>
      <c r="E16" s="406" t="str">
        <f t="shared" si="6"/>
        <v>-</v>
      </c>
      <c r="F16" s="406">
        <f t="shared" si="6"/>
        <v>1</v>
      </c>
      <c r="G16" s="406" t="str">
        <f t="shared" si="6"/>
        <v>-</v>
      </c>
      <c r="H16" s="406" t="str">
        <f t="shared" si="6"/>
        <v>-</v>
      </c>
      <c r="I16" s="406" t="str">
        <f t="shared" si="6"/>
        <v>-</v>
      </c>
      <c r="J16" s="406" t="str">
        <f t="shared" si="6"/>
        <v>-</v>
      </c>
      <c r="K16" s="406" t="str">
        <f t="shared" si="6"/>
        <v>-</v>
      </c>
      <c r="L16" s="267"/>
    </row>
    <row r="17" spans="1:12" x14ac:dyDescent="0.2">
      <c r="A17" s="515" t="s">
        <v>443</v>
      </c>
      <c r="B17" s="348" t="s">
        <v>1</v>
      </c>
      <c r="C17" s="114">
        <f>IF(SUM(C18:C19)=0,"-",(SUM(C18:C19)))</f>
        <v>1</v>
      </c>
      <c r="D17" s="114" t="str">
        <f t="shared" ref="D17:K17" si="7">IF(SUM(D18:D19)=0,"-",(SUM(D18:D19)))</f>
        <v>-</v>
      </c>
      <c r="E17" s="114" t="str">
        <f t="shared" si="7"/>
        <v>-</v>
      </c>
      <c r="F17" s="114">
        <f t="shared" si="7"/>
        <v>1</v>
      </c>
      <c r="G17" s="114">
        <f>IF(SUM(G18:G19)=0,"-",(SUM(G18:G19)))</f>
        <v>1</v>
      </c>
      <c r="H17" s="114" t="str">
        <f t="shared" si="7"/>
        <v>-</v>
      </c>
      <c r="I17" s="114" t="str">
        <f t="shared" si="7"/>
        <v>-</v>
      </c>
      <c r="J17" s="114" t="str">
        <f t="shared" si="7"/>
        <v>-</v>
      </c>
      <c r="K17" s="114" t="str">
        <f t="shared" si="7"/>
        <v>-</v>
      </c>
      <c r="L17" s="96"/>
    </row>
    <row r="18" spans="1:12" x14ac:dyDescent="0.2">
      <c r="A18" s="575"/>
      <c r="B18" s="348" t="s">
        <v>235</v>
      </c>
      <c r="C18" s="114" t="s">
        <v>453</v>
      </c>
      <c r="D18" s="114" t="s">
        <v>453</v>
      </c>
      <c r="E18" s="114" t="s">
        <v>453</v>
      </c>
      <c r="F18" s="114" t="s">
        <v>453</v>
      </c>
      <c r="G18" s="114">
        <v>1</v>
      </c>
      <c r="H18" s="114" t="s">
        <v>453</v>
      </c>
      <c r="I18" s="114" t="s">
        <v>453</v>
      </c>
      <c r="J18" s="114" t="s">
        <v>453</v>
      </c>
      <c r="K18" s="114" t="s">
        <v>453</v>
      </c>
      <c r="L18" s="96"/>
    </row>
    <row r="19" spans="1:12" x14ac:dyDescent="0.2">
      <c r="A19" s="516"/>
      <c r="B19" s="348" t="s">
        <v>236</v>
      </c>
      <c r="C19" s="114">
        <v>1</v>
      </c>
      <c r="D19" s="114" t="s">
        <v>453</v>
      </c>
      <c r="E19" s="114" t="s">
        <v>453</v>
      </c>
      <c r="F19" s="114">
        <v>1</v>
      </c>
      <c r="G19" s="114" t="s">
        <v>453</v>
      </c>
      <c r="H19" s="114" t="s">
        <v>453</v>
      </c>
      <c r="I19" s="114" t="s">
        <v>453</v>
      </c>
      <c r="J19" s="114" t="s">
        <v>453</v>
      </c>
      <c r="K19" s="114" t="s">
        <v>453</v>
      </c>
      <c r="L19" s="96"/>
    </row>
    <row r="20" spans="1:12" x14ac:dyDescent="0.2">
      <c r="A20" s="515" t="s">
        <v>444</v>
      </c>
      <c r="B20" s="348" t="s">
        <v>1</v>
      </c>
      <c r="C20" s="114" t="str">
        <f t="shared" ref="C20:K20" si="8">IF(SUM(C21:C22)=0,"-",(SUM(C21:C22)))</f>
        <v>-</v>
      </c>
      <c r="D20" s="114" t="str">
        <f t="shared" si="8"/>
        <v>-</v>
      </c>
      <c r="E20" s="114" t="str">
        <f t="shared" si="8"/>
        <v>-</v>
      </c>
      <c r="F20" s="114" t="str">
        <f t="shared" si="8"/>
        <v>-</v>
      </c>
      <c r="G20" s="114" t="str">
        <f t="shared" si="8"/>
        <v>-</v>
      </c>
      <c r="H20" s="114" t="str">
        <f t="shared" si="8"/>
        <v>-</v>
      </c>
      <c r="I20" s="114" t="str">
        <f t="shared" si="8"/>
        <v>-</v>
      </c>
      <c r="J20" s="114" t="str">
        <f t="shared" si="8"/>
        <v>-</v>
      </c>
      <c r="K20" s="114" t="str">
        <f t="shared" si="8"/>
        <v>-</v>
      </c>
      <c r="L20" s="96"/>
    </row>
    <row r="21" spans="1:12" x14ac:dyDescent="0.2">
      <c r="A21" s="575"/>
      <c r="B21" s="348" t="s">
        <v>235</v>
      </c>
      <c r="C21" s="114" t="s">
        <v>453</v>
      </c>
      <c r="D21" s="114" t="s">
        <v>453</v>
      </c>
      <c r="E21" s="114" t="s">
        <v>453</v>
      </c>
      <c r="F21" s="114" t="s">
        <v>453</v>
      </c>
      <c r="G21" s="114" t="s">
        <v>453</v>
      </c>
      <c r="H21" s="114" t="s">
        <v>453</v>
      </c>
      <c r="I21" s="114" t="s">
        <v>453</v>
      </c>
      <c r="J21" s="114" t="s">
        <v>453</v>
      </c>
      <c r="K21" s="114" t="s">
        <v>453</v>
      </c>
      <c r="L21" s="96"/>
    </row>
    <row r="22" spans="1:12" x14ac:dyDescent="0.2">
      <c r="A22" s="516"/>
      <c r="B22" s="348" t="s">
        <v>236</v>
      </c>
      <c r="C22" s="114" t="s">
        <v>453</v>
      </c>
      <c r="D22" s="114" t="s">
        <v>453</v>
      </c>
      <c r="E22" s="114" t="s">
        <v>453</v>
      </c>
      <c r="F22" s="114" t="s">
        <v>453</v>
      </c>
      <c r="G22" s="114" t="s">
        <v>453</v>
      </c>
      <c r="H22" s="114" t="s">
        <v>453</v>
      </c>
      <c r="I22" s="114" t="s">
        <v>453</v>
      </c>
      <c r="J22" s="114" t="s">
        <v>453</v>
      </c>
      <c r="K22" s="114" t="s">
        <v>453</v>
      </c>
      <c r="L22" s="96"/>
    </row>
    <row r="23" spans="1:12" x14ac:dyDescent="0.2">
      <c r="A23" s="515" t="s">
        <v>445</v>
      </c>
      <c r="B23" s="348" t="s">
        <v>1</v>
      </c>
      <c r="C23" s="114" t="str">
        <f t="shared" ref="C23:K23" si="9">IF(SUM(C24:C25)=0,"-",(SUM(C24:C25)))</f>
        <v>-</v>
      </c>
      <c r="D23" s="114" t="str">
        <f t="shared" si="9"/>
        <v>-</v>
      </c>
      <c r="E23" s="114" t="str">
        <f t="shared" si="9"/>
        <v>-</v>
      </c>
      <c r="F23" s="114" t="str">
        <f t="shared" si="9"/>
        <v>-</v>
      </c>
      <c r="G23" s="114" t="str">
        <f t="shared" si="9"/>
        <v>-</v>
      </c>
      <c r="H23" s="114" t="str">
        <f t="shared" si="9"/>
        <v>-</v>
      </c>
      <c r="I23" s="114" t="str">
        <f t="shared" si="9"/>
        <v>-</v>
      </c>
      <c r="J23" s="114" t="str">
        <f t="shared" si="9"/>
        <v>-</v>
      </c>
      <c r="K23" s="114" t="str">
        <f t="shared" si="9"/>
        <v>-</v>
      </c>
      <c r="L23" s="96"/>
    </row>
    <row r="24" spans="1:12" x14ac:dyDescent="0.2">
      <c r="A24" s="575"/>
      <c r="B24" s="348" t="s">
        <v>235</v>
      </c>
      <c r="C24" s="114" t="s">
        <v>453</v>
      </c>
      <c r="D24" s="114" t="s">
        <v>453</v>
      </c>
      <c r="E24" s="114" t="s">
        <v>453</v>
      </c>
      <c r="F24" s="114" t="s">
        <v>453</v>
      </c>
      <c r="G24" s="114" t="s">
        <v>453</v>
      </c>
      <c r="H24" s="114" t="s">
        <v>453</v>
      </c>
      <c r="I24" s="114" t="s">
        <v>453</v>
      </c>
      <c r="J24" s="114" t="s">
        <v>453</v>
      </c>
      <c r="K24" s="114" t="s">
        <v>453</v>
      </c>
      <c r="L24" s="96"/>
    </row>
    <row r="25" spans="1:12" x14ac:dyDescent="0.2">
      <c r="A25" s="516"/>
      <c r="B25" s="348" t="s">
        <v>236</v>
      </c>
      <c r="C25" s="114" t="s">
        <v>453</v>
      </c>
      <c r="D25" s="114" t="s">
        <v>453</v>
      </c>
      <c r="E25" s="114" t="s">
        <v>453</v>
      </c>
      <c r="F25" s="114" t="s">
        <v>453</v>
      </c>
      <c r="G25" s="114" t="s">
        <v>453</v>
      </c>
      <c r="H25" s="114" t="s">
        <v>453</v>
      </c>
      <c r="I25" s="114" t="s">
        <v>453</v>
      </c>
      <c r="J25" s="114" t="s">
        <v>453</v>
      </c>
      <c r="K25" s="114" t="s">
        <v>453</v>
      </c>
      <c r="L25" s="96"/>
    </row>
    <row r="26" spans="1:12" x14ac:dyDescent="0.2">
      <c r="A26" s="515" t="s">
        <v>447</v>
      </c>
      <c r="B26" s="348" t="s">
        <v>1</v>
      </c>
      <c r="C26" s="114" t="str">
        <f t="shared" ref="C26:K26" si="10">IF(SUM(C27:C28)=0,"-",(SUM(C27:C28)))</f>
        <v>-</v>
      </c>
      <c r="D26" s="114" t="str">
        <f t="shared" si="10"/>
        <v>-</v>
      </c>
      <c r="E26" s="114" t="str">
        <f t="shared" si="10"/>
        <v>-</v>
      </c>
      <c r="F26" s="114" t="str">
        <f t="shared" si="10"/>
        <v>-</v>
      </c>
      <c r="G26" s="114" t="str">
        <f t="shared" si="10"/>
        <v>-</v>
      </c>
      <c r="H26" s="114" t="str">
        <f t="shared" si="10"/>
        <v>-</v>
      </c>
      <c r="I26" s="114" t="str">
        <f t="shared" si="10"/>
        <v>-</v>
      </c>
      <c r="J26" s="114" t="str">
        <f t="shared" si="10"/>
        <v>-</v>
      </c>
      <c r="K26" s="114" t="str">
        <f t="shared" si="10"/>
        <v>-</v>
      </c>
      <c r="L26" s="96"/>
    </row>
    <row r="27" spans="1:12" x14ac:dyDescent="0.2">
      <c r="A27" s="575"/>
      <c r="B27" s="348" t="s">
        <v>235</v>
      </c>
      <c r="C27" s="114" t="s">
        <v>453</v>
      </c>
      <c r="D27" s="114" t="s">
        <v>453</v>
      </c>
      <c r="E27" s="114" t="s">
        <v>453</v>
      </c>
      <c r="F27" s="114" t="s">
        <v>453</v>
      </c>
      <c r="G27" s="114" t="s">
        <v>453</v>
      </c>
      <c r="H27" s="114" t="s">
        <v>453</v>
      </c>
      <c r="I27" s="114" t="s">
        <v>453</v>
      </c>
      <c r="J27" s="114" t="s">
        <v>453</v>
      </c>
      <c r="K27" s="114" t="s">
        <v>453</v>
      </c>
      <c r="L27" s="96"/>
    </row>
    <row r="28" spans="1:12" x14ac:dyDescent="0.2">
      <c r="A28" s="516"/>
      <c r="B28" s="348" t="s">
        <v>236</v>
      </c>
      <c r="C28" s="114" t="s">
        <v>453</v>
      </c>
      <c r="D28" s="114" t="s">
        <v>453</v>
      </c>
      <c r="E28" s="114" t="s">
        <v>453</v>
      </c>
      <c r="F28" s="114" t="s">
        <v>453</v>
      </c>
      <c r="G28" s="114" t="s">
        <v>453</v>
      </c>
      <c r="H28" s="114" t="s">
        <v>453</v>
      </c>
      <c r="I28" s="114" t="s">
        <v>453</v>
      </c>
      <c r="J28" s="114" t="s">
        <v>453</v>
      </c>
      <c r="K28" s="114" t="s">
        <v>453</v>
      </c>
      <c r="L28" s="96"/>
    </row>
    <row r="29" spans="1:12" x14ac:dyDescent="0.2">
      <c r="A29" s="515" t="s">
        <v>446</v>
      </c>
      <c r="B29" s="348" t="s">
        <v>1</v>
      </c>
      <c r="C29" s="114" t="str">
        <f t="shared" ref="C29:K29" si="11">IF(SUM(C30:C31)=0,"-",(SUM(C30:C31)))</f>
        <v>-</v>
      </c>
      <c r="D29" s="114" t="str">
        <f t="shared" si="11"/>
        <v>-</v>
      </c>
      <c r="E29" s="114" t="str">
        <f t="shared" si="11"/>
        <v>-</v>
      </c>
      <c r="F29" s="114" t="str">
        <f t="shared" si="11"/>
        <v>-</v>
      </c>
      <c r="G29" s="114" t="str">
        <f t="shared" si="11"/>
        <v>-</v>
      </c>
      <c r="H29" s="114" t="str">
        <f t="shared" si="11"/>
        <v>-</v>
      </c>
      <c r="I29" s="114" t="str">
        <f t="shared" si="11"/>
        <v>-</v>
      </c>
      <c r="J29" s="114" t="str">
        <f t="shared" si="11"/>
        <v>-</v>
      </c>
      <c r="K29" s="114" t="str">
        <f t="shared" si="11"/>
        <v>-</v>
      </c>
      <c r="L29" s="96"/>
    </row>
    <row r="30" spans="1:12" x14ac:dyDescent="0.2">
      <c r="A30" s="575"/>
      <c r="B30" s="348" t="s">
        <v>235</v>
      </c>
      <c r="C30" s="114" t="s">
        <v>453</v>
      </c>
      <c r="D30" s="114" t="s">
        <v>453</v>
      </c>
      <c r="E30" s="114" t="s">
        <v>453</v>
      </c>
      <c r="F30" s="114" t="s">
        <v>453</v>
      </c>
      <c r="G30" s="114" t="s">
        <v>453</v>
      </c>
      <c r="H30" s="114" t="s">
        <v>453</v>
      </c>
      <c r="I30" s="114" t="s">
        <v>453</v>
      </c>
      <c r="J30" s="114" t="s">
        <v>453</v>
      </c>
      <c r="K30" s="114" t="s">
        <v>453</v>
      </c>
      <c r="L30" s="96"/>
    </row>
    <row r="31" spans="1:12" x14ac:dyDescent="0.2">
      <c r="A31" s="516"/>
      <c r="B31" s="348" t="s">
        <v>236</v>
      </c>
      <c r="C31" s="114" t="s">
        <v>453</v>
      </c>
      <c r="D31" s="114" t="s">
        <v>453</v>
      </c>
      <c r="E31" s="114" t="s">
        <v>453</v>
      </c>
      <c r="F31" s="114" t="s">
        <v>453</v>
      </c>
      <c r="G31" s="114" t="s">
        <v>453</v>
      </c>
      <c r="H31" s="114" t="s">
        <v>453</v>
      </c>
      <c r="I31" s="114" t="s">
        <v>453</v>
      </c>
      <c r="J31" s="114" t="s">
        <v>453</v>
      </c>
      <c r="K31" s="114" t="s">
        <v>453</v>
      </c>
      <c r="L31" s="96"/>
    </row>
    <row r="32" spans="1:12" x14ac:dyDescent="0.2">
      <c r="A32" s="515" t="s">
        <v>448</v>
      </c>
      <c r="B32" s="348" t="s">
        <v>1</v>
      </c>
      <c r="C32" s="114" t="str">
        <f t="shared" ref="C32:K32" si="12">IF(SUM(C33:C34)=0,"-",(SUM(C33:C34)))</f>
        <v>-</v>
      </c>
      <c r="D32" s="114" t="str">
        <f t="shared" si="12"/>
        <v>-</v>
      </c>
      <c r="E32" s="114" t="str">
        <f t="shared" si="12"/>
        <v>-</v>
      </c>
      <c r="F32" s="114" t="str">
        <f t="shared" si="12"/>
        <v>-</v>
      </c>
      <c r="G32" s="114" t="str">
        <f t="shared" si="12"/>
        <v>-</v>
      </c>
      <c r="H32" s="114" t="str">
        <f t="shared" si="12"/>
        <v>-</v>
      </c>
      <c r="I32" s="114" t="str">
        <f t="shared" si="12"/>
        <v>-</v>
      </c>
      <c r="J32" s="114" t="str">
        <f t="shared" si="12"/>
        <v>-</v>
      </c>
      <c r="K32" s="114" t="str">
        <f t="shared" si="12"/>
        <v>-</v>
      </c>
      <c r="L32" s="96"/>
    </row>
    <row r="33" spans="1:12" x14ac:dyDescent="0.2">
      <c r="A33" s="575"/>
      <c r="B33" s="348" t="s">
        <v>235</v>
      </c>
      <c r="C33" s="114" t="s">
        <v>453</v>
      </c>
      <c r="D33" s="114" t="s">
        <v>453</v>
      </c>
      <c r="E33" s="114" t="s">
        <v>453</v>
      </c>
      <c r="F33" s="114" t="s">
        <v>453</v>
      </c>
      <c r="G33" s="114" t="s">
        <v>453</v>
      </c>
      <c r="H33" s="114" t="s">
        <v>453</v>
      </c>
      <c r="I33" s="114" t="s">
        <v>453</v>
      </c>
      <c r="J33" s="114" t="s">
        <v>453</v>
      </c>
      <c r="K33" s="114" t="s">
        <v>453</v>
      </c>
      <c r="L33" s="96"/>
    </row>
    <row r="34" spans="1:12" x14ac:dyDescent="0.2">
      <c r="A34" s="516"/>
      <c r="B34" s="348" t="s">
        <v>236</v>
      </c>
      <c r="C34" s="114" t="s">
        <v>453</v>
      </c>
      <c r="D34" s="114" t="s">
        <v>453</v>
      </c>
      <c r="E34" s="114" t="s">
        <v>453</v>
      </c>
      <c r="F34" s="114" t="s">
        <v>453</v>
      </c>
      <c r="G34" s="114" t="s">
        <v>453</v>
      </c>
      <c r="H34" s="114" t="s">
        <v>453</v>
      </c>
      <c r="I34" s="114" t="s">
        <v>453</v>
      </c>
      <c r="J34" s="114" t="s">
        <v>453</v>
      </c>
      <c r="K34" s="114" t="s">
        <v>453</v>
      </c>
      <c r="L34" s="96"/>
    </row>
    <row r="35" spans="1:12" x14ac:dyDescent="0.2">
      <c r="A35" s="515" t="s">
        <v>449</v>
      </c>
      <c r="B35" s="348" t="s">
        <v>1</v>
      </c>
      <c r="C35" s="114" t="str">
        <f t="shared" ref="C35:K35" si="13">IF(SUM(C36:C37)=0,"-",(SUM(C36:C37)))</f>
        <v>-</v>
      </c>
      <c r="D35" s="114" t="str">
        <f t="shared" si="13"/>
        <v>-</v>
      </c>
      <c r="E35" s="114" t="str">
        <f t="shared" si="13"/>
        <v>-</v>
      </c>
      <c r="F35" s="114" t="str">
        <f t="shared" si="13"/>
        <v>-</v>
      </c>
      <c r="G35" s="114" t="str">
        <f t="shared" si="13"/>
        <v>-</v>
      </c>
      <c r="H35" s="114" t="str">
        <f t="shared" si="13"/>
        <v>-</v>
      </c>
      <c r="I35" s="114" t="str">
        <f t="shared" si="13"/>
        <v>-</v>
      </c>
      <c r="J35" s="114" t="str">
        <f t="shared" si="13"/>
        <v>-</v>
      </c>
      <c r="K35" s="114" t="str">
        <f t="shared" si="13"/>
        <v>-</v>
      </c>
      <c r="L35" s="96"/>
    </row>
    <row r="36" spans="1:12" x14ac:dyDescent="0.2">
      <c r="A36" s="575"/>
      <c r="B36" s="348" t="s">
        <v>235</v>
      </c>
      <c r="C36" s="114" t="s">
        <v>453</v>
      </c>
      <c r="D36" s="114" t="s">
        <v>453</v>
      </c>
      <c r="E36" s="114" t="s">
        <v>453</v>
      </c>
      <c r="F36" s="114" t="s">
        <v>453</v>
      </c>
      <c r="G36" s="114" t="s">
        <v>453</v>
      </c>
      <c r="H36" s="114" t="s">
        <v>453</v>
      </c>
      <c r="I36" s="114" t="s">
        <v>453</v>
      </c>
      <c r="J36" s="114" t="s">
        <v>453</v>
      </c>
      <c r="K36" s="114" t="s">
        <v>453</v>
      </c>
      <c r="L36" s="96"/>
    </row>
    <row r="37" spans="1:12" x14ac:dyDescent="0.2">
      <c r="A37" s="516"/>
      <c r="B37" s="348" t="s">
        <v>236</v>
      </c>
      <c r="C37" s="114" t="s">
        <v>453</v>
      </c>
      <c r="D37" s="114" t="s">
        <v>453</v>
      </c>
      <c r="E37" s="114" t="s">
        <v>453</v>
      </c>
      <c r="F37" s="114" t="s">
        <v>453</v>
      </c>
      <c r="G37" s="114" t="s">
        <v>453</v>
      </c>
      <c r="H37" s="114" t="s">
        <v>453</v>
      </c>
      <c r="I37" s="114" t="s">
        <v>453</v>
      </c>
      <c r="J37" s="114" t="s">
        <v>453</v>
      </c>
      <c r="K37" s="114" t="s">
        <v>453</v>
      </c>
      <c r="L37" s="96"/>
    </row>
    <row r="38" spans="1:12" x14ac:dyDescent="0.2">
      <c r="A38" s="515" t="s">
        <v>450</v>
      </c>
      <c r="B38" s="348" t="s">
        <v>1</v>
      </c>
      <c r="C38" s="114" t="str">
        <f t="shared" ref="C38:K38" si="14">IF(SUM(C39:C40)=0,"-",(SUM(C39:C40)))</f>
        <v>-</v>
      </c>
      <c r="D38" s="114" t="str">
        <f t="shared" si="14"/>
        <v>-</v>
      </c>
      <c r="E38" s="114" t="str">
        <f t="shared" si="14"/>
        <v>-</v>
      </c>
      <c r="F38" s="114" t="str">
        <f t="shared" si="14"/>
        <v>-</v>
      </c>
      <c r="G38" s="114" t="str">
        <f t="shared" si="14"/>
        <v>-</v>
      </c>
      <c r="H38" s="114" t="str">
        <f t="shared" si="14"/>
        <v>-</v>
      </c>
      <c r="I38" s="114" t="str">
        <f t="shared" si="14"/>
        <v>-</v>
      </c>
      <c r="J38" s="114" t="str">
        <f t="shared" si="14"/>
        <v>-</v>
      </c>
      <c r="K38" s="114" t="str">
        <f t="shared" si="14"/>
        <v>-</v>
      </c>
      <c r="L38" s="96"/>
    </row>
    <row r="39" spans="1:12" x14ac:dyDescent="0.2">
      <c r="A39" s="575"/>
      <c r="B39" s="348" t="s">
        <v>235</v>
      </c>
      <c r="C39" s="114" t="s">
        <v>453</v>
      </c>
      <c r="D39" s="114" t="s">
        <v>453</v>
      </c>
      <c r="E39" s="114" t="s">
        <v>453</v>
      </c>
      <c r="F39" s="114" t="s">
        <v>453</v>
      </c>
      <c r="G39" s="114" t="s">
        <v>453</v>
      </c>
      <c r="H39" s="114" t="s">
        <v>453</v>
      </c>
      <c r="I39" s="114" t="s">
        <v>453</v>
      </c>
      <c r="J39" s="114" t="s">
        <v>453</v>
      </c>
      <c r="K39" s="114" t="s">
        <v>453</v>
      </c>
      <c r="L39" s="96"/>
    </row>
    <row r="40" spans="1:12" x14ac:dyDescent="0.2">
      <c r="A40" s="516"/>
      <c r="B40" s="348" t="s">
        <v>236</v>
      </c>
      <c r="C40" s="114" t="s">
        <v>453</v>
      </c>
      <c r="D40" s="114" t="s">
        <v>453</v>
      </c>
      <c r="E40" s="114" t="s">
        <v>453</v>
      </c>
      <c r="F40" s="114" t="s">
        <v>453</v>
      </c>
      <c r="G40" s="114" t="s">
        <v>453</v>
      </c>
      <c r="H40" s="114" t="s">
        <v>453</v>
      </c>
      <c r="I40" s="114" t="s">
        <v>453</v>
      </c>
      <c r="J40" s="114" t="s">
        <v>453</v>
      </c>
      <c r="K40" s="114" t="s">
        <v>453</v>
      </c>
      <c r="L40" s="96"/>
    </row>
    <row r="41" spans="1:12" s="443" customFormat="1" ht="13" customHeight="1" x14ac:dyDescent="0.2">
      <c r="A41" s="599" t="s">
        <v>487</v>
      </c>
      <c r="B41" s="346" t="s">
        <v>490</v>
      </c>
      <c r="C41" s="295" t="s">
        <v>416</v>
      </c>
      <c r="D41" s="295" t="s">
        <v>416</v>
      </c>
      <c r="E41" s="295" t="s">
        <v>416</v>
      </c>
      <c r="F41" s="295" t="s">
        <v>416</v>
      </c>
      <c r="G41" s="295" t="s">
        <v>416</v>
      </c>
      <c r="H41" s="295" t="s">
        <v>416</v>
      </c>
      <c r="I41" s="295" t="s">
        <v>416</v>
      </c>
      <c r="J41" s="295" t="s">
        <v>416</v>
      </c>
      <c r="K41" s="295" t="s">
        <v>416</v>
      </c>
      <c r="L41" s="455"/>
    </row>
    <row r="42" spans="1:12" s="443" customFormat="1" x14ac:dyDescent="0.2">
      <c r="A42" s="600"/>
      <c r="B42" s="346" t="s">
        <v>491</v>
      </c>
      <c r="C42" s="295" t="str">
        <f>C45</f>
        <v>-</v>
      </c>
      <c r="D42" s="295" t="str">
        <f t="shared" ref="D42:K43" si="15">D45</f>
        <v>-</v>
      </c>
      <c r="E42" s="295" t="str">
        <f t="shared" si="15"/>
        <v>-</v>
      </c>
      <c r="F42" s="295" t="str">
        <f t="shared" si="15"/>
        <v>-</v>
      </c>
      <c r="G42" s="295" t="str">
        <f t="shared" si="15"/>
        <v>-</v>
      </c>
      <c r="H42" s="295" t="str">
        <f t="shared" si="15"/>
        <v>-</v>
      </c>
      <c r="I42" s="295" t="str">
        <f t="shared" si="15"/>
        <v>-</v>
      </c>
      <c r="J42" s="295" t="str">
        <f t="shared" si="15"/>
        <v>-</v>
      </c>
      <c r="K42" s="295" t="str">
        <f t="shared" si="15"/>
        <v>-</v>
      </c>
      <c r="L42" s="455"/>
    </row>
    <row r="43" spans="1:12" s="443" customFormat="1" x14ac:dyDescent="0.2">
      <c r="A43" s="601"/>
      <c r="B43" s="346" t="s">
        <v>492</v>
      </c>
      <c r="C43" s="295" t="str">
        <f>C46</f>
        <v>-</v>
      </c>
      <c r="D43" s="295" t="str">
        <f t="shared" si="15"/>
        <v>-</v>
      </c>
      <c r="E43" s="295" t="str">
        <f t="shared" si="15"/>
        <v>-</v>
      </c>
      <c r="F43" s="295" t="str">
        <f t="shared" si="15"/>
        <v>-</v>
      </c>
      <c r="G43" s="295" t="str">
        <f t="shared" si="15"/>
        <v>-</v>
      </c>
      <c r="H43" s="295" t="str">
        <f t="shared" si="15"/>
        <v>-</v>
      </c>
      <c r="I43" s="295" t="str">
        <f t="shared" si="15"/>
        <v>-</v>
      </c>
      <c r="J43" s="295" t="str">
        <f t="shared" si="15"/>
        <v>-</v>
      </c>
      <c r="K43" s="295" t="str">
        <f t="shared" si="15"/>
        <v>-</v>
      </c>
      <c r="L43" s="455"/>
    </row>
    <row r="44" spans="1:12" s="437" customFormat="1" x14ac:dyDescent="0.2">
      <c r="A44" s="519" t="s">
        <v>475</v>
      </c>
      <c r="B44" s="407" t="s">
        <v>490</v>
      </c>
      <c r="C44" s="406" t="s">
        <v>416</v>
      </c>
      <c r="D44" s="406" t="s">
        <v>416</v>
      </c>
      <c r="E44" s="406" t="s">
        <v>416</v>
      </c>
      <c r="F44" s="406" t="s">
        <v>416</v>
      </c>
      <c r="G44" s="406" t="s">
        <v>416</v>
      </c>
      <c r="H44" s="406" t="s">
        <v>416</v>
      </c>
      <c r="I44" s="406" t="s">
        <v>416</v>
      </c>
      <c r="J44" s="406" t="s">
        <v>416</v>
      </c>
      <c r="K44" s="406" t="s">
        <v>416</v>
      </c>
      <c r="L44" s="457"/>
    </row>
    <row r="45" spans="1:12" s="437" customFormat="1" x14ac:dyDescent="0.2">
      <c r="A45" s="564"/>
      <c r="B45" s="407" t="s">
        <v>491</v>
      </c>
      <c r="C45" s="406" t="s">
        <v>416</v>
      </c>
      <c r="D45" s="406" t="s">
        <v>416</v>
      </c>
      <c r="E45" s="406" t="s">
        <v>416</v>
      </c>
      <c r="F45" s="406" t="s">
        <v>416</v>
      </c>
      <c r="G45" s="406" t="s">
        <v>416</v>
      </c>
      <c r="H45" s="406" t="s">
        <v>416</v>
      </c>
      <c r="I45" s="406" t="s">
        <v>416</v>
      </c>
      <c r="J45" s="406" t="s">
        <v>416</v>
      </c>
      <c r="K45" s="406" t="s">
        <v>416</v>
      </c>
      <c r="L45" s="457"/>
    </row>
    <row r="46" spans="1:12" s="437" customFormat="1" x14ac:dyDescent="0.2">
      <c r="A46" s="520"/>
      <c r="B46" s="407" t="s">
        <v>492</v>
      </c>
      <c r="C46" s="406" t="s">
        <v>416</v>
      </c>
      <c r="D46" s="406" t="s">
        <v>416</v>
      </c>
      <c r="E46" s="406" t="s">
        <v>416</v>
      </c>
      <c r="F46" s="406" t="s">
        <v>416</v>
      </c>
      <c r="G46" s="406" t="s">
        <v>416</v>
      </c>
      <c r="H46" s="406" t="s">
        <v>416</v>
      </c>
      <c r="I46" s="406" t="s">
        <v>416</v>
      </c>
      <c r="J46" s="406" t="s">
        <v>416</v>
      </c>
      <c r="K46" s="406" t="s">
        <v>416</v>
      </c>
      <c r="L46" s="457"/>
    </row>
    <row r="47" spans="1:12" x14ac:dyDescent="0.2">
      <c r="A47" s="515" t="s">
        <v>476</v>
      </c>
      <c r="B47" s="348" t="s">
        <v>490</v>
      </c>
      <c r="C47" s="114" t="s">
        <v>416</v>
      </c>
      <c r="D47" s="114" t="s">
        <v>416</v>
      </c>
      <c r="E47" s="114" t="s">
        <v>416</v>
      </c>
      <c r="F47" s="114" t="s">
        <v>416</v>
      </c>
      <c r="G47" s="114" t="s">
        <v>416</v>
      </c>
      <c r="H47" s="114" t="s">
        <v>416</v>
      </c>
      <c r="I47" s="114" t="s">
        <v>416</v>
      </c>
      <c r="J47" s="114" t="s">
        <v>416</v>
      </c>
      <c r="K47" s="114" t="s">
        <v>416</v>
      </c>
      <c r="L47" s="96"/>
    </row>
    <row r="48" spans="1:12" x14ac:dyDescent="0.2">
      <c r="A48" s="575"/>
      <c r="B48" s="348" t="s">
        <v>491</v>
      </c>
      <c r="C48" s="114">
        <v>0</v>
      </c>
      <c r="D48" s="114">
        <v>0</v>
      </c>
      <c r="E48" s="114">
        <v>0</v>
      </c>
      <c r="F48" s="114">
        <v>0</v>
      </c>
      <c r="G48" s="114">
        <v>0</v>
      </c>
      <c r="H48" s="114">
        <v>0</v>
      </c>
      <c r="I48" s="114">
        <v>0</v>
      </c>
      <c r="J48" s="114">
        <v>0</v>
      </c>
      <c r="K48" s="114">
        <v>0</v>
      </c>
      <c r="L48" s="96"/>
    </row>
    <row r="49" spans="1:12" x14ac:dyDescent="0.2">
      <c r="A49" s="516"/>
      <c r="B49" s="348" t="s">
        <v>492</v>
      </c>
      <c r="C49" s="114">
        <v>0</v>
      </c>
      <c r="D49" s="114">
        <v>0</v>
      </c>
      <c r="E49" s="114">
        <v>0</v>
      </c>
      <c r="F49" s="114">
        <v>0</v>
      </c>
      <c r="G49" s="114">
        <v>0</v>
      </c>
      <c r="H49" s="114">
        <v>0</v>
      </c>
      <c r="I49" s="114">
        <v>0</v>
      </c>
      <c r="J49" s="114">
        <v>0</v>
      </c>
      <c r="K49" s="114"/>
      <c r="L49" s="96"/>
    </row>
    <row r="50" spans="1:12" x14ac:dyDescent="0.2">
      <c r="A50" s="515" t="s">
        <v>477</v>
      </c>
      <c r="B50" s="348" t="s">
        <v>490</v>
      </c>
      <c r="C50" s="114" t="s">
        <v>416</v>
      </c>
      <c r="D50" s="114" t="s">
        <v>416</v>
      </c>
      <c r="E50" s="114" t="s">
        <v>416</v>
      </c>
      <c r="F50" s="114" t="s">
        <v>416</v>
      </c>
      <c r="G50" s="114" t="s">
        <v>416</v>
      </c>
      <c r="H50" s="114" t="s">
        <v>416</v>
      </c>
      <c r="I50" s="114" t="s">
        <v>416</v>
      </c>
      <c r="J50" s="114" t="s">
        <v>416</v>
      </c>
      <c r="K50" s="114" t="s">
        <v>416</v>
      </c>
      <c r="L50" s="96"/>
    </row>
    <row r="51" spans="1:12" x14ac:dyDescent="0.2">
      <c r="A51" s="575"/>
      <c r="B51" s="348" t="s">
        <v>491</v>
      </c>
      <c r="C51" s="114">
        <v>0</v>
      </c>
      <c r="D51" s="114">
        <v>0</v>
      </c>
      <c r="E51" s="114">
        <v>0</v>
      </c>
      <c r="F51" s="114">
        <v>0</v>
      </c>
      <c r="G51" s="114">
        <v>0</v>
      </c>
      <c r="H51" s="114">
        <v>0</v>
      </c>
      <c r="I51" s="114">
        <v>0</v>
      </c>
      <c r="J51" s="114">
        <v>0</v>
      </c>
      <c r="K51" s="114">
        <v>0</v>
      </c>
      <c r="L51" s="96"/>
    </row>
    <row r="52" spans="1:12" x14ac:dyDescent="0.2">
      <c r="A52" s="516"/>
      <c r="B52" s="348" t="s">
        <v>492</v>
      </c>
      <c r="C52" s="114">
        <v>0</v>
      </c>
      <c r="D52" s="114">
        <v>0</v>
      </c>
      <c r="E52" s="114">
        <v>0</v>
      </c>
      <c r="F52" s="114">
        <v>0</v>
      </c>
      <c r="G52" s="114">
        <v>0</v>
      </c>
      <c r="H52" s="114">
        <v>0</v>
      </c>
      <c r="I52" s="114">
        <v>0</v>
      </c>
      <c r="J52" s="114">
        <v>0</v>
      </c>
      <c r="K52" s="114">
        <v>0</v>
      </c>
      <c r="L52" s="96"/>
    </row>
    <row r="53" spans="1:12" x14ac:dyDescent="0.2">
      <c r="A53" s="515" t="s">
        <v>478</v>
      </c>
      <c r="B53" s="348" t="s">
        <v>490</v>
      </c>
      <c r="C53" s="114" t="s">
        <v>416</v>
      </c>
      <c r="D53" s="114" t="s">
        <v>416</v>
      </c>
      <c r="E53" s="114" t="s">
        <v>416</v>
      </c>
      <c r="F53" s="114" t="s">
        <v>416</v>
      </c>
      <c r="G53" s="114" t="s">
        <v>416</v>
      </c>
      <c r="H53" s="114" t="s">
        <v>416</v>
      </c>
      <c r="I53" s="114" t="s">
        <v>416</v>
      </c>
      <c r="J53" s="114" t="s">
        <v>416</v>
      </c>
      <c r="K53" s="114" t="s">
        <v>416</v>
      </c>
      <c r="L53" s="96"/>
    </row>
    <row r="54" spans="1:12" x14ac:dyDescent="0.2">
      <c r="A54" s="575"/>
      <c r="B54" s="348" t="s">
        <v>491</v>
      </c>
      <c r="C54" s="114">
        <v>0</v>
      </c>
      <c r="D54" s="114">
        <v>0</v>
      </c>
      <c r="E54" s="114">
        <v>0</v>
      </c>
      <c r="F54" s="114">
        <v>0</v>
      </c>
      <c r="G54" s="114">
        <v>0</v>
      </c>
      <c r="H54" s="114">
        <v>0</v>
      </c>
      <c r="I54" s="114">
        <v>0</v>
      </c>
      <c r="J54" s="114">
        <v>0</v>
      </c>
      <c r="K54" s="114">
        <v>0</v>
      </c>
      <c r="L54" s="96"/>
    </row>
    <row r="55" spans="1:12" x14ac:dyDescent="0.2">
      <c r="A55" s="516"/>
      <c r="B55" s="348" t="s">
        <v>492</v>
      </c>
      <c r="C55" s="114">
        <v>0</v>
      </c>
      <c r="D55" s="114">
        <v>0</v>
      </c>
      <c r="E55" s="114">
        <v>0</v>
      </c>
      <c r="F55" s="114">
        <v>0</v>
      </c>
      <c r="G55" s="114">
        <v>0</v>
      </c>
      <c r="H55" s="114">
        <v>0</v>
      </c>
      <c r="I55" s="114">
        <v>0</v>
      </c>
      <c r="J55" s="114">
        <v>0</v>
      </c>
      <c r="K55" s="114">
        <v>0</v>
      </c>
      <c r="L55" s="96"/>
    </row>
    <row r="56" spans="1:12" x14ac:dyDescent="0.2">
      <c r="A56" s="515" t="s">
        <v>479</v>
      </c>
      <c r="B56" s="348" t="s">
        <v>490</v>
      </c>
      <c r="C56" s="114" t="s">
        <v>416</v>
      </c>
      <c r="D56" s="114" t="s">
        <v>416</v>
      </c>
      <c r="E56" s="114" t="s">
        <v>416</v>
      </c>
      <c r="F56" s="114" t="s">
        <v>416</v>
      </c>
      <c r="G56" s="114" t="s">
        <v>416</v>
      </c>
      <c r="H56" s="114" t="s">
        <v>416</v>
      </c>
      <c r="I56" s="114" t="s">
        <v>416</v>
      </c>
      <c r="J56" s="114" t="s">
        <v>416</v>
      </c>
      <c r="K56" s="114" t="s">
        <v>416</v>
      </c>
      <c r="L56" s="96"/>
    </row>
    <row r="57" spans="1:12" x14ac:dyDescent="0.2">
      <c r="A57" s="575"/>
      <c r="B57" s="348" t="s">
        <v>491</v>
      </c>
      <c r="C57" s="114">
        <v>0</v>
      </c>
      <c r="D57" s="114">
        <v>0</v>
      </c>
      <c r="E57" s="114">
        <v>0</v>
      </c>
      <c r="F57" s="114">
        <v>0</v>
      </c>
      <c r="G57" s="114">
        <v>0</v>
      </c>
      <c r="H57" s="114">
        <v>0</v>
      </c>
      <c r="I57" s="114">
        <v>0</v>
      </c>
      <c r="J57" s="114">
        <v>0</v>
      </c>
      <c r="K57" s="114">
        <v>0</v>
      </c>
      <c r="L57" s="96"/>
    </row>
    <row r="58" spans="1:12" x14ac:dyDescent="0.2">
      <c r="A58" s="516"/>
      <c r="B58" s="348" t="s">
        <v>492</v>
      </c>
      <c r="C58" s="114">
        <v>0</v>
      </c>
      <c r="D58" s="114">
        <v>0</v>
      </c>
      <c r="E58" s="114">
        <v>0</v>
      </c>
      <c r="F58" s="114">
        <v>0</v>
      </c>
      <c r="G58" s="114">
        <v>0</v>
      </c>
      <c r="H58" s="114">
        <v>0</v>
      </c>
      <c r="I58" s="114">
        <v>0</v>
      </c>
      <c r="J58" s="114">
        <v>0</v>
      </c>
      <c r="K58" s="114">
        <v>0</v>
      </c>
      <c r="L58" s="96"/>
    </row>
    <row r="59" spans="1:12" s="443" customFormat="1" x14ac:dyDescent="0.2">
      <c r="A59" s="599" t="s">
        <v>489</v>
      </c>
      <c r="B59" s="346" t="s">
        <v>490</v>
      </c>
      <c r="C59" s="295">
        <f>SUM(C60:C61)</f>
        <v>0</v>
      </c>
      <c r="D59" s="295" t="s">
        <v>416</v>
      </c>
      <c r="E59" s="295">
        <f>SUM(E60:E61)</f>
        <v>0</v>
      </c>
      <c r="F59" s="295">
        <f>SUM(F60:F61)</f>
        <v>0</v>
      </c>
      <c r="G59" s="295" t="s">
        <v>416</v>
      </c>
      <c r="H59" s="295" t="s">
        <v>416</v>
      </c>
      <c r="I59" s="295" t="s">
        <v>416</v>
      </c>
      <c r="J59" s="295" t="s">
        <v>416</v>
      </c>
      <c r="K59" s="295" t="s">
        <v>416</v>
      </c>
      <c r="L59" s="455"/>
    </row>
    <row r="60" spans="1:12" s="443" customFormat="1" x14ac:dyDescent="0.2">
      <c r="A60" s="583"/>
      <c r="B60" s="346" t="s">
        <v>491</v>
      </c>
      <c r="C60" s="295" t="str">
        <f>C63</f>
        <v>-</v>
      </c>
      <c r="D60" s="295" t="str">
        <f t="shared" ref="D60:K61" si="16">D63</f>
        <v>-</v>
      </c>
      <c r="E60" s="295" t="str">
        <f t="shared" si="16"/>
        <v>-</v>
      </c>
      <c r="F60" s="295" t="str">
        <f t="shared" si="16"/>
        <v>-</v>
      </c>
      <c r="G60" s="295">
        <f t="shared" si="16"/>
        <v>1</v>
      </c>
      <c r="H60" s="295" t="str">
        <f t="shared" si="16"/>
        <v>-</v>
      </c>
      <c r="I60" s="295" t="str">
        <f t="shared" si="16"/>
        <v>-</v>
      </c>
      <c r="J60" s="295" t="str">
        <f t="shared" si="16"/>
        <v>-</v>
      </c>
      <c r="K60" s="295">
        <f t="shared" si="16"/>
        <v>1</v>
      </c>
      <c r="L60" s="455"/>
    </row>
    <row r="61" spans="1:12" s="443" customFormat="1" x14ac:dyDescent="0.2">
      <c r="A61" s="518"/>
      <c r="B61" s="346" t="s">
        <v>492</v>
      </c>
      <c r="C61" s="295" t="str">
        <f>C64</f>
        <v>-</v>
      </c>
      <c r="D61" s="295" t="str">
        <f t="shared" si="16"/>
        <v>-</v>
      </c>
      <c r="E61" s="295" t="str">
        <f t="shared" si="16"/>
        <v>-</v>
      </c>
      <c r="F61" s="295" t="str">
        <f t="shared" si="16"/>
        <v>-</v>
      </c>
      <c r="G61" s="295" t="str">
        <f t="shared" si="16"/>
        <v>-</v>
      </c>
      <c r="H61" s="295" t="str">
        <f t="shared" si="16"/>
        <v>-</v>
      </c>
      <c r="I61" s="295" t="str">
        <f t="shared" si="16"/>
        <v>-</v>
      </c>
      <c r="J61" s="295" t="str">
        <f t="shared" si="16"/>
        <v>-</v>
      </c>
      <c r="K61" s="295" t="str">
        <f t="shared" si="16"/>
        <v>-</v>
      </c>
      <c r="L61" s="455"/>
    </row>
    <row r="62" spans="1:12" s="437" customFormat="1" x14ac:dyDescent="0.2">
      <c r="A62" s="519" t="s">
        <v>481</v>
      </c>
      <c r="B62" s="407" t="s">
        <v>490</v>
      </c>
      <c r="C62" s="406" t="s">
        <v>416</v>
      </c>
      <c r="D62" s="406" t="s">
        <v>416</v>
      </c>
      <c r="E62" s="406" t="s">
        <v>416</v>
      </c>
      <c r="F62" s="406" t="s">
        <v>416</v>
      </c>
      <c r="G62" s="406">
        <v>1</v>
      </c>
      <c r="H62" s="406" t="s">
        <v>416</v>
      </c>
      <c r="I62" s="406" t="s">
        <v>416</v>
      </c>
      <c r="J62" s="406" t="s">
        <v>416</v>
      </c>
      <c r="K62" s="406">
        <v>1</v>
      </c>
      <c r="L62" s="457"/>
    </row>
    <row r="63" spans="1:12" s="437" customFormat="1" x14ac:dyDescent="0.2">
      <c r="A63" s="564"/>
      <c r="B63" s="407" t="s">
        <v>491</v>
      </c>
      <c r="C63" s="406" t="s">
        <v>416</v>
      </c>
      <c r="D63" s="406" t="s">
        <v>416</v>
      </c>
      <c r="E63" s="406" t="s">
        <v>416</v>
      </c>
      <c r="F63" s="406" t="s">
        <v>416</v>
      </c>
      <c r="G63" s="406">
        <v>1</v>
      </c>
      <c r="H63" s="406" t="s">
        <v>416</v>
      </c>
      <c r="I63" s="406" t="s">
        <v>416</v>
      </c>
      <c r="J63" s="406" t="s">
        <v>416</v>
      </c>
      <c r="K63" s="406">
        <v>1</v>
      </c>
      <c r="L63" s="457"/>
    </row>
    <row r="64" spans="1:12" s="437" customFormat="1" x14ac:dyDescent="0.2">
      <c r="A64" s="520"/>
      <c r="B64" s="407" t="s">
        <v>492</v>
      </c>
      <c r="C64" s="406" t="s">
        <v>416</v>
      </c>
      <c r="D64" s="406" t="s">
        <v>416</v>
      </c>
      <c r="E64" s="406" t="s">
        <v>416</v>
      </c>
      <c r="F64" s="406" t="s">
        <v>416</v>
      </c>
      <c r="G64" s="406" t="s">
        <v>416</v>
      </c>
      <c r="H64" s="406" t="s">
        <v>416</v>
      </c>
      <c r="I64" s="406" t="s">
        <v>416</v>
      </c>
      <c r="J64" s="406" t="s">
        <v>416</v>
      </c>
      <c r="K64" s="406" t="s">
        <v>416</v>
      </c>
      <c r="L64" s="457"/>
    </row>
    <row r="65" spans="1:12" x14ac:dyDescent="0.2">
      <c r="A65" s="515" t="s">
        <v>482</v>
      </c>
      <c r="B65" s="348" t="s">
        <v>490</v>
      </c>
      <c r="C65" s="114" t="s">
        <v>416</v>
      </c>
      <c r="D65" s="114" t="s">
        <v>416</v>
      </c>
      <c r="E65" s="114" t="s">
        <v>416</v>
      </c>
      <c r="F65" s="114" t="s">
        <v>416</v>
      </c>
      <c r="G65" s="114" t="s">
        <v>416</v>
      </c>
      <c r="H65" s="114" t="s">
        <v>416</v>
      </c>
      <c r="I65" s="114" t="s">
        <v>416</v>
      </c>
      <c r="J65" s="114" t="s">
        <v>416</v>
      </c>
      <c r="K65" s="114" t="s">
        <v>416</v>
      </c>
      <c r="L65" s="96"/>
    </row>
    <row r="66" spans="1:12" x14ac:dyDescent="0.2">
      <c r="A66" s="575"/>
      <c r="B66" s="348" t="s">
        <v>491</v>
      </c>
      <c r="C66" s="114" t="s">
        <v>416</v>
      </c>
      <c r="D66" s="114" t="s">
        <v>416</v>
      </c>
      <c r="E66" s="114" t="s">
        <v>416</v>
      </c>
      <c r="F66" s="114" t="s">
        <v>416</v>
      </c>
      <c r="G66" s="114" t="s">
        <v>416</v>
      </c>
      <c r="H66" s="114" t="s">
        <v>416</v>
      </c>
      <c r="I66" s="114" t="s">
        <v>416</v>
      </c>
      <c r="J66" s="114" t="s">
        <v>416</v>
      </c>
      <c r="K66" s="114" t="s">
        <v>416</v>
      </c>
      <c r="L66" s="96"/>
    </row>
    <row r="67" spans="1:12" x14ac:dyDescent="0.2">
      <c r="A67" s="516"/>
      <c r="B67" s="348" t="s">
        <v>492</v>
      </c>
      <c r="C67" s="114" t="s">
        <v>416</v>
      </c>
      <c r="D67" s="114" t="s">
        <v>416</v>
      </c>
      <c r="E67" s="114" t="s">
        <v>416</v>
      </c>
      <c r="F67" s="114" t="s">
        <v>416</v>
      </c>
      <c r="G67" s="114" t="s">
        <v>416</v>
      </c>
      <c r="H67" s="114" t="s">
        <v>416</v>
      </c>
      <c r="I67" s="114" t="s">
        <v>416</v>
      </c>
      <c r="J67" s="114" t="s">
        <v>416</v>
      </c>
      <c r="K67" s="114" t="s">
        <v>416</v>
      </c>
      <c r="L67" s="96"/>
    </row>
    <row r="68" spans="1:12" x14ac:dyDescent="0.2">
      <c r="A68" s="515" t="s">
        <v>483</v>
      </c>
      <c r="B68" s="348" t="s">
        <v>490</v>
      </c>
      <c r="C68" s="114" t="s">
        <v>416</v>
      </c>
      <c r="D68" s="114" t="s">
        <v>416</v>
      </c>
      <c r="E68" s="114" t="s">
        <v>416</v>
      </c>
      <c r="F68" s="114" t="s">
        <v>416</v>
      </c>
      <c r="G68" s="114">
        <v>1</v>
      </c>
      <c r="H68" s="114" t="s">
        <v>416</v>
      </c>
      <c r="I68" s="114" t="s">
        <v>416</v>
      </c>
      <c r="J68" s="114" t="s">
        <v>416</v>
      </c>
      <c r="K68" s="114">
        <v>1</v>
      </c>
      <c r="L68" s="96"/>
    </row>
    <row r="69" spans="1:12" x14ac:dyDescent="0.2">
      <c r="A69" s="575"/>
      <c r="B69" s="348" t="s">
        <v>491</v>
      </c>
      <c r="C69" s="114" t="s">
        <v>416</v>
      </c>
      <c r="D69" s="114" t="s">
        <v>416</v>
      </c>
      <c r="E69" s="114" t="s">
        <v>416</v>
      </c>
      <c r="F69" s="114" t="s">
        <v>416</v>
      </c>
      <c r="G69" s="114">
        <v>1</v>
      </c>
      <c r="H69" s="114" t="s">
        <v>416</v>
      </c>
      <c r="I69" s="114" t="s">
        <v>416</v>
      </c>
      <c r="J69" s="114" t="s">
        <v>416</v>
      </c>
      <c r="K69" s="114">
        <v>1</v>
      </c>
      <c r="L69" s="96"/>
    </row>
    <row r="70" spans="1:12" x14ac:dyDescent="0.2">
      <c r="A70" s="516"/>
      <c r="B70" s="348" t="s">
        <v>492</v>
      </c>
      <c r="C70" s="114" t="s">
        <v>416</v>
      </c>
      <c r="D70" s="114" t="s">
        <v>416</v>
      </c>
      <c r="E70" s="114" t="s">
        <v>416</v>
      </c>
      <c r="F70" s="114" t="s">
        <v>416</v>
      </c>
      <c r="G70" s="114" t="s">
        <v>416</v>
      </c>
      <c r="H70" s="114" t="s">
        <v>416</v>
      </c>
      <c r="I70" s="114" t="s">
        <v>416</v>
      </c>
      <c r="J70" s="114" t="s">
        <v>416</v>
      </c>
      <c r="K70" s="114" t="s">
        <v>416</v>
      </c>
      <c r="L70" s="96"/>
    </row>
    <row r="71" spans="1:12" x14ac:dyDescent="0.2">
      <c r="A71" s="515" t="s">
        <v>484</v>
      </c>
      <c r="B71" s="348" t="s">
        <v>490</v>
      </c>
      <c r="C71" s="114" t="s">
        <v>416</v>
      </c>
      <c r="D71" s="114" t="s">
        <v>416</v>
      </c>
      <c r="E71" s="114" t="s">
        <v>416</v>
      </c>
      <c r="F71" s="114" t="s">
        <v>416</v>
      </c>
      <c r="G71" s="114" t="s">
        <v>416</v>
      </c>
      <c r="H71" s="114" t="s">
        <v>416</v>
      </c>
      <c r="I71" s="114" t="s">
        <v>416</v>
      </c>
      <c r="J71" s="114" t="s">
        <v>416</v>
      </c>
      <c r="K71" s="114" t="s">
        <v>416</v>
      </c>
      <c r="L71" s="96"/>
    </row>
    <row r="72" spans="1:12" x14ac:dyDescent="0.2">
      <c r="A72" s="575"/>
      <c r="B72" s="348" t="s">
        <v>491</v>
      </c>
      <c r="C72" s="114" t="s">
        <v>416</v>
      </c>
      <c r="D72" s="114" t="s">
        <v>416</v>
      </c>
      <c r="E72" s="114" t="s">
        <v>416</v>
      </c>
      <c r="F72" s="114" t="s">
        <v>416</v>
      </c>
      <c r="G72" s="114" t="s">
        <v>416</v>
      </c>
      <c r="H72" s="114" t="s">
        <v>416</v>
      </c>
      <c r="I72" s="114" t="s">
        <v>416</v>
      </c>
      <c r="J72" s="114" t="s">
        <v>416</v>
      </c>
      <c r="K72" s="114" t="s">
        <v>416</v>
      </c>
      <c r="L72" s="96"/>
    </row>
    <row r="73" spans="1:12" x14ac:dyDescent="0.2">
      <c r="A73" s="516"/>
      <c r="B73" s="348" t="s">
        <v>492</v>
      </c>
      <c r="C73" s="114" t="s">
        <v>416</v>
      </c>
      <c r="D73" s="114" t="s">
        <v>416</v>
      </c>
      <c r="E73" s="114" t="s">
        <v>416</v>
      </c>
      <c r="F73" s="114" t="s">
        <v>416</v>
      </c>
      <c r="G73" s="114" t="s">
        <v>416</v>
      </c>
      <c r="H73" s="114" t="s">
        <v>416</v>
      </c>
      <c r="I73" s="114" t="s">
        <v>416</v>
      </c>
      <c r="J73" s="114" t="s">
        <v>416</v>
      </c>
      <c r="K73" s="114" t="s">
        <v>416</v>
      </c>
      <c r="L73" s="96"/>
    </row>
    <row r="74" spans="1:12" x14ac:dyDescent="0.2">
      <c r="A74" s="515" t="s">
        <v>485</v>
      </c>
      <c r="B74" s="348" t="s">
        <v>490</v>
      </c>
      <c r="C74" s="114" t="s">
        <v>416</v>
      </c>
      <c r="D74" s="114" t="s">
        <v>416</v>
      </c>
      <c r="E74" s="114" t="s">
        <v>416</v>
      </c>
      <c r="F74" s="114" t="s">
        <v>416</v>
      </c>
      <c r="G74" s="114" t="s">
        <v>416</v>
      </c>
      <c r="H74" s="114" t="s">
        <v>416</v>
      </c>
      <c r="I74" s="114" t="s">
        <v>416</v>
      </c>
      <c r="J74" s="114" t="s">
        <v>416</v>
      </c>
      <c r="K74" s="114" t="s">
        <v>416</v>
      </c>
      <c r="L74" s="96"/>
    </row>
    <row r="75" spans="1:12" x14ac:dyDescent="0.2">
      <c r="A75" s="575"/>
      <c r="B75" s="348" t="s">
        <v>491</v>
      </c>
      <c r="C75" s="114" t="s">
        <v>416</v>
      </c>
      <c r="D75" s="114" t="s">
        <v>416</v>
      </c>
      <c r="E75" s="114" t="s">
        <v>416</v>
      </c>
      <c r="F75" s="114" t="s">
        <v>416</v>
      </c>
      <c r="G75" s="114" t="s">
        <v>416</v>
      </c>
      <c r="H75" s="114" t="s">
        <v>416</v>
      </c>
      <c r="I75" s="114" t="s">
        <v>416</v>
      </c>
      <c r="J75" s="114" t="s">
        <v>416</v>
      </c>
      <c r="K75" s="114" t="s">
        <v>416</v>
      </c>
      <c r="L75" s="96"/>
    </row>
    <row r="76" spans="1:12" x14ac:dyDescent="0.2">
      <c r="A76" s="516"/>
      <c r="B76" s="348" t="s">
        <v>492</v>
      </c>
      <c r="C76" s="114" t="s">
        <v>416</v>
      </c>
      <c r="D76" s="114" t="s">
        <v>416</v>
      </c>
      <c r="E76" s="114" t="s">
        <v>416</v>
      </c>
      <c r="F76" s="114" t="s">
        <v>416</v>
      </c>
      <c r="G76" s="114" t="s">
        <v>416</v>
      </c>
      <c r="H76" s="114" t="s">
        <v>416</v>
      </c>
      <c r="I76" s="114" t="s">
        <v>416</v>
      </c>
      <c r="J76" s="114" t="s">
        <v>416</v>
      </c>
      <c r="K76" s="114" t="s">
        <v>416</v>
      </c>
      <c r="L76" s="96"/>
    </row>
    <row r="77" spans="1:12" x14ac:dyDescent="0.2">
      <c r="A77" s="515" t="s">
        <v>486</v>
      </c>
      <c r="B77" s="348" t="s">
        <v>490</v>
      </c>
      <c r="C77" s="114" t="s">
        <v>416</v>
      </c>
      <c r="D77" s="114" t="s">
        <v>416</v>
      </c>
      <c r="E77" s="114" t="s">
        <v>416</v>
      </c>
      <c r="F77" s="114" t="s">
        <v>416</v>
      </c>
      <c r="G77" s="114" t="s">
        <v>416</v>
      </c>
      <c r="H77" s="114" t="s">
        <v>416</v>
      </c>
      <c r="I77" s="114" t="s">
        <v>416</v>
      </c>
      <c r="J77" s="114" t="s">
        <v>416</v>
      </c>
      <c r="K77" s="114" t="s">
        <v>416</v>
      </c>
      <c r="L77" s="96"/>
    </row>
    <row r="78" spans="1:12" x14ac:dyDescent="0.2">
      <c r="A78" s="575"/>
      <c r="B78" s="348" t="s">
        <v>491</v>
      </c>
      <c r="C78" s="114" t="s">
        <v>416</v>
      </c>
      <c r="D78" s="114" t="s">
        <v>416</v>
      </c>
      <c r="E78" s="114" t="s">
        <v>416</v>
      </c>
      <c r="F78" s="114" t="s">
        <v>416</v>
      </c>
      <c r="G78" s="114" t="s">
        <v>416</v>
      </c>
      <c r="H78" s="114" t="s">
        <v>416</v>
      </c>
      <c r="I78" s="114" t="s">
        <v>416</v>
      </c>
      <c r="J78" s="114" t="s">
        <v>416</v>
      </c>
      <c r="K78" s="114" t="s">
        <v>416</v>
      </c>
      <c r="L78" s="96"/>
    </row>
    <row r="79" spans="1:12" x14ac:dyDescent="0.2">
      <c r="A79" s="516"/>
      <c r="B79" s="348" t="s">
        <v>492</v>
      </c>
      <c r="C79" s="114" t="s">
        <v>416</v>
      </c>
      <c r="D79" s="114" t="s">
        <v>416</v>
      </c>
      <c r="E79" s="114" t="s">
        <v>416</v>
      </c>
      <c r="F79" s="114" t="s">
        <v>416</v>
      </c>
      <c r="G79" s="114" t="s">
        <v>416</v>
      </c>
      <c r="H79" s="114" t="s">
        <v>416</v>
      </c>
      <c r="I79" s="114" t="s">
        <v>416</v>
      </c>
      <c r="J79" s="114" t="s">
        <v>416</v>
      </c>
      <c r="K79" s="114" t="s">
        <v>416</v>
      </c>
      <c r="L79" s="96"/>
    </row>
    <row r="80" spans="1:12" x14ac:dyDescent="0.2">
      <c r="A80" s="349"/>
      <c r="B80" s="330"/>
      <c r="C80" s="93"/>
      <c r="D80" s="93"/>
      <c r="E80" s="93"/>
      <c r="F80" s="93"/>
      <c r="G80" s="93"/>
      <c r="H80" s="93"/>
      <c r="I80" s="93"/>
      <c r="J80" s="93"/>
      <c r="K80" s="93"/>
      <c r="L80" s="96"/>
    </row>
    <row r="81" spans="1:13" ht="12.75" customHeight="1" x14ac:dyDescent="0.2">
      <c r="A81" s="86" t="s">
        <v>259</v>
      </c>
      <c r="B81" s="234"/>
      <c r="C81" s="265"/>
      <c r="D81" s="265"/>
      <c r="E81" s="265"/>
      <c r="F81" s="265"/>
      <c r="G81" s="265"/>
      <c r="H81" s="265"/>
      <c r="I81" s="265"/>
      <c r="J81" s="265"/>
      <c r="K81" s="265"/>
      <c r="L81" s="265"/>
      <c r="M81" s="88"/>
    </row>
    <row r="82" spans="1:13" x14ac:dyDescent="0.2">
      <c r="A82" s="350"/>
      <c r="B82" s="234"/>
      <c r="C82" s="265"/>
      <c r="D82" s="265"/>
      <c r="E82" s="265"/>
      <c r="F82" s="265"/>
      <c r="G82" s="265"/>
      <c r="H82" s="265"/>
      <c r="I82" s="265"/>
      <c r="J82" s="265"/>
      <c r="K82" s="265"/>
      <c r="L82" s="265"/>
      <c r="M82" s="88"/>
    </row>
    <row r="83" spans="1:13" x14ac:dyDescent="0.2">
      <c r="A83" s="97"/>
      <c r="B83" s="234"/>
      <c r="C83" s="265"/>
      <c r="D83" s="265"/>
      <c r="E83" s="265"/>
      <c r="F83" s="265"/>
      <c r="G83" s="265"/>
      <c r="H83" s="265"/>
      <c r="I83" s="265"/>
      <c r="J83" s="265"/>
      <c r="K83" s="265"/>
      <c r="L83" s="265"/>
      <c r="M83" s="88"/>
    </row>
    <row r="84" spans="1:13" x14ac:dyDescent="0.2">
      <c r="A84" s="98"/>
      <c r="B84" s="285"/>
      <c r="C84" s="101"/>
      <c r="D84" s="101"/>
      <c r="E84" s="101"/>
      <c r="F84" s="101"/>
      <c r="G84" s="101"/>
      <c r="H84" s="101"/>
      <c r="I84" s="101"/>
      <c r="J84" s="101"/>
      <c r="K84" s="225"/>
      <c r="L84" s="101"/>
      <c r="M84" s="101"/>
    </row>
    <row r="85" spans="1:13" x14ac:dyDescent="0.2">
      <c r="A85" s="98"/>
      <c r="B85" s="285"/>
      <c r="C85" s="101"/>
      <c r="D85" s="101"/>
      <c r="E85" s="101"/>
      <c r="F85" s="101"/>
      <c r="G85" s="101"/>
      <c r="H85" s="101"/>
      <c r="I85" s="101"/>
      <c r="J85" s="101"/>
      <c r="K85" s="225"/>
      <c r="L85" s="101"/>
      <c r="M85" s="101"/>
    </row>
  </sheetData>
  <customSheetViews>
    <customSheetView guid="{25DB3235-00DD-4DBB-A5FE-705B80034702}" showPageBreaks="1" showGridLines="0" printArea="1" view="pageBreakPreview">
      <pane xSplit="2" ySplit="10" topLeftCell="C11" activePane="bottomRight" state="frozen"/>
      <selection pane="bottomRight" activeCell="A5" sqref="A5:A7"/>
      <rowBreaks count="1" manualBreakCount="1">
        <brk id="37" max="10" man="1"/>
      </rowBreaks>
      <pageMargins left="0.78740157480314965" right="0.78740157480314965" top="0.35433070866141736" bottom="0.78740157480314965" header="0" footer="0"/>
      <pageSetup paperSize="9" scale="90" orientation="landscape"/>
      <headerFooter alignWithMargins="0"/>
    </customSheetView>
    <customSheetView guid="{DE772C8A-D712-4FF1-AB28-F88868F0084B}" showPageBreaks="1" showGridLines="0" printArea="1" view="pageBreakPreview">
      <pane xSplit="2" ySplit="10" topLeftCell="C11" activePane="bottomRight" state="frozen"/>
      <selection pane="bottomRight" activeCell="A5" sqref="A5:A7"/>
      <rowBreaks count="1" manualBreakCount="1">
        <brk id="37" max="10" man="1"/>
      </rowBreaks>
      <pageMargins left="0.78740157480314965" right="0.78740157480314965" top="0.35433070866141736" bottom="0.78740157480314965" header="0" footer="0"/>
      <pageSetup paperSize="9" scale="90" orientation="landscape"/>
      <headerFooter alignWithMargins="0"/>
    </customSheetView>
  </customSheetViews>
  <mergeCells count="35">
    <mergeCell ref="A77:A79"/>
    <mergeCell ref="A56:A58"/>
    <mergeCell ref="A59:A61"/>
    <mergeCell ref="A68:A70"/>
    <mergeCell ref="A71:A73"/>
    <mergeCell ref="A62:A64"/>
    <mergeCell ref="A65:A67"/>
    <mergeCell ref="A26:A28"/>
    <mergeCell ref="A20:A22"/>
    <mergeCell ref="A23:A25"/>
    <mergeCell ref="A47:A49"/>
    <mergeCell ref="A74:A76"/>
    <mergeCell ref="A50:A52"/>
    <mergeCell ref="A53:A55"/>
    <mergeCell ref="A32:A34"/>
    <mergeCell ref="A35:A37"/>
    <mergeCell ref="A38:A40"/>
    <mergeCell ref="A44:A46"/>
    <mergeCell ref="A29:A31"/>
    <mergeCell ref="A41:A43"/>
    <mergeCell ref="J1:K1"/>
    <mergeCell ref="A17:A19"/>
    <mergeCell ref="G2:K2"/>
    <mergeCell ref="G3:G4"/>
    <mergeCell ref="H3:J3"/>
    <mergeCell ref="K3:K4"/>
    <mergeCell ref="C2:F2"/>
    <mergeCell ref="F3:F4"/>
    <mergeCell ref="D3:E3"/>
    <mergeCell ref="C3:C4"/>
    <mergeCell ref="A5:A7"/>
    <mergeCell ref="A14:A16"/>
    <mergeCell ref="B2:B3"/>
    <mergeCell ref="A11:A13"/>
    <mergeCell ref="A8:A10"/>
  </mergeCells>
  <phoneticPr fontId="2"/>
  <pageMargins left="0.78740157480314965" right="0.78740157480314965" top="0.35433070866141736" bottom="0.78740157480314965" header="0" footer="0"/>
  <pageSetup paperSize="9" scale="90" orientation="landscape" r:id="rId1"/>
  <headerFooter alignWithMargins="0"/>
  <rowBreaks count="1" manualBreakCount="1">
    <brk id="4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M35"/>
  <sheetViews>
    <sheetView showGridLines="0" view="pageBreakPreview" zoomScaleNormal="100" zoomScaleSheetLayoutView="100" workbookViewId="0">
      <pane xSplit="2" ySplit="8" topLeftCell="C21"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1.08984375" style="334" customWidth="1"/>
    <col min="2" max="2" width="6" style="335" customWidth="1"/>
    <col min="3" max="3" width="7.08984375" style="335" customWidth="1"/>
    <col min="4" max="4" width="7.08984375" style="319" customWidth="1"/>
    <col min="5" max="11" width="14" style="319" customWidth="1"/>
    <col min="12" max="13" width="9" style="318"/>
    <col min="14" max="16384" width="9" style="319"/>
  </cols>
  <sheetData>
    <row r="1" spans="1:13" ht="18" customHeight="1" x14ac:dyDescent="0.2">
      <c r="A1" s="314" t="s">
        <v>260</v>
      </c>
      <c r="B1" s="315"/>
      <c r="C1" s="315"/>
      <c r="D1" s="316"/>
      <c r="E1" s="267"/>
      <c r="F1" s="267"/>
      <c r="G1" s="317"/>
      <c r="H1" s="316"/>
      <c r="I1" s="267"/>
      <c r="J1" s="267"/>
      <c r="K1" s="105" t="s">
        <v>472</v>
      </c>
    </row>
    <row r="2" spans="1:13" ht="15" customHeight="1" x14ac:dyDescent="0.2">
      <c r="A2" s="320"/>
      <c r="B2" s="321"/>
      <c r="C2" s="613" t="s">
        <v>230</v>
      </c>
      <c r="D2" s="541"/>
      <c r="E2" s="541"/>
      <c r="F2" s="541"/>
      <c r="G2" s="542"/>
      <c r="H2" s="613" t="s">
        <v>231</v>
      </c>
      <c r="I2" s="537"/>
      <c r="J2" s="537"/>
      <c r="K2" s="614"/>
    </row>
    <row r="3" spans="1:13" s="323" customFormat="1" x14ac:dyDescent="0.2">
      <c r="A3" s="85"/>
      <c r="B3" s="264"/>
      <c r="C3" s="611" t="s">
        <v>232</v>
      </c>
      <c r="D3" s="612"/>
      <c r="E3" s="613" t="s">
        <v>233</v>
      </c>
      <c r="F3" s="512"/>
      <c r="G3" s="512"/>
      <c r="H3" s="615" t="s">
        <v>232</v>
      </c>
      <c r="I3" s="613" t="s">
        <v>349</v>
      </c>
      <c r="J3" s="512"/>
      <c r="K3" s="513"/>
      <c r="L3" s="322"/>
      <c r="M3" s="322"/>
    </row>
    <row r="4" spans="1:13" s="323" customFormat="1" x14ac:dyDescent="0.2">
      <c r="A4" s="324"/>
      <c r="B4" s="325"/>
      <c r="C4" s="326" t="s">
        <v>235</v>
      </c>
      <c r="D4" s="326" t="s">
        <v>236</v>
      </c>
      <c r="E4" s="327" t="s">
        <v>350</v>
      </c>
      <c r="F4" s="327" t="s">
        <v>351</v>
      </c>
      <c r="G4" s="327" t="s">
        <v>234</v>
      </c>
      <c r="H4" s="616"/>
      <c r="I4" s="327" t="s">
        <v>350</v>
      </c>
      <c r="J4" s="327" t="s">
        <v>351</v>
      </c>
      <c r="K4" s="328" t="s">
        <v>234</v>
      </c>
      <c r="L4" s="313"/>
      <c r="M4" s="322"/>
    </row>
    <row r="5" spans="1:13" x14ac:dyDescent="0.2">
      <c r="A5" s="221" t="s">
        <v>178</v>
      </c>
      <c r="B5" s="222" t="s">
        <v>1</v>
      </c>
      <c r="C5" s="222">
        <v>2360</v>
      </c>
      <c r="D5" s="111">
        <v>4247</v>
      </c>
      <c r="E5" s="111">
        <v>3902</v>
      </c>
      <c r="F5" s="111">
        <v>1759</v>
      </c>
      <c r="G5" s="111">
        <v>944</v>
      </c>
      <c r="H5" s="111">
        <v>3203</v>
      </c>
      <c r="I5" s="111">
        <v>529</v>
      </c>
      <c r="J5" s="111">
        <v>838</v>
      </c>
      <c r="K5" s="111">
        <v>1836</v>
      </c>
    </row>
    <row r="6" spans="1:13" x14ac:dyDescent="0.2">
      <c r="A6" s="399" t="s">
        <v>464</v>
      </c>
      <c r="B6" s="222" t="s">
        <v>465</v>
      </c>
      <c r="C6" s="111">
        <f>SUM(C7:C8)</f>
        <v>165</v>
      </c>
      <c r="D6" s="111">
        <f t="shared" ref="D6:K6" si="0">SUM(D7:D8)</f>
        <v>378</v>
      </c>
      <c r="E6" s="111">
        <f t="shared" si="0"/>
        <v>321</v>
      </c>
      <c r="F6" s="111">
        <f t="shared" si="0"/>
        <v>149</v>
      </c>
      <c r="G6" s="111">
        <f t="shared" si="0"/>
        <v>73</v>
      </c>
      <c r="H6" s="111">
        <f t="shared" si="0"/>
        <v>263</v>
      </c>
      <c r="I6" s="111">
        <f t="shared" si="0"/>
        <v>32</v>
      </c>
      <c r="J6" s="111">
        <f t="shared" si="0"/>
        <v>22</v>
      </c>
      <c r="K6" s="111">
        <f t="shared" si="0"/>
        <v>209</v>
      </c>
    </row>
    <row r="7" spans="1:13" s="323" customFormat="1" x14ac:dyDescent="0.2">
      <c r="A7" s="412" t="s">
        <v>461</v>
      </c>
      <c r="B7" s="411" t="s">
        <v>1</v>
      </c>
      <c r="C7" s="411">
        <v>165</v>
      </c>
      <c r="D7" s="406">
        <v>373</v>
      </c>
      <c r="E7" s="406">
        <v>319</v>
      </c>
      <c r="F7" s="406">
        <v>148</v>
      </c>
      <c r="G7" s="406">
        <v>71</v>
      </c>
      <c r="H7" s="406">
        <f t="shared" ref="H7" si="1">IF(SUM(I7,J7,K7)=0,"-",SUM(I7,J7,K7))</f>
        <v>199</v>
      </c>
      <c r="I7" s="406">
        <v>24</v>
      </c>
      <c r="J7" s="406">
        <v>2</v>
      </c>
      <c r="K7" s="406">
        <v>173</v>
      </c>
      <c r="L7" s="322"/>
      <c r="M7" s="322"/>
    </row>
    <row r="8" spans="1:13" s="323" customFormat="1" x14ac:dyDescent="0.2">
      <c r="A8" s="404" t="s">
        <v>442</v>
      </c>
      <c r="B8" s="411" t="s">
        <v>1</v>
      </c>
      <c r="C8" s="413" t="str">
        <f>IF(SUM(C9:C16)=0,"-",SUM(C9:C16))</f>
        <v>-</v>
      </c>
      <c r="D8" s="413">
        <f t="shared" ref="D8:K8" si="2">IF(SUM(D9:D16)=0,"-",SUM(D9:D16))</f>
        <v>5</v>
      </c>
      <c r="E8" s="413">
        <f t="shared" si="2"/>
        <v>2</v>
      </c>
      <c r="F8" s="413">
        <f t="shared" si="2"/>
        <v>1</v>
      </c>
      <c r="G8" s="413">
        <f t="shared" si="2"/>
        <v>2</v>
      </c>
      <c r="H8" s="413">
        <f t="shared" si="2"/>
        <v>64</v>
      </c>
      <c r="I8" s="413">
        <f t="shared" si="2"/>
        <v>8</v>
      </c>
      <c r="J8" s="413">
        <f t="shared" si="2"/>
        <v>20</v>
      </c>
      <c r="K8" s="413">
        <f t="shared" si="2"/>
        <v>36</v>
      </c>
      <c r="L8" s="322"/>
      <c r="M8" s="322"/>
    </row>
    <row r="9" spans="1:13" s="323" customFormat="1" x14ac:dyDescent="0.2">
      <c r="A9" s="329" t="s">
        <v>443</v>
      </c>
      <c r="B9" s="213" t="s">
        <v>1</v>
      </c>
      <c r="C9" s="158" t="s">
        <v>453</v>
      </c>
      <c r="D9" s="112" t="s">
        <v>453</v>
      </c>
      <c r="E9" s="112" t="s">
        <v>453</v>
      </c>
      <c r="F9" s="112" t="s">
        <v>416</v>
      </c>
      <c r="G9" s="112" t="s">
        <v>416</v>
      </c>
      <c r="H9" s="112" t="str">
        <f>IF(SUM(I9,J9,K9)=0,"-",SUM(I9,J9,K9))</f>
        <v>-</v>
      </c>
      <c r="I9" s="112" t="s">
        <v>416</v>
      </c>
      <c r="J9" s="112" t="s">
        <v>416</v>
      </c>
      <c r="K9" s="112" t="s">
        <v>416</v>
      </c>
      <c r="L9" s="322"/>
      <c r="M9" s="322"/>
    </row>
    <row r="10" spans="1:13" s="323" customFormat="1" x14ac:dyDescent="0.2">
      <c r="A10" s="329" t="s">
        <v>444</v>
      </c>
      <c r="B10" s="213" t="s">
        <v>1</v>
      </c>
      <c r="C10" s="158" t="s">
        <v>453</v>
      </c>
      <c r="D10" s="112" t="s">
        <v>453</v>
      </c>
      <c r="E10" s="112" t="s">
        <v>453</v>
      </c>
      <c r="F10" s="112" t="s">
        <v>416</v>
      </c>
      <c r="G10" s="112" t="s">
        <v>416</v>
      </c>
      <c r="H10" s="112" t="str">
        <f>IF(SUM(I10,J10,K10)=0,"-",SUM(I10,J10,K10))</f>
        <v>-</v>
      </c>
      <c r="I10" s="112" t="s">
        <v>416</v>
      </c>
      <c r="J10" s="112" t="s">
        <v>416</v>
      </c>
      <c r="K10" s="112" t="s">
        <v>416</v>
      </c>
      <c r="L10" s="322"/>
      <c r="M10" s="322"/>
    </row>
    <row r="11" spans="1:13" s="323" customFormat="1" x14ac:dyDescent="0.2">
      <c r="A11" s="329" t="s">
        <v>445</v>
      </c>
      <c r="B11" s="213" t="s">
        <v>1</v>
      </c>
      <c r="C11" s="158" t="s">
        <v>453</v>
      </c>
      <c r="D11" s="112" t="s">
        <v>453</v>
      </c>
      <c r="E11" s="112" t="s">
        <v>453</v>
      </c>
      <c r="F11" s="112" t="s">
        <v>416</v>
      </c>
      <c r="G11" s="112" t="s">
        <v>416</v>
      </c>
      <c r="H11" s="112">
        <f>IF(SUM(I11,J11,K11)=0,"-",SUM(I11,J11,K11))</f>
        <v>7</v>
      </c>
      <c r="I11" s="112">
        <v>4</v>
      </c>
      <c r="J11" s="112">
        <v>1</v>
      </c>
      <c r="K11" s="112">
        <v>2</v>
      </c>
      <c r="L11" s="322"/>
      <c r="M11" s="322"/>
    </row>
    <row r="12" spans="1:13" s="323" customFormat="1" x14ac:dyDescent="0.2">
      <c r="A12" s="329" t="s">
        <v>447</v>
      </c>
      <c r="B12" s="213" t="s">
        <v>1</v>
      </c>
      <c r="C12" s="158" t="s">
        <v>453</v>
      </c>
      <c r="D12" s="112" t="s">
        <v>453</v>
      </c>
      <c r="E12" s="112" t="s">
        <v>453</v>
      </c>
      <c r="F12" s="112" t="s">
        <v>416</v>
      </c>
      <c r="G12" s="112" t="s">
        <v>416</v>
      </c>
      <c r="H12" s="112" t="str">
        <f t="shared" ref="H12:H16" si="3">IF(SUM(I12,J12,K12)=0,"-",SUM(I12,J12,K12))</f>
        <v>-</v>
      </c>
      <c r="I12" s="112" t="s">
        <v>416</v>
      </c>
      <c r="J12" s="112" t="s">
        <v>416</v>
      </c>
      <c r="K12" s="112" t="s">
        <v>416</v>
      </c>
      <c r="L12" s="322"/>
      <c r="M12" s="322"/>
    </row>
    <row r="13" spans="1:13" s="323" customFormat="1" x14ac:dyDescent="0.2">
      <c r="A13" s="329" t="s">
        <v>446</v>
      </c>
      <c r="B13" s="213" t="s">
        <v>1</v>
      </c>
      <c r="C13" s="158" t="s">
        <v>453</v>
      </c>
      <c r="D13" s="112" t="s">
        <v>453</v>
      </c>
      <c r="E13" s="112" t="s">
        <v>453</v>
      </c>
      <c r="F13" s="112" t="s">
        <v>416</v>
      </c>
      <c r="G13" s="112" t="s">
        <v>416</v>
      </c>
      <c r="H13" s="112">
        <f t="shared" si="3"/>
        <v>7</v>
      </c>
      <c r="I13" s="112" t="s">
        <v>416</v>
      </c>
      <c r="J13" s="112">
        <v>7</v>
      </c>
      <c r="K13" s="112" t="s">
        <v>416</v>
      </c>
      <c r="L13" s="322"/>
      <c r="M13" s="322"/>
    </row>
    <row r="14" spans="1:13" s="323" customFormat="1" x14ac:dyDescent="0.2">
      <c r="A14" s="329" t="s">
        <v>448</v>
      </c>
      <c r="B14" s="213" t="s">
        <v>1</v>
      </c>
      <c r="C14" s="158" t="s">
        <v>453</v>
      </c>
      <c r="D14" s="112" t="s">
        <v>453</v>
      </c>
      <c r="E14" s="112" t="s">
        <v>453</v>
      </c>
      <c r="F14" s="112" t="s">
        <v>416</v>
      </c>
      <c r="G14" s="112" t="s">
        <v>416</v>
      </c>
      <c r="H14" s="112" t="str">
        <f t="shared" si="3"/>
        <v>-</v>
      </c>
      <c r="I14" s="112" t="s">
        <v>416</v>
      </c>
      <c r="J14" s="112" t="s">
        <v>416</v>
      </c>
      <c r="K14" s="112" t="s">
        <v>416</v>
      </c>
      <c r="L14" s="322"/>
      <c r="M14" s="322"/>
    </row>
    <row r="15" spans="1:13" s="323" customFormat="1" x14ac:dyDescent="0.2">
      <c r="A15" s="329" t="s">
        <v>449</v>
      </c>
      <c r="B15" s="213" t="s">
        <v>1</v>
      </c>
      <c r="C15" s="158" t="s">
        <v>453</v>
      </c>
      <c r="D15" s="112">
        <v>2</v>
      </c>
      <c r="E15" s="112" t="s">
        <v>453</v>
      </c>
      <c r="F15" s="112" t="s">
        <v>416</v>
      </c>
      <c r="G15" s="112">
        <v>2</v>
      </c>
      <c r="H15" s="112">
        <f t="shared" si="3"/>
        <v>14</v>
      </c>
      <c r="I15" s="112" t="s">
        <v>416</v>
      </c>
      <c r="J15" s="112" t="s">
        <v>416</v>
      </c>
      <c r="K15" s="112">
        <v>14</v>
      </c>
      <c r="L15" s="322"/>
      <c r="M15" s="322"/>
    </row>
    <row r="16" spans="1:13" s="323" customFormat="1" x14ac:dyDescent="0.2">
      <c r="A16" s="329" t="s">
        <v>450</v>
      </c>
      <c r="B16" s="213" t="s">
        <v>1</v>
      </c>
      <c r="C16" s="158" t="s">
        <v>453</v>
      </c>
      <c r="D16" s="112">
        <v>3</v>
      </c>
      <c r="E16" s="112">
        <v>2</v>
      </c>
      <c r="F16" s="112">
        <v>1</v>
      </c>
      <c r="G16" s="112" t="s">
        <v>416</v>
      </c>
      <c r="H16" s="112">
        <f t="shared" si="3"/>
        <v>36</v>
      </c>
      <c r="I16" s="112">
        <v>4</v>
      </c>
      <c r="J16" s="112">
        <v>12</v>
      </c>
      <c r="K16" s="112">
        <v>20</v>
      </c>
      <c r="L16" s="322"/>
      <c r="M16" s="322"/>
    </row>
    <row r="17" spans="1:13" s="462" customFormat="1" ht="41.5" customHeight="1" x14ac:dyDescent="0.2">
      <c r="A17" s="460" t="s">
        <v>487</v>
      </c>
      <c r="B17" s="222" t="s">
        <v>490</v>
      </c>
      <c r="C17" s="111" t="str">
        <f>C18</f>
        <v>-</v>
      </c>
      <c r="D17" s="295" t="str">
        <f t="shared" ref="D17:K17" si="4">D18</f>
        <v>-</v>
      </c>
      <c r="E17" s="295" t="str">
        <f t="shared" si="4"/>
        <v>-</v>
      </c>
      <c r="F17" s="295" t="str">
        <f t="shared" si="4"/>
        <v>-</v>
      </c>
      <c r="G17" s="295" t="str">
        <f t="shared" si="4"/>
        <v>-</v>
      </c>
      <c r="H17" s="295">
        <f t="shared" si="4"/>
        <v>14</v>
      </c>
      <c r="I17" s="295">
        <f t="shared" si="4"/>
        <v>7</v>
      </c>
      <c r="J17" s="295">
        <f t="shared" si="4"/>
        <v>4</v>
      </c>
      <c r="K17" s="295">
        <f t="shared" si="4"/>
        <v>3</v>
      </c>
      <c r="L17" s="461"/>
      <c r="M17" s="461"/>
    </row>
    <row r="18" spans="1:13" s="459" customFormat="1" x14ac:dyDescent="0.2">
      <c r="A18" s="446" t="s">
        <v>475</v>
      </c>
      <c r="B18" s="411" t="s">
        <v>490</v>
      </c>
      <c r="C18" s="411" t="s">
        <v>416</v>
      </c>
      <c r="D18" s="406" t="s">
        <v>416</v>
      </c>
      <c r="E18" s="406" t="s">
        <v>416</v>
      </c>
      <c r="F18" s="406" t="s">
        <v>416</v>
      </c>
      <c r="G18" s="406" t="s">
        <v>416</v>
      </c>
      <c r="H18" s="406">
        <v>14</v>
      </c>
      <c r="I18" s="406">
        <v>7</v>
      </c>
      <c r="J18" s="406">
        <v>4</v>
      </c>
      <c r="K18" s="406">
        <v>3</v>
      </c>
      <c r="L18" s="458"/>
      <c r="M18" s="458"/>
    </row>
    <row r="19" spans="1:13" s="323" customFormat="1" x14ac:dyDescent="0.2">
      <c r="A19" s="223" t="s">
        <v>476</v>
      </c>
      <c r="B19" s="213" t="s">
        <v>490</v>
      </c>
      <c r="C19" s="213">
        <v>0</v>
      </c>
      <c r="D19" s="112">
        <v>0</v>
      </c>
      <c r="E19" s="112">
        <v>0</v>
      </c>
      <c r="F19" s="112">
        <v>0</v>
      </c>
      <c r="G19" s="112">
        <v>0</v>
      </c>
      <c r="H19" s="112">
        <v>14</v>
      </c>
      <c r="I19" s="112">
        <v>7</v>
      </c>
      <c r="J19" s="112">
        <v>4</v>
      </c>
      <c r="K19" s="112">
        <v>3</v>
      </c>
      <c r="L19" s="322"/>
      <c r="M19" s="322"/>
    </row>
    <row r="20" spans="1:13" s="323" customFormat="1" x14ac:dyDescent="0.2">
      <c r="A20" s="329" t="s">
        <v>477</v>
      </c>
      <c r="B20" s="213" t="s">
        <v>490</v>
      </c>
      <c r="C20" s="213">
        <v>0</v>
      </c>
      <c r="D20" s="112">
        <v>0</v>
      </c>
      <c r="E20" s="112">
        <v>0</v>
      </c>
      <c r="F20" s="112">
        <v>0</v>
      </c>
      <c r="G20" s="112">
        <v>0</v>
      </c>
      <c r="H20" s="112" t="s">
        <v>416</v>
      </c>
      <c r="I20" s="112">
        <v>0</v>
      </c>
      <c r="J20" s="112">
        <v>0</v>
      </c>
      <c r="K20" s="112">
        <v>0</v>
      </c>
      <c r="L20" s="322"/>
      <c r="M20" s="322"/>
    </row>
    <row r="21" spans="1:13" s="323" customFormat="1" x14ac:dyDescent="0.2">
      <c r="A21" s="329" t="s">
        <v>478</v>
      </c>
      <c r="B21" s="213" t="s">
        <v>490</v>
      </c>
      <c r="C21" s="213">
        <v>0</v>
      </c>
      <c r="D21" s="112">
        <v>0</v>
      </c>
      <c r="E21" s="112">
        <v>0</v>
      </c>
      <c r="F21" s="112">
        <v>0</v>
      </c>
      <c r="G21" s="112">
        <v>0</v>
      </c>
      <c r="H21" s="112">
        <v>0</v>
      </c>
      <c r="I21" s="112">
        <v>0</v>
      </c>
      <c r="J21" s="112">
        <v>0</v>
      </c>
      <c r="K21" s="112">
        <v>0</v>
      </c>
      <c r="L21" s="322"/>
      <c r="M21" s="322"/>
    </row>
    <row r="22" spans="1:13" s="323" customFormat="1" x14ac:dyDescent="0.2">
      <c r="A22" s="329" t="s">
        <v>479</v>
      </c>
      <c r="B22" s="213" t="s">
        <v>490</v>
      </c>
      <c r="C22" s="213">
        <v>0</v>
      </c>
      <c r="D22" s="112">
        <v>0</v>
      </c>
      <c r="E22" s="112">
        <v>0</v>
      </c>
      <c r="F22" s="112">
        <v>0</v>
      </c>
      <c r="G22" s="112">
        <v>0</v>
      </c>
      <c r="H22" s="112" t="s">
        <v>416</v>
      </c>
      <c r="I22" s="112">
        <v>0</v>
      </c>
      <c r="J22" s="112">
        <v>0</v>
      </c>
      <c r="K22" s="112">
        <v>0</v>
      </c>
      <c r="L22" s="322"/>
      <c r="M22" s="322"/>
    </row>
    <row r="23" spans="1:13" s="462" customFormat="1" ht="39.5" customHeight="1" x14ac:dyDescent="0.2">
      <c r="A23" s="460" t="s">
        <v>489</v>
      </c>
      <c r="B23" s="222" t="s">
        <v>490</v>
      </c>
      <c r="C23" s="222" t="str">
        <f>C24</f>
        <v>-</v>
      </c>
      <c r="D23" s="295" t="str">
        <f t="shared" ref="D23:K23" si="5">D24</f>
        <v>-</v>
      </c>
      <c r="E23" s="295" t="str">
        <f t="shared" si="5"/>
        <v>-</v>
      </c>
      <c r="F23" s="295" t="str">
        <f t="shared" si="5"/>
        <v>-</v>
      </c>
      <c r="G23" s="295" t="str">
        <f t="shared" si="5"/>
        <v>-</v>
      </c>
      <c r="H23" s="295">
        <f t="shared" si="5"/>
        <v>108</v>
      </c>
      <c r="I23" s="295">
        <f t="shared" si="5"/>
        <v>21</v>
      </c>
      <c r="J23" s="295">
        <f t="shared" si="5"/>
        <v>10</v>
      </c>
      <c r="K23" s="295">
        <f t="shared" si="5"/>
        <v>77</v>
      </c>
      <c r="L23" s="461"/>
      <c r="M23" s="461"/>
    </row>
    <row r="24" spans="1:13" s="459" customFormat="1" x14ac:dyDescent="0.2">
      <c r="A24" s="446" t="s">
        <v>481</v>
      </c>
      <c r="B24" s="411" t="s">
        <v>490</v>
      </c>
      <c r="C24" s="411" t="s">
        <v>416</v>
      </c>
      <c r="D24" s="406" t="s">
        <v>416</v>
      </c>
      <c r="E24" s="406" t="s">
        <v>416</v>
      </c>
      <c r="F24" s="406" t="s">
        <v>416</v>
      </c>
      <c r="G24" s="406" t="s">
        <v>416</v>
      </c>
      <c r="H24" s="406">
        <v>108</v>
      </c>
      <c r="I24" s="406">
        <v>21</v>
      </c>
      <c r="J24" s="406">
        <v>10</v>
      </c>
      <c r="K24" s="406">
        <v>77</v>
      </c>
      <c r="L24" s="458"/>
      <c r="M24" s="458"/>
    </row>
    <row r="25" spans="1:13" s="323" customFormat="1" x14ac:dyDescent="0.2">
      <c r="A25" s="329" t="s">
        <v>482</v>
      </c>
      <c r="B25" s="213" t="s">
        <v>490</v>
      </c>
      <c r="C25" s="213" t="s">
        <v>416</v>
      </c>
      <c r="D25" s="112" t="s">
        <v>416</v>
      </c>
      <c r="E25" s="112" t="s">
        <v>416</v>
      </c>
      <c r="F25" s="112" t="s">
        <v>416</v>
      </c>
      <c r="G25" s="112" t="s">
        <v>416</v>
      </c>
      <c r="H25" s="112" t="s">
        <v>416</v>
      </c>
      <c r="I25" s="112" t="s">
        <v>416</v>
      </c>
      <c r="J25" s="112" t="s">
        <v>416</v>
      </c>
      <c r="K25" s="112" t="s">
        <v>416</v>
      </c>
      <c r="L25" s="322"/>
      <c r="M25" s="322"/>
    </row>
    <row r="26" spans="1:13" s="323" customFormat="1" x14ac:dyDescent="0.2">
      <c r="A26" s="329" t="s">
        <v>483</v>
      </c>
      <c r="B26" s="213" t="s">
        <v>490</v>
      </c>
      <c r="C26" s="213" t="s">
        <v>416</v>
      </c>
      <c r="D26" s="112" t="s">
        <v>416</v>
      </c>
      <c r="E26" s="112" t="s">
        <v>416</v>
      </c>
      <c r="F26" s="112" t="s">
        <v>416</v>
      </c>
      <c r="G26" s="112" t="s">
        <v>416</v>
      </c>
      <c r="H26" s="112">
        <v>18</v>
      </c>
      <c r="I26" s="112">
        <v>7</v>
      </c>
      <c r="J26" s="112">
        <v>10</v>
      </c>
      <c r="K26" s="112">
        <v>1</v>
      </c>
      <c r="L26" s="322"/>
      <c r="M26" s="322"/>
    </row>
    <row r="27" spans="1:13" s="323" customFormat="1" x14ac:dyDescent="0.2">
      <c r="A27" s="329" t="s">
        <v>484</v>
      </c>
      <c r="B27" s="213" t="s">
        <v>490</v>
      </c>
      <c r="C27" s="213" t="s">
        <v>416</v>
      </c>
      <c r="D27" s="112" t="s">
        <v>416</v>
      </c>
      <c r="E27" s="112" t="s">
        <v>416</v>
      </c>
      <c r="F27" s="112" t="s">
        <v>416</v>
      </c>
      <c r="G27" s="112" t="s">
        <v>416</v>
      </c>
      <c r="H27" s="112">
        <v>76</v>
      </c>
      <c r="I27" s="112">
        <v>13</v>
      </c>
      <c r="J27" s="112" t="s">
        <v>416</v>
      </c>
      <c r="K27" s="112">
        <v>63</v>
      </c>
      <c r="L27" s="322"/>
      <c r="M27" s="322"/>
    </row>
    <row r="28" spans="1:13" s="323" customFormat="1" x14ac:dyDescent="0.2">
      <c r="A28" s="329" t="s">
        <v>485</v>
      </c>
      <c r="B28" s="213" t="s">
        <v>490</v>
      </c>
      <c r="C28" s="213" t="s">
        <v>416</v>
      </c>
      <c r="D28" s="112" t="s">
        <v>416</v>
      </c>
      <c r="E28" s="112" t="s">
        <v>416</v>
      </c>
      <c r="F28" s="112" t="s">
        <v>416</v>
      </c>
      <c r="G28" s="112" t="s">
        <v>416</v>
      </c>
      <c r="H28" s="112">
        <v>8</v>
      </c>
      <c r="I28" s="112">
        <v>1</v>
      </c>
      <c r="J28" s="112" t="s">
        <v>416</v>
      </c>
      <c r="K28" s="112">
        <v>7</v>
      </c>
      <c r="L28" s="322"/>
      <c r="M28" s="322"/>
    </row>
    <row r="29" spans="1:13" s="323" customFormat="1" x14ac:dyDescent="0.2">
      <c r="A29" s="232" t="s">
        <v>486</v>
      </c>
      <c r="B29" s="213" t="s">
        <v>490</v>
      </c>
      <c r="C29" s="213" t="s">
        <v>416</v>
      </c>
      <c r="D29" s="112" t="s">
        <v>416</v>
      </c>
      <c r="E29" s="112" t="s">
        <v>416</v>
      </c>
      <c r="F29" s="112" t="s">
        <v>416</v>
      </c>
      <c r="G29" s="112" t="s">
        <v>416</v>
      </c>
      <c r="H29" s="112">
        <v>6</v>
      </c>
      <c r="I29" s="112" t="s">
        <v>416</v>
      </c>
      <c r="J29" s="112" t="s">
        <v>416</v>
      </c>
      <c r="K29" s="112">
        <v>6</v>
      </c>
      <c r="L29" s="322"/>
      <c r="M29" s="322"/>
    </row>
    <row r="30" spans="1:13" s="323" customFormat="1" x14ac:dyDescent="0.2">
      <c r="A30" s="80"/>
      <c r="B30" s="234"/>
      <c r="C30" s="234"/>
      <c r="D30" s="94"/>
      <c r="E30" s="94"/>
      <c r="F30" s="94"/>
      <c r="G30" s="94"/>
      <c r="H30" s="94"/>
      <c r="I30" s="94"/>
      <c r="J30" s="94"/>
      <c r="K30" s="94"/>
      <c r="L30" s="322"/>
      <c r="M30" s="322"/>
    </row>
    <row r="31" spans="1:13" x14ac:dyDescent="0.2">
      <c r="A31" s="95" t="s">
        <v>261</v>
      </c>
      <c r="B31" s="330"/>
      <c r="C31" s="330"/>
      <c r="D31" s="331"/>
      <c r="E31" s="331"/>
      <c r="F31" s="331"/>
      <c r="G31" s="331"/>
      <c r="H31" s="331"/>
      <c r="I31" s="331"/>
      <c r="J31" s="331"/>
      <c r="K31" s="331"/>
    </row>
    <row r="32" spans="1:13" s="84" customFormat="1" x14ac:dyDescent="0.2">
      <c r="A32" s="97"/>
      <c r="B32" s="332"/>
      <c r="C32" s="332"/>
      <c r="D32" s="99"/>
      <c r="E32" s="99"/>
      <c r="F32" s="99"/>
      <c r="H32" s="99"/>
      <c r="I32" s="99"/>
      <c r="J32" s="99"/>
    </row>
    <row r="33" spans="1:13" x14ac:dyDescent="0.2">
      <c r="A33" s="98"/>
      <c r="B33" s="285"/>
      <c r="C33" s="285"/>
      <c r="D33" s="331"/>
      <c r="E33" s="331"/>
      <c r="F33" s="331"/>
      <c r="G33" s="331"/>
      <c r="H33" s="331"/>
      <c r="I33" s="331"/>
      <c r="J33" s="331"/>
      <c r="K33" s="331"/>
    </row>
    <row r="34" spans="1:13" x14ac:dyDescent="0.2">
      <c r="A34" s="98"/>
      <c r="B34" s="285"/>
      <c r="C34" s="285"/>
      <c r="D34" s="331"/>
      <c r="E34" s="331"/>
      <c r="F34" s="331"/>
      <c r="G34" s="331"/>
      <c r="H34" s="331"/>
      <c r="I34" s="331"/>
      <c r="J34" s="331"/>
      <c r="K34" s="331"/>
      <c r="L34" s="333"/>
      <c r="M34" s="333"/>
    </row>
    <row r="35" spans="1:13" x14ac:dyDescent="0.2">
      <c r="A35" s="98"/>
      <c r="B35" s="285"/>
      <c r="C35" s="285"/>
      <c r="D35" s="331"/>
      <c r="E35" s="331"/>
      <c r="F35" s="331"/>
      <c r="G35" s="331"/>
      <c r="H35" s="331"/>
      <c r="I35" s="331"/>
      <c r="J35" s="331"/>
      <c r="K35" s="331"/>
      <c r="L35" s="333"/>
      <c r="M35" s="333"/>
    </row>
  </sheetData>
  <customSheetViews>
    <customSheetView guid="{25DB3235-00DD-4DBB-A5FE-705B80034702}" showPageBreaks="1" showGridLines="0" printArea="1">
      <pane xSplit="2" ySplit="6" topLeftCell="C7" activePane="bottomRight" state="frozen"/>
      <selection pane="bottomRight" activeCell="K5" sqref="K5"/>
      <rowBreaks count="1" manualBreakCount="1">
        <brk id="46117" min="245" max="913" man="1"/>
      </rowBreaks>
      <pageMargins left="0.78740157480314965" right="0.78740157480314965" top="0.78740157480314965" bottom="0.78740157480314965" header="0" footer="0"/>
      <pageSetup paperSize="9" scale="84" orientation="landscape"/>
      <headerFooter alignWithMargins="0"/>
    </customSheetView>
    <customSheetView guid="{DE772C8A-D712-4FF1-AB28-F88868F0084B}" showPageBreaks="1" showGridLines="0" printArea="1">
      <pane xSplit="2" ySplit="6" topLeftCell="C7" activePane="bottomRight" state="frozen"/>
      <selection pane="bottomRight" activeCell="K5" sqref="K5"/>
      <rowBreaks count="1" manualBreakCount="1">
        <brk id="46117" min="245" max="913" man="1"/>
      </rowBreaks>
      <pageMargins left="0.78740157480314965" right="0.78740157480314965" top="0.78740157480314965" bottom="0.78740157480314965" header="0" footer="0"/>
      <pageSetup paperSize="9" scale="84" orientation="landscape"/>
      <headerFooter alignWithMargins="0"/>
    </customSheetView>
    <customSheetView guid="{B606BD3A-C42E-4EF1-8D52-58C00303D192}" showPageBreaks="1" showGridLines="0" printArea="1" view="pageBreakPreview">
      <selection activeCell="C12" sqref="C12"/>
      <rowBreaks count="1" manualBreakCount="1">
        <brk id="46117" min="245" max="913" man="1"/>
      </rowBreaks>
      <pageMargins left="0.78740157480314965" right="0.78740157480314965" top="0.78740157480314965" bottom="0.78740157480314965" header="0" footer="0"/>
      <pageSetup paperSize="9" scale="99" orientation="landscape"/>
      <headerFooter alignWithMargins="0"/>
    </customSheetView>
    <customSheetView guid="{26A1900F-5848-4061-AA0B-E0B8C2AC890B}" showPageBreaks="1" showGridLines="0" printArea="1" view="pageBreakPreview">
      <selection activeCell="H76" sqref="H76"/>
      <rowBreaks count="2" manualBreakCount="2">
        <brk id="39" max="9" man="1"/>
        <brk id="46117" min="245" max="913" man="1"/>
      </rowBreaks>
      <pageMargins left="0.78740157480314965" right="0.78740157480314965" top="0.78740157480314965" bottom="0.78740157480314965" header="0" footer="0"/>
      <pageSetup paperSize="9" scale="99" orientation="landscape" r:id="rId1"/>
      <headerFooter alignWithMargins="0"/>
    </customSheetView>
  </customSheetViews>
  <mergeCells count="6">
    <mergeCell ref="C3:D3"/>
    <mergeCell ref="H2:K2"/>
    <mergeCell ref="E3:G3"/>
    <mergeCell ref="H3:H4"/>
    <mergeCell ref="I3:K3"/>
    <mergeCell ref="C2:G2"/>
  </mergeCells>
  <phoneticPr fontId="2"/>
  <pageMargins left="0.78740157480314965" right="0.78740157480314965" top="0.78740157480314965" bottom="0.78740157480314965" header="0" footer="0"/>
  <pageSetup paperSize="9" scale="84" orientation="landscape" r:id="rId2"/>
  <headerFooter alignWithMargins="0"/>
  <rowBreaks count="1" manualBreakCount="1">
    <brk id="46120" min="245" max="9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U43"/>
  <sheetViews>
    <sheetView showGridLines="0" view="pageBreakPreview" zoomScaleNormal="100" workbookViewId="0">
      <pane xSplit="1" ySplit="8" topLeftCell="B24" activePane="bottomRight" state="frozen"/>
      <selection activeCell="E32" sqref="E32"/>
      <selection pane="topRight" activeCell="E32" sqref="E32"/>
      <selection pane="bottomLeft" activeCell="E32" sqref="E32"/>
      <selection pane="bottomRight" activeCell="E32" sqref="E32"/>
    </sheetView>
  </sheetViews>
  <sheetFormatPr defaultColWidth="9" defaultRowHeight="13" x14ac:dyDescent="0.2"/>
  <cols>
    <col min="1" max="1" width="12.7265625" style="102" customWidth="1"/>
    <col min="2" max="19" width="8.08984375" style="84" customWidth="1"/>
    <col min="20" max="16384" width="9" style="84"/>
  </cols>
  <sheetData>
    <row r="1" spans="1:21" ht="18" customHeight="1" x14ac:dyDescent="0.2">
      <c r="A1" s="302" t="s">
        <v>436</v>
      </c>
      <c r="B1" s="234"/>
      <c r="C1" s="234"/>
      <c r="D1" s="234"/>
      <c r="E1" s="234"/>
      <c r="F1" s="99"/>
      <c r="G1" s="267"/>
      <c r="H1" s="313"/>
      <c r="I1" s="267"/>
      <c r="J1" s="267"/>
      <c r="K1" s="267"/>
      <c r="L1" s="267"/>
      <c r="M1" s="267"/>
      <c r="N1" s="267"/>
      <c r="O1" s="267"/>
      <c r="P1" s="267"/>
      <c r="Q1" s="267"/>
      <c r="R1" s="264"/>
      <c r="S1" s="105" t="s">
        <v>472</v>
      </c>
      <c r="T1" s="99"/>
      <c r="U1" s="99"/>
    </row>
    <row r="2" spans="1:21" ht="24.75" customHeight="1" x14ac:dyDescent="0.2">
      <c r="A2" s="303"/>
      <c r="B2" s="619" t="s">
        <v>239</v>
      </c>
      <c r="C2" s="621"/>
      <c r="D2" s="619" t="s">
        <v>240</v>
      </c>
      <c r="E2" s="619"/>
      <c r="F2" s="619" t="s">
        <v>241</v>
      </c>
      <c r="G2" s="619"/>
      <c r="H2" s="619" t="s">
        <v>242</v>
      </c>
      <c r="I2" s="620"/>
      <c r="J2" s="622" t="s">
        <v>243</v>
      </c>
      <c r="K2" s="623"/>
      <c r="L2" s="624"/>
      <c r="M2" s="624"/>
      <c r="N2" s="624"/>
      <c r="O2" s="625"/>
      <c r="P2" s="619" t="s">
        <v>317</v>
      </c>
      <c r="Q2" s="620"/>
      <c r="R2" s="619" t="s">
        <v>0</v>
      </c>
      <c r="S2" s="620"/>
      <c r="T2" s="99"/>
      <c r="U2" s="99"/>
    </row>
    <row r="3" spans="1:21" s="306" customFormat="1" x14ac:dyDescent="0.2">
      <c r="A3" s="304"/>
      <c r="B3" s="617" t="s">
        <v>244</v>
      </c>
      <c r="C3" s="617" t="s">
        <v>245</v>
      </c>
      <c r="D3" s="617" t="s">
        <v>210</v>
      </c>
      <c r="E3" s="617" t="s">
        <v>245</v>
      </c>
      <c r="F3" s="617" t="s">
        <v>244</v>
      </c>
      <c r="G3" s="617" t="s">
        <v>245</v>
      </c>
      <c r="H3" s="617" t="s">
        <v>244</v>
      </c>
      <c r="I3" s="617" t="s">
        <v>245</v>
      </c>
      <c r="J3" s="543" t="s">
        <v>179</v>
      </c>
      <c r="K3" s="563"/>
      <c r="L3" s="510" t="s">
        <v>262</v>
      </c>
      <c r="M3" s="542"/>
      <c r="N3" s="510" t="s">
        <v>263</v>
      </c>
      <c r="O3" s="542"/>
      <c r="P3" s="213" t="s">
        <v>244</v>
      </c>
      <c r="Q3" s="213" t="s">
        <v>245</v>
      </c>
      <c r="R3" s="213" t="s">
        <v>244</v>
      </c>
      <c r="S3" s="213" t="s">
        <v>245</v>
      </c>
      <c r="T3" s="305"/>
      <c r="U3" s="305"/>
    </row>
    <row r="4" spans="1:21" s="306" customFormat="1" x14ac:dyDescent="0.2">
      <c r="A4" s="307"/>
      <c r="B4" s="626"/>
      <c r="C4" s="618"/>
      <c r="D4" s="618"/>
      <c r="E4" s="618"/>
      <c r="F4" s="618"/>
      <c r="G4" s="618"/>
      <c r="H4" s="618"/>
      <c r="I4" s="618"/>
      <c r="J4" s="213" t="s">
        <v>244</v>
      </c>
      <c r="K4" s="213" t="s">
        <v>245</v>
      </c>
      <c r="L4" s="213" t="s">
        <v>244</v>
      </c>
      <c r="M4" s="213" t="s">
        <v>245</v>
      </c>
      <c r="N4" s="213" t="s">
        <v>244</v>
      </c>
      <c r="O4" s="213" t="s">
        <v>245</v>
      </c>
      <c r="P4" s="213"/>
      <c r="Q4" s="213"/>
      <c r="R4" s="213"/>
      <c r="S4" s="213"/>
      <c r="T4" s="305"/>
      <c r="U4" s="305"/>
    </row>
    <row r="5" spans="1:21" x14ac:dyDescent="0.2">
      <c r="A5" s="145" t="s">
        <v>178</v>
      </c>
      <c r="B5" s="308">
        <v>12334</v>
      </c>
      <c r="C5" s="111">
        <v>15750</v>
      </c>
      <c r="D5" s="111">
        <v>129</v>
      </c>
      <c r="E5" s="111">
        <v>163</v>
      </c>
      <c r="F5" s="111">
        <v>583</v>
      </c>
      <c r="G5" s="111">
        <v>1148</v>
      </c>
      <c r="H5" s="111">
        <v>1077</v>
      </c>
      <c r="I5" s="111">
        <v>1644</v>
      </c>
      <c r="J5" s="111">
        <v>59</v>
      </c>
      <c r="K5" s="111">
        <v>183</v>
      </c>
      <c r="L5" s="111">
        <v>15</v>
      </c>
      <c r="M5" s="111">
        <v>54</v>
      </c>
      <c r="N5" s="111">
        <v>8</v>
      </c>
      <c r="O5" s="111">
        <v>20</v>
      </c>
      <c r="P5" s="111">
        <v>189</v>
      </c>
      <c r="Q5" s="111">
        <v>628</v>
      </c>
      <c r="R5" s="111">
        <v>3851</v>
      </c>
      <c r="S5" s="111">
        <v>6137</v>
      </c>
      <c r="T5" s="99"/>
      <c r="U5" s="99"/>
    </row>
    <row r="6" spans="1:21" x14ac:dyDescent="0.2">
      <c r="A6" s="432" t="s">
        <v>469</v>
      </c>
      <c r="B6" s="308">
        <f>SUM(B7:B8)</f>
        <v>436</v>
      </c>
      <c r="C6" s="308">
        <f t="shared" ref="C6:S6" si="0">SUM(C7:C8)</f>
        <v>675</v>
      </c>
      <c r="D6" s="308">
        <f t="shared" si="0"/>
        <v>0</v>
      </c>
      <c r="E6" s="308">
        <f t="shared" si="0"/>
        <v>0</v>
      </c>
      <c r="F6" s="308">
        <f t="shared" si="0"/>
        <v>7</v>
      </c>
      <c r="G6" s="308">
        <f t="shared" si="0"/>
        <v>8</v>
      </c>
      <c r="H6" s="308">
        <f t="shared" si="0"/>
        <v>10</v>
      </c>
      <c r="I6" s="308">
        <f t="shared" si="0"/>
        <v>80</v>
      </c>
      <c r="J6" s="308">
        <f t="shared" si="0"/>
        <v>5</v>
      </c>
      <c r="K6" s="308">
        <f t="shared" si="0"/>
        <v>58</v>
      </c>
      <c r="L6" s="308">
        <f t="shared" si="0"/>
        <v>1</v>
      </c>
      <c r="M6" s="308">
        <f t="shared" si="0"/>
        <v>12</v>
      </c>
      <c r="N6" s="308">
        <f t="shared" si="0"/>
        <v>3</v>
      </c>
      <c r="O6" s="308">
        <f t="shared" si="0"/>
        <v>14</v>
      </c>
      <c r="P6" s="308">
        <f t="shared" si="0"/>
        <v>1</v>
      </c>
      <c r="Q6" s="308">
        <f t="shared" si="0"/>
        <v>1</v>
      </c>
      <c r="R6" s="308">
        <f t="shared" si="0"/>
        <v>102</v>
      </c>
      <c r="S6" s="308">
        <f t="shared" si="0"/>
        <v>279</v>
      </c>
      <c r="T6" s="99"/>
      <c r="U6" s="99"/>
    </row>
    <row r="7" spans="1:21" x14ac:dyDescent="0.2">
      <c r="A7" s="433" t="s">
        <v>461</v>
      </c>
      <c r="B7" s="406">
        <v>198</v>
      </c>
      <c r="C7" s="406">
        <v>200</v>
      </c>
      <c r="D7" s="406">
        <v>0</v>
      </c>
      <c r="E7" s="406">
        <v>0</v>
      </c>
      <c r="F7" s="406">
        <v>0</v>
      </c>
      <c r="G7" s="406">
        <v>0</v>
      </c>
      <c r="H7" s="406">
        <v>0</v>
      </c>
      <c r="I7" s="406">
        <v>0</v>
      </c>
      <c r="J7" s="406">
        <v>0</v>
      </c>
      <c r="K7" s="406">
        <v>0</v>
      </c>
      <c r="L7" s="406">
        <v>0</v>
      </c>
      <c r="M7" s="406">
        <v>0</v>
      </c>
      <c r="N7" s="406">
        <v>0</v>
      </c>
      <c r="O7" s="406">
        <v>0</v>
      </c>
      <c r="P7" s="406">
        <v>0</v>
      </c>
      <c r="Q7" s="406">
        <v>0</v>
      </c>
      <c r="R7" s="406">
        <v>0</v>
      </c>
      <c r="S7" s="406">
        <v>0</v>
      </c>
      <c r="T7" s="99"/>
      <c r="U7" s="99"/>
    </row>
    <row r="8" spans="1:21" s="83" customFormat="1" x14ac:dyDescent="0.2">
      <c r="A8" s="433" t="s">
        <v>442</v>
      </c>
      <c r="B8" s="406">
        <f>IF(SUM(B9:B16)=0,"-",SUM(B9:B16))</f>
        <v>238</v>
      </c>
      <c r="C8" s="406">
        <f t="shared" ref="C8:S8" si="1">IF(SUM(C9:C16)=0,"-",SUM(C9:C16))</f>
        <v>475</v>
      </c>
      <c r="D8" s="406" t="str">
        <f t="shared" si="1"/>
        <v>-</v>
      </c>
      <c r="E8" s="406" t="str">
        <f t="shared" si="1"/>
        <v>-</v>
      </c>
      <c r="F8" s="406">
        <f t="shared" si="1"/>
        <v>7</v>
      </c>
      <c r="G8" s="406">
        <f t="shared" si="1"/>
        <v>8</v>
      </c>
      <c r="H8" s="406">
        <f t="shared" si="1"/>
        <v>10</v>
      </c>
      <c r="I8" s="406">
        <f t="shared" si="1"/>
        <v>80</v>
      </c>
      <c r="J8" s="406">
        <f t="shared" si="1"/>
        <v>5</v>
      </c>
      <c r="K8" s="406">
        <f t="shared" si="1"/>
        <v>58</v>
      </c>
      <c r="L8" s="406">
        <f t="shared" si="1"/>
        <v>1</v>
      </c>
      <c r="M8" s="406">
        <f t="shared" si="1"/>
        <v>12</v>
      </c>
      <c r="N8" s="406">
        <f t="shared" si="1"/>
        <v>3</v>
      </c>
      <c r="O8" s="406">
        <f t="shared" si="1"/>
        <v>14</v>
      </c>
      <c r="P8" s="406">
        <f t="shared" si="1"/>
        <v>1</v>
      </c>
      <c r="Q8" s="406">
        <f t="shared" si="1"/>
        <v>1</v>
      </c>
      <c r="R8" s="406">
        <f t="shared" si="1"/>
        <v>102</v>
      </c>
      <c r="S8" s="406">
        <f t="shared" si="1"/>
        <v>279</v>
      </c>
      <c r="T8" s="81"/>
      <c r="U8" s="81"/>
    </row>
    <row r="9" spans="1:21" x14ac:dyDescent="0.2">
      <c r="A9" s="136" t="s">
        <v>443</v>
      </c>
      <c r="B9" s="114">
        <v>4</v>
      </c>
      <c r="C9" s="114">
        <v>4</v>
      </c>
      <c r="D9" s="114" t="s">
        <v>416</v>
      </c>
      <c r="E9" s="114" t="s">
        <v>416</v>
      </c>
      <c r="F9" s="114">
        <v>1</v>
      </c>
      <c r="G9" s="114">
        <v>2</v>
      </c>
      <c r="H9" s="114">
        <v>3</v>
      </c>
      <c r="I9" s="114">
        <v>63</v>
      </c>
      <c r="J9" s="114">
        <v>2</v>
      </c>
      <c r="K9" s="114">
        <v>55</v>
      </c>
      <c r="L9" s="114">
        <v>1</v>
      </c>
      <c r="M9" s="114">
        <v>12</v>
      </c>
      <c r="N9" s="114">
        <v>1</v>
      </c>
      <c r="O9" s="114">
        <v>12</v>
      </c>
      <c r="P9" s="114" t="s">
        <v>416</v>
      </c>
      <c r="Q9" s="114" t="s">
        <v>416</v>
      </c>
      <c r="R9" s="114" t="s">
        <v>416</v>
      </c>
      <c r="S9" s="114" t="s">
        <v>416</v>
      </c>
      <c r="T9" s="99"/>
      <c r="U9" s="99"/>
    </row>
    <row r="10" spans="1:21" x14ac:dyDescent="0.2">
      <c r="A10" s="136" t="s">
        <v>444</v>
      </c>
      <c r="B10" s="114">
        <v>6</v>
      </c>
      <c r="C10" s="114">
        <v>10</v>
      </c>
      <c r="D10" s="114" t="s">
        <v>416</v>
      </c>
      <c r="E10" s="114" t="s">
        <v>416</v>
      </c>
      <c r="F10" s="114" t="s">
        <v>416</v>
      </c>
      <c r="G10" s="114" t="s">
        <v>416</v>
      </c>
      <c r="H10" s="114">
        <v>2</v>
      </c>
      <c r="I10" s="114">
        <v>4</v>
      </c>
      <c r="J10" s="114" t="s">
        <v>416</v>
      </c>
      <c r="K10" s="114" t="s">
        <v>416</v>
      </c>
      <c r="L10" s="114" t="s">
        <v>416</v>
      </c>
      <c r="M10" s="114" t="s">
        <v>416</v>
      </c>
      <c r="N10" s="114" t="s">
        <v>416</v>
      </c>
      <c r="O10" s="114" t="s">
        <v>416</v>
      </c>
      <c r="P10" s="114" t="s">
        <v>416</v>
      </c>
      <c r="Q10" s="114" t="s">
        <v>416</v>
      </c>
      <c r="R10" s="114">
        <v>14</v>
      </c>
      <c r="S10" s="114">
        <v>27</v>
      </c>
      <c r="T10" s="99"/>
      <c r="U10" s="99"/>
    </row>
    <row r="11" spans="1:21" x14ac:dyDescent="0.2">
      <c r="A11" s="136" t="s">
        <v>445</v>
      </c>
      <c r="B11" s="114">
        <v>98</v>
      </c>
      <c r="C11" s="114">
        <v>218</v>
      </c>
      <c r="D11" s="114" t="s">
        <v>416</v>
      </c>
      <c r="E11" s="114" t="s">
        <v>416</v>
      </c>
      <c r="F11" s="114" t="s">
        <v>416</v>
      </c>
      <c r="G11" s="114" t="s">
        <v>416</v>
      </c>
      <c r="H11" s="114">
        <v>3</v>
      </c>
      <c r="I11" s="114">
        <v>11</v>
      </c>
      <c r="J11" s="114">
        <v>1</v>
      </c>
      <c r="K11" s="114">
        <v>1</v>
      </c>
      <c r="L11" s="114" t="s">
        <v>416</v>
      </c>
      <c r="M11" s="114" t="s">
        <v>416</v>
      </c>
      <c r="N11" s="114" t="s">
        <v>416</v>
      </c>
      <c r="O11" s="114" t="s">
        <v>416</v>
      </c>
      <c r="P11" s="114" t="s">
        <v>416</v>
      </c>
      <c r="Q11" s="114" t="s">
        <v>416</v>
      </c>
      <c r="R11" s="114">
        <v>58</v>
      </c>
      <c r="S11" s="114">
        <v>202</v>
      </c>
      <c r="T11" s="99"/>
      <c r="U11" s="99"/>
    </row>
    <row r="12" spans="1:21" x14ac:dyDescent="0.2">
      <c r="A12" s="136" t="s">
        <v>447</v>
      </c>
      <c r="B12" s="114">
        <v>96</v>
      </c>
      <c r="C12" s="114">
        <v>191</v>
      </c>
      <c r="D12" s="114" t="s">
        <v>416</v>
      </c>
      <c r="E12" s="114" t="s">
        <v>416</v>
      </c>
      <c r="F12" s="114" t="s">
        <v>416</v>
      </c>
      <c r="G12" s="114" t="s">
        <v>416</v>
      </c>
      <c r="H12" s="114" t="s">
        <v>416</v>
      </c>
      <c r="I12" s="114" t="s">
        <v>416</v>
      </c>
      <c r="J12" s="114" t="s">
        <v>416</v>
      </c>
      <c r="K12" s="114" t="s">
        <v>416</v>
      </c>
      <c r="L12" s="114" t="s">
        <v>416</v>
      </c>
      <c r="M12" s="114" t="s">
        <v>416</v>
      </c>
      <c r="N12" s="114" t="s">
        <v>416</v>
      </c>
      <c r="O12" s="114" t="s">
        <v>416</v>
      </c>
      <c r="P12" s="114" t="s">
        <v>416</v>
      </c>
      <c r="Q12" s="114" t="s">
        <v>416</v>
      </c>
      <c r="R12" s="114" t="s">
        <v>416</v>
      </c>
      <c r="S12" s="114" t="s">
        <v>416</v>
      </c>
      <c r="T12" s="99"/>
      <c r="U12" s="99"/>
    </row>
    <row r="13" spans="1:21" x14ac:dyDescent="0.2">
      <c r="A13" s="136" t="s">
        <v>446</v>
      </c>
      <c r="B13" s="114">
        <v>3</v>
      </c>
      <c r="C13" s="114">
        <v>6</v>
      </c>
      <c r="D13" s="114" t="s">
        <v>416</v>
      </c>
      <c r="E13" s="114" t="s">
        <v>416</v>
      </c>
      <c r="F13" s="114" t="s">
        <v>416</v>
      </c>
      <c r="G13" s="114" t="s">
        <v>416</v>
      </c>
      <c r="H13" s="114" t="s">
        <v>416</v>
      </c>
      <c r="I13" s="114" t="s">
        <v>416</v>
      </c>
      <c r="J13" s="114" t="s">
        <v>416</v>
      </c>
      <c r="K13" s="114" t="s">
        <v>416</v>
      </c>
      <c r="L13" s="114" t="s">
        <v>416</v>
      </c>
      <c r="M13" s="114" t="s">
        <v>416</v>
      </c>
      <c r="N13" s="114" t="s">
        <v>416</v>
      </c>
      <c r="O13" s="114" t="s">
        <v>416</v>
      </c>
      <c r="P13" s="114" t="s">
        <v>416</v>
      </c>
      <c r="Q13" s="114" t="s">
        <v>416</v>
      </c>
      <c r="R13" s="114">
        <v>1</v>
      </c>
      <c r="S13" s="114">
        <v>1</v>
      </c>
      <c r="T13" s="99"/>
      <c r="U13" s="99"/>
    </row>
    <row r="14" spans="1:21" x14ac:dyDescent="0.2">
      <c r="A14" s="136" t="s">
        <v>448</v>
      </c>
      <c r="B14" s="114">
        <v>15</v>
      </c>
      <c r="C14" s="114">
        <v>30</v>
      </c>
      <c r="D14" s="114" t="s">
        <v>416</v>
      </c>
      <c r="E14" s="114" t="s">
        <v>416</v>
      </c>
      <c r="F14" s="114" t="s">
        <v>416</v>
      </c>
      <c r="G14" s="114" t="s">
        <v>416</v>
      </c>
      <c r="H14" s="114" t="s">
        <v>416</v>
      </c>
      <c r="I14" s="114" t="s">
        <v>416</v>
      </c>
      <c r="J14" s="114" t="s">
        <v>416</v>
      </c>
      <c r="K14" s="114" t="s">
        <v>416</v>
      </c>
      <c r="L14" s="114" t="s">
        <v>416</v>
      </c>
      <c r="M14" s="114" t="s">
        <v>416</v>
      </c>
      <c r="N14" s="114" t="s">
        <v>416</v>
      </c>
      <c r="O14" s="114" t="s">
        <v>416</v>
      </c>
      <c r="P14" s="114" t="s">
        <v>416</v>
      </c>
      <c r="Q14" s="114" t="s">
        <v>416</v>
      </c>
      <c r="R14" s="114" t="s">
        <v>416</v>
      </c>
      <c r="S14" s="114" t="s">
        <v>416</v>
      </c>
      <c r="T14" s="99"/>
      <c r="U14" s="99"/>
    </row>
    <row r="15" spans="1:21" x14ac:dyDescent="0.2">
      <c r="A15" s="136" t="s">
        <v>449</v>
      </c>
      <c r="B15" s="114">
        <v>16</v>
      </c>
      <c r="C15" s="114">
        <v>16</v>
      </c>
      <c r="D15" s="114" t="s">
        <v>416</v>
      </c>
      <c r="E15" s="114" t="s">
        <v>416</v>
      </c>
      <c r="F15" s="114">
        <v>6</v>
      </c>
      <c r="G15" s="114">
        <v>6</v>
      </c>
      <c r="H15" s="114">
        <v>2</v>
      </c>
      <c r="I15" s="114">
        <v>2</v>
      </c>
      <c r="J15" s="114">
        <v>2</v>
      </c>
      <c r="K15" s="114">
        <v>2</v>
      </c>
      <c r="L15" s="114" t="s">
        <v>416</v>
      </c>
      <c r="M15" s="114" t="s">
        <v>416</v>
      </c>
      <c r="N15" s="114">
        <v>2</v>
      </c>
      <c r="O15" s="114">
        <v>2</v>
      </c>
      <c r="P15" s="114">
        <v>1</v>
      </c>
      <c r="Q15" s="114">
        <v>1</v>
      </c>
      <c r="R15" s="114">
        <v>9</v>
      </c>
      <c r="S15" s="114">
        <v>9</v>
      </c>
      <c r="T15" s="99"/>
      <c r="U15" s="99"/>
    </row>
    <row r="16" spans="1:21" x14ac:dyDescent="0.2">
      <c r="A16" s="136" t="s">
        <v>450</v>
      </c>
      <c r="B16" s="114" t="s">
        <v>416</v>
      </c>
      <c r="C16" s="114" t="s">
        <v>416</v>
      </c>
      <c r="D16" s="114" t="s">
        <v>416</v>
      </c>
      <c r="E16" s="114" t="s">
        <v>416</v>
      </c>
      <c r="F16" s="114" t="s">
        <v>416</v>
      </c>
      <c r="G16" s="114" t="s">
        <v>416</v>
      </c>
      <c r="H16" s="114" t="s">
        <v>416</v>
      </c>
      <c r="I16" s="114" t="s">
        <v>416</v>
      </c>
      <c r="J16" s="114" t="s">
        <v>416</v>
      </c>
      <c r="K16" s="114" t="s">
        <v>416</v>
      </c>
      <c r="L16" s="114" t="s">
        <v>416</v>
      </c>
      <c r="M16" s="114" t="s">
        <v>416</v>
      </c>
      <c r="N16" s="114" t="s">
        <v>416</v>
      </c>
      <c r="O16" s="114" t="s">
        <v>416</v>
      </c>
      <c r="P16" s="114" t="s">
        <v>416</v>
      </c>
      <c r="Q16" s="114" t="s">
        <v>416</v>
      </c>
      <c r="R16" s="114">
        <v>20</v>
      </c>
      <c r="S16" s="114">
        <v>40</v>
      </c>
      <c r="T16" s="99"/>
      <c r="U16" s="99"/>
    </row>
    <row r="17" spans="1:21" s="443" customFormat="1" ht="39" customHeight="1" x14ac:dyDescent="0.2">
      <c r="A17" s="90" t="s">
        <v>487</v>
      </c>
      <c r="B17" s="295">
        <f>B18</f>
        <v>209</v>
      </c>
      <c r="C17" s="295">
        <f t="shared" ref="C17:L17" si="2">C18</f>
        <v>266</v>
      </c>
      <c r="D17" s="295">
        <f t="shared" si="2"/>
        <v>7</v>
      </c>
      <c r="E17" s="295">
        <f t="shared" si="2"/>
        <v>10</v>
      </c>
      <c r="F17" s="295">
        <f t="shared" si="2"/>
        <v>1</v>
      </c>
      <c r="G17" s="295">
        <f t="shared" si="2"/>
        <v>6</v>
      </c>
      <c r="H17" s="295">
        <f t="shared" si="2"/>
        <v>4</v>
      </c>
      <c r="I17" s="295">
        <f t="shared" si="2"/>
        <v>7</v>
      </c>
      <c r="J17" s="295" t="str">
        <f t="shared" si="2"/>
        <v>-</v>
      </c>
      <c r="K17" s="295" t="str">
        <f t="shared" si="2"/>
        <v>-</v>
      </c>
      <c r="L17" s="295" t="str">
        <f t="shared" si="2"/>
        <v>-</v>
      </c>
      <c r="M17" s="295"/>
      <c r="N17" s="295"/>
      <c r="O17" s="295"/>
      <c r="P17" s="295"/>
      <c r="Q17" s="295"/>
      <c r="R17" s="295"/>
      <c r="S17" s="295"/>
      <c r="T17" s="442"/>
      <c r="U17" s="442"/>
    </row>
    <row r="18" spans="1:21" s="437" customFormat="1" x14ac:dyDescent="0.2">
      <c r="A18" s="440" t="s">
        <v>475</v>
      </c>
      <c r="B18" s="406">
        <v>209</v>
      </c>
      <c r="C18" s="406">
        <v>266</v>
      </c>
      <c r="D18" s="406">
        <v>7</v>
      </c>
      <c r="E18" s="406">
        <v>10</v>
      </c>
      <c r="F18" s="406">
        <v>1</v>
      </c>
      <c r="G18" s="406">
        <v>6</v>
      </c>
      <c r="H18" s="406">
        <v>4</v>
      </c>
      <c r="I18" s="406">
        <v>7</v>
      </c>
      <c r="J18" s="406" t="s">
        <v>416</v>
      </c>
      <c r="K18" s="406" t="s">
        <v>416</v>
      </c>
      <c r="L18" s="406" t="s">
        <v>416</v>
      </c>
      <c r="M18" s="406" t="s">
        <v>416</v>
      </c>
      <c r="N18" s="406" t="s">
        <v>416</v>
      </c>
      <c r="O18" s="406" t="s">
        <v>416</v>
      </c>
      <c r="P18" s="406">
        <v>2</v>
      </c>
      <c r="Q18" s="406">
        <v>4</v>
      </c>
      <c r="R18" s="406">
        <v>228</v>
      </c>
      <c r="S18" s="406">
        <v>397</v>
      </c>
      <c r="T18" s="441"/>
      <c r="U18" s="441"/>
    </row>
    <row r="19" spans="1:21" x14ac:dyDescent="0.2">
      <c r="A19" s="136" t="s">
        <v>476</v>
      </c>
      <c r="B19" s="114">
        <v>70</v>
      </c>
      <c r="C19" s="114">
        <v>81</v>
      </c>
      <c r="D19" s="114">
        <v>0</v>
      </c>
      <c r="E19" s="114">
        <v>0</v>
      </c>
      <c r="F19" s="114">
        <v>0</v>
      </c>
      <c r="G19" s="114">
        <v>0</v>
      </c>
      <c r="H19" s="114">
        <v>1</v>
      </c>
      <c r="I19" s="114">
        <v>2</v>
      </c>
      <c r="J19" s="114">
        <v>0</v>
      </c>
      <c r="K19" s="114">
        <v>0</v>
      </c>
      <c r="L19" s="114">
        <v>0</v>
      </c>
      <c r="M19" s="114">
        <v>0</v>
      </c>
      <c r="N19" s="114">
        <v>0</v>
      </c>
      <c r="O19" s="114">
        <v>0</v>
      </c>
      <c r="P19" s="114">
        <v>0</v>
      </c>
      <c r="Q19" s="114">
        <v>0</v>
      </c>
      <c r="R19" s="114">
        <v>49</v>
      </c>
      <c r="S19" s="114">
        <v>71</v>
      </c>
      <c r="T19" s="99"/>
      <c r="U19" s="99"/>
    </row>
    <row r="20" spans="1:21" x14ac:dyDescent="0.2">
      <c r="A20" s="136" t="s">
        <v>477</v>
      </c>
      <c r="B20" s="114">
        <v>48</v>
      </c>
      <c r="C20" s="114">
        <v>67</v>
      </c>
      <c r="D20" s="114">
        <v>0</v>
      </c>
      <c r="E20" s="114">
        <v>0</v>
      </c>
      <c r="F20" s="114">
        <v>0</v>
      </c>
      <c r="G20" s="114">
        <v>0</v>
      </c>
      <c r="H20" s="114">
        <v>3</v>
      </c>
      <c r="I20" s="114">
        <v>5</v>
      </c>
      <c r="J20" s="114">
        <v>0</v>
      </c>
      <c r="K20" s="114">
        <v>0</v>
      </c>
      <c r="L20" s="114">
        <v>0</v>
      </c>
      <c r="M20" s="114">
        <v>0</v>
      </c>
      <c r="N20" s="114">
        <v>0</v>
      </c>
      <c r="O20" s="114">
        <v>0</v>
      </c>
      <c r="P20" s="114">
        <v>2</v>
      </c>
      <c r="Q20" s="114">
        <v>4</v>
      </c>
      <c r="R20" s="114">
        <v>86</v>
      </c>
      <c r="S20" s="114">
        <v>103</v>
      </c>
      <c r="T20" s="99"/>
      <c r="U20" s="99"/>
    </row>
    <row r="21" spans="1:21" x14ac:dyDescent="0.2">
      <c r="A21" s="136" t="s">
        <v>478</v>
      </c>
      <c r="B21" s="114">
        <v>20</v>
      </c>
      <c r="C21" s="114">
        <v>39</v>
      </c>
      <c r="D21" s="114">
        <v>0</v>
      </c>
      <c r="E21" s="114">
        <v>0</v>
      </c>
      <c r="F21" s="114">
        <v>0</v>
      </c>
      <c r="G21" s="114">
        <v>0</v>
      </c>
      <c r="H21" s="114">
        <v>0</v>
      </c>
      <c r="I21" s="114">
        <v>0</v>
      </c>
      <c r="J21" s="114">
        <v>0</v>
      </c>
      <c r="K21" s="114">
        <v>0</v>
      </c>
      <c r="L21" s="114">
        <v>0</v>
      </c>
      <c r="M21" s="114">
        <v>0</v>
      </c>
      <c r="N21" s="114">
        <v>0</v>
      </c>
      <c r="O21" s="114">
        <v>0</v>
      </c>
      <c r="P21" s="114">
        <v>0</v>
      </c>
      <c r="Q21" s="114">
        <v>0</v>
      </c>
      <c r="R21" s="114">
        <v>17</v>
      </c>
      <c r="S21" s="114">
        <v>24</v>
      </c>
      <c r="T21" s="99"/>
      <c r="U21" s="99"/>
    </row>
    <row r="22" spans="1:21" x14ac:dyDescent="0.2">
      <c r="A22" s="136" t="s">
        <v>479</v>
      </c>
      <c r="B22" s="114">
        <v>71</v>
      </c>
      <c r="C22" s="114">
        <v>79</v>
      </c>
      <c r="D22" s="114">
        <v>7</v>
      </c>
      <c r="E22" s="114">
        <v>10</v>
      </c>
      <c r="F22" s="114">
        <v>1</v>
      </c>
      <c r="G22" s="114">
        <v>6</v>
      </c>
      <c r="H22" s="114">
        <v>0</v>
      </c>
      <c r="I22" s="114">
        <v>0</v>
      </c>
      <c r="J22" s="114">
        <v>0</v>
      </c>
      <c r="K22" s="114">
        <v>0</v>
      </c>
      <c r="L22" s="114">
        <v>0</v>
      </c>
      <c r="M22" s="114">
        <v>0</v>
      </c>
      <c r="N22" s="114">
        <v>0</v>
      </c>
      <c r="O22" s="114">
        <v>0</v>
      </c>
      <c r="P22" s="114">
        <v>0</v>
      </c>
      <c r="Q22" s="114">
        <v>0</v>
      </c>
      <c r="R22" s="114">
        <v>76</v>
      </c>
      <c r="S22" s="114">
        <v>199</v>
      </c>
      <c r="T22" s="99"/>
      <c r="U22" s="99"/>
    </row>
    <row r="23" spans="1:21" s="443" customFormat="1" ht="40.5" customHeight="1" x14ac:dyDescent="0.2">
      <c r="A23" s="90" t="s">
        <v>489</v>
      </c>
      <c r="B23" s="295">
        <f>B24</f>
        <v>333</v>
      </c>
      <c r="C23" s="295">
        <f t="shared" ref="C23:L23" si="3">C24</f>
        <v>530</v>
      </c>
      <c r="D23" s="295" t="str">
        <f t="shared" si="3"/>
        <v>-</v>
      </c>
      <c r="E23" s="295" t="str">
        <f t="shared" si="3"/>
        <v>-</v>
      </c>
      <c r="F23" s="295">
        <f t="shared" si="3"/>
        <v>7</v>
      </c>
      <c r="G23" s="295">
        <f t="shared" si="3"/>
        <v>8</v>
      </c>
      <c r="H23" s="295">
        <f t="shared" si="3"/>
        <v>23</v>
      </c>
      <c r="I23" s="295">
        <f t="shared" si="3"/>
        <v>39</v>
      </c>
      <c r="J23" s="295">
        <f t="shared" si="3"/>
        <v>4</v>
      </c>
      <c r="K23" s="295">
        <f t="shared" si="3"/>
        <v>11</v>
      </c>
      <c r="L23" s="295">
        <f t="shared" si="3"/>
        <v>3</v>
      </c>
      <c r="M23" s="295"/>
      <c r="N23" s="295"/>
      <c r="O23" s="295"/>
      <c r="P23" s="295"/>
      <c r="Q23" s="295"/>
      <c r="R23" s="295"/>
      <c r="S23" s="295"/>
      <c r="T23" s="442"/>
      <c r="U23" s="442"/>
    </row>
    <row r="24" spans="1:21" s="437" customFormat="1" x14ac:dyDescent="0.2">
      <c r="A24" s="440" t="s">
        <v>481</v>
      </c>
      <c r="B24" s="406">
        <v>333</v>
      </c>
      <c r="C24" s="406">
        <v>530</v>
      </c>
      <c r="D24" s="406" t="s">
        <v>416</v>
      </c>
      <c r="E24" s="406" t="s">
        <v>416</v>
      </c>
      <c r="F24" s="406">
        <v>7</v>
      </c>
      <c r="G24" s="406">
        <v>8</v>
      </c>
      <c r="H24" s="406">
        <v>23</v>
      </c>
      <c r="I24" s="406">
        <v>39</v>
      </c>
      <c r="J24" s="406">
        <v>4</v>
      </c>
      <c r="K24" s="406">
        <v>11</v>
      </c>
      <c r="L24" s="406">
        <v>3</v>
      </c>
      <c r="M24" s="406">
        <v>3</v>
      </c>
      <c r="N24" s="406" t="s">
        <v>416</v>
      </c>
      <c r="O24" s="406" t="s">
        <v>416</v>
      </c>
      <c r="P24" s="406">
        <v>32</v>
      </c>
      <c r="Q24" s="406">
        <v>104</v>
      </c>
      <c r="R24" s="406">
        <v>38</v>
      </c>
      <c r="S24" s="406">
        <v>48</v>
      </c>
      <c r="T24" s="441"/>
      <c r="U24" s="441"/>
    </row>
    <row r="25" spans="1:21" x14ac:dyDescent="0.2">
      <c r="A25" s="136" t="s">
        <v>482</v>
      </c>
      <c r="B25" s="114">
        <v>40</v>
      </c>
      <c r="C25" s="114">
        <v>55</v>
      </c>
      <c r="D25" s="114" t="s">
        <v>416</v>
      </c>
      <c r="E25" s="114" t="s">
        <v>416</v>
      </c>
      <c r="F25" s="114" t="s">
        <v>416</v>
      </c>
      <c r="G25" s="114" t="s">
        <v>416</v>
      </c>
      <c r="H25" s="114" t="s">
        <v>416</v>
      </c>
      <c r="I25" s="114" t="s">
        <v>416</v>
      </c>
      <c r="J25" s="114" t="s">
        <v>416</v>
      </c>
      <c r="K25" s="114" t="s">
        <v>416</v>
      </c>
      <c r="L25" s="114" t="s">
        <v>416</v>
      </c>
      <c r="M25" s="114" t="s">
        <v>416</v>
      </c>
      <c r="N25" s="114" t="s">
        <v>416</v>
      </c>
      <c r="O25" s="114" t="s">
        <v>416</v>
      </c>
      <c r="P25" s="114" t="s">
        <v>416</v>
      </c>
      <c r="Q25" s="114" t="s">
        <v>416</v>
      </c>
      <c r="R25" s="114" t="s">
        <v>416</v>
      </c>
      <c r="S25" s="114" t="s">
        <v>416</v>
      </c>
      <c r="T25" s="99"/>
      <c r="U25" s="99"/>
    </row>
    <row r="26" spans="1:21" x14ac:dyDescent="0.2">
      <c r="A26" s="136" t="s">
        <v>483</v>
      </c>
      <c r="B26" s="114">
        <v>71</v>
      </c>
      <c r="C26" s="114">
        <v>160</v>
      </c>
      <c r="D26" s="114" t="s">
        <v>416</v>
      </c>
      <c r="E26" s="114" t="s">
        <v>416</v>
      </c>
      <c r="F26" s="114">
        <v>1</v>
      </c>
      <c r="G26" s="114">
        <v>1</v>
      </c>
      <c r="H26" s="114" t="s">
        <v>416</v>
      </c>
      <c r="I26" s="114" t="s">
        <v>416</v>
      </c>
      <c r="J26" s="114" t="s">
        <v>416</v>
      </c>
      <c r="K26" s="114" t="s">
        <v>416</v>
      </c>
      <c r="L26" s="114" t="s">
        <v>416</v>
      </c>
      <c r="M26" s="114" t="s">
        <v>416</v>
      </c>
      <c r="N26" s="114" t="s">
        <v>416</v>
      </c>
      <c r="O26" s="114" t="s">
        <v>416</v>
      </c>
      <c r="P26" s="114">
        <v>6</v>
      </c>
      <c r="Q26" s="114">
        <v>25</v>
      </c>
      <c r="R26" s="114">
        <v>7</v>
      </c>
      <c r="S26" s="114">
        <v>15</v>
      </c>
      <c r="T26" s="99"/>
      <c r="U26" s="99"/>
    </row>
    <row r="27" spans="1:21" x14ac:dyDescent="0.2">
      <c r="A27" s="136" t="s">
        <v>484</v>
      </c>
      <c r="B27" s="114">
        <v>35</v>
      </c>
      <c r="C27" s="114">
        <v>87</v>
      </c>
      <c r="D27" s="114" t="s">
        <v>416</v>
      </c>
      <c r="E27" s="114" t="s">
        <v>416</v>
      </c>
      <c r="F27" s="114">
        <v>6</v>
      </c>
      <c r="G27" s="114">
        <v>7</v>
      </c>
      <c r="H27" s="114">
        <v>23</v>
      </c>
      <c r="I27" s="114">
        <v>39</v>
      </c>
      <c r="J27" s="114">
        <v>4</v>
      </c>
      <c r="K27" s="114">
        <v>11</v>
      </c>
      <c r="L27" s="114">
        <v>3</v>
      </c>
      <c r="M27" s="114">
        <v>3</v>
      </c>
      <c r="N27" s="114" t="s">
        <v>416</v>
      </c>
      <c r="O27" s="114" t="s">
        <v>416</v>
      </c>
      <c r="P27" s="114">
        <v>26</v>
      </c>
      <c r="Q27" s="114">
        <v>79</v>
      </c>
      <c r="R27" s="114">
        <v>8</v>
      </c>
      <c r="S27" s="114">
        <v>8</v>
      </c>
      <c r="T27" s="99"/>
      <c r="U27" s="99"/>
    </row>
    <row r="28" spans="1:21" x14ac:dyDescent="0.2">
      <c r="A28" s="136" t="s">
        <v>485</v>
      </c>
      <c r="B28" s="114">
        <v>84</v>
      </c>
      <c r="C28" s="114">
        <v>116</v>
      </c>
      <c r="D28" s="114" t="s">
        <v>416</v>
      </c>
      <c r="E28" s="114" t="s">
        <v>416</v>
      </c>
      <c r="F28" s="114" t="s">
        <v>416</v>
      </c>
      <c r="G28" s="114" t="s">
        <v>416</v>
      </c>
      <c r="H28" s="114" t="s">
        <v>416</v>
      </c>
      <c r="I28" s="114" t="s">
        <v>416</v>
      </c>
      <c r="J28" s="114" t="s">
        <v>416</v>
      </c>
      <c r="K28" s="114" t="s">
        <v>416</v>
      </c>
      <c r="L28" s="114" t="s">
        <v>416</v>
      </c>
      <c r="M28" s="114" t="s">
        <v>416</v>
      </c>
      <c r="N28" s="114" t="s">
        <v>416</v>
      </c>
      <c r="O28" s="114" t="s">
        <v>416</v>
      </c>
      <c r="P28" s="114" t="s">
        <v>416</v>
      </c>
      <c r="Q28" s="114" t="s">
        <v>416</v>
      </c>
      <c r="R28" s="114">
        <v>23</v>
      </c>
      <c r="S28" s="114">
        <v>25</v>
      </c>
      <c r="T28" s="99"/>
      <c r="U28" s="99"/>
    </row>
    <row r="29" spans="1:21" x14ac:dyDescent="0.2">
      <c r="A29" s="136" t="s">
        <v>486</v>
      </c>
      <c r="B29" s="114">
        <v>103</v>
      </c>
      <c r="C29" s="114">
        <v>112</v>
      </c>
      <c r="D29" s="114" t="s">
        <v>416</v>
      </c>
      <c r="E29" s="114" t="s">
        <v>416</v>
      </c>
      <c r="F29" s="114" t="s">
        <v>416</v>
      </c>
      <c r="G29" s="114" t="s">
        <v>416</v>
      </c>
      <c r="H29" s="114" t="s">
        <v>416</v>
      </c>
      <c r="I29" s="114" t="s">
        <v>416</v>
      </c>
      <c r="J29" s="114" t="s">
        <v>416</v>
      </c>
      <c r="K29" s="114" t="s">
        <v>416</v>
      </c>
      <c r="L29" s="114" t="s">
        <v>416</v>
      </c>
      <c r="M29" s="114" t="s">
        <v>416</v>
      </c>
      <c r="N29" s="114" t="s">
        <v>416</v>
      </c>
      <c r="O29" s="114" t="s">
        <v>416</v>
      </c>
      <c r="P29" s="114" t="s">
        <v>416</v>
      </c>
      <c r="Q29" s="114" t="s">
        <v>416</v>
      </c>
      <c r="R29" s="114" t="s">
        <v>416</v>
      </c>
      <c r="S29" s="114" t="s">
        <v>416</v>
      </c>
      <c r="T29" s="99"/>
      <c r="U29" s="99"/>
    </row>
    <row r="30" spans="1:21" x14ac:dyDescent="0.2">
      <c r="A30" s="92"/>
      <c r="B30" s="93"/>
      <c r="C30" s="93"/>
      <c r="D30" s="93"/>
      <c r="E30" s="93"/>
      <c r="F30" s="93"/>
      <c r="G30" s="93"/>
      <c r="H30" s="93"/>
      <c r="I30" s="93"/>
      <c r="J30" s="93"/>
      <c r="K30" s="93"/>
      <c r="L30" s="93"/>
      <c r="M30" s="93"/>
      <c r="N30" s="93"/>
      <c r="O30" s="93"/>
      <c r="P30" s="93"/>
      <c r="Q30" s="93"/>
      <c r="R30" s="93"/>
      <c r="S30" s="93"/>
      <c r="T30" s="99"/>
      <c r="U30" s="99"/>
    </row>
    <row r="31" spans="1:21" x14ac:dyDescent="0.2">
      <c r="A31" s="95" t="s">
        <v>248</v>
      </c>
      <c r="B31" s="96"/>
      <c r="C31" s="96"/>
      <c r="D31" s="96"/>
      <c r="E31" s="96"/>
      <c r="F31" s="96"/>
      <c r="G31" s="96"/>
      <c r="H31" s="96"/>
      <c r="I31" s="96"/>
      <c r="J31" s="96"/>
      <c r="K31" s="96"/>
      <c r="L31" s="96"/>
      <c r="M31" s="96"/>
      <c r="N31" s="96"/>
      <c r="O31" s="96"/>
      <c r="P31" s="96"/>
      <c r="Q31" s="96"/>
      <c r="R31" s="96"/>
      <c r="S31" s="96"/>
      <c r="T31" s="99"/>
      <c r="U31" s="99"/>
    </row>
    <row r="32" spans="1:21" x14ac:dyDescent="0.2">
      <c r="A32" s="97"/>
      <c r="B32" s="99"/>
      <c r="C32" s="99"/>
      <c r="D32" s="99"/>
      <c r="E32" s="99"/>
      <c r="F32" s="99"/>
      <c r="G32" s="99"/>
      <c r="H32" s="99"/>
    </row>
    <row r="33" spans="1:21" x14ac:dyDescent="0.2">
      <c r="A33" s="98"/>
      <c r="B33" s="99"/>
      <c r="C33" s="99"/>
      <c r="D33" s="99"/>
      <c r="E33" s="99"/>
      <c r="F33" s="99"/>
      <c r="G33" s="99"/>
      <c r="H33" s="99"/>
      <c r="I33" s="99"/>
      <c r="J33" s="99"/>
      <c r="K33" s="99"/>
      <c r="L33" s="99"/>
      <c r="M33" s="99"/>
      <c r="N33" s="99"/>
      <c r="O33" s="99"/>
      <c r="P33" s="99"/>
      <c r="Q33" s="99"/>
      <c r="R33" s="99"/>
      <c r="S33" s="99"/>
      <c r="T33" s="99"/>
      <c r="U33" s="99"/>
    </row>
    <row r="34" spans="1:21" x14ac:dyDescent="0.2">
      <c r="A34" s="98"/>
      <c r="B34" s="99"/>
      <c r="C34" s="99"/>
      <c r="D34" s="99"/>
      <c r="E34" s="99"/>
      <c r="F34" s="99"/>
      <c r="G34" s="99"/>
      <c r="H34" s="99"/>
      <c r="I34" s="99"/>
      <c r="J34" s="99"/>
      <c r="K34" s="99"/>
      <c r="L34" s="99"/>
      <c r="M34" s="99"/>
      <c r="N34" s="99"/>
      <c r="O34" s="99"/>
      <c r="P34" s="99"/>
      <c r="Q34" s="99"/>
      <c r="R34" s="99"/>
      <c r="S34" s="99"/>
      <c r="T34" s="99"/>
      <c r="U34" s="99"/>
    </row>
    <row r="35" spans="1:21" x14ac:dyDescent="0.2">
      <c r="A35" s="98"/>
      <c r="B35" s="99"/>
      <c r="C35" s="99"/>
      <c r="D35" s="99"/>
      <c r="E35" s="99"/>
      <c r="F35" s="99"/>
      <c r="G35" s="99"/>
      <c r="H35" s="99"/>
      <c r="I35" s="99"/>
      <c r="J35" s="99"/>
      <c r="K35" s="99"/>
      <c r="L35" s="99"/>
      <c r="M35" s="99"/>
      <c r="N35" s="99"/>
      <c r="O35" s="99"/>
      <c r="P35" s="99"/>
      <c r="Q35" s="99"/>
      <c r="R35" s="99"/>
      <c r="S35" s="99"/>
      <c r="T35" s="99"/>
      <c r="U35" s="99"/>
    </row>
    <row r="36" spans="1:21" x14ac:dyDescent="0.2">
      <c r="A36" s="98"/>
      <c r="B36" s="99"/>
      <c r="C36" s="99"/>
      <c r="D36" s="99"/>
      <c r="E36" s="99"/>
      <c r="F36" s="99"/>
      <c r="G36" s="99"/>
      <c r="H36" s="99"/>
      <c r="I36" s="99"/>
      <c r="J36" s="99"/>
      <c r="K36" s="99"/>
      <c r="L36" s="99"/>
      <c r="M36" s="99"/>
      <c r="N36" s="99"/>
      <c r="O36" s="99"/>
      <c r="P36" s="99"/>
      <c r="Q36" s="99"/>
      <c r="R36" s="99"/>
      <c r="S36" s="99"/>
      <c r="T36" s="99"/>
      <c r="U36" s="99"/>
    </row>
    <row r="37" spans="1:21" x14ac:dyDescent="0.2">
      <c r="A37" s="98"/>
      <c r="B37" s="99"/>
      <c r="C37" s="99"/>
      <c r="D37" s="99"/>
      <c r="E37" s="99"/>
      <c r="F37" s="99"/>
      <c r="G37" s="99"/>
      <c r="H37" s="99"/>
      <c r="I37" s="99"/>
      <c r="J37" s="99"/>
      <c r="K37" s="99"/>
      <c r="L37" s="99"/>
      <c r="M37" s="99"/>
      <c r="N37" s="99"/>
      <c r="O37" s="99"/>
      <c r="P37" s="99"/>
      <c r="Q37" s="99"/>
      <c r="R37" s="99"/>
      <c r="S37" s="99"/>
      <c r="T37" s="99"/>
      <c r="U37" s="99"/>
    </row>
    <row r="38" spans="1:21" x14ac:dyDescent="0.2">
      <c r="A38" s="98"/>
      <c r="B38" s="99"/>
      <c r="C38" s="99"/>
      <c r="D38" s="99"/>
      <c r="E38" s="99"/>
      <c r="F38" s="99"/>
      <c r="G38" s="99"/>
      <c r="H38" s="99"/>
      <c r="I38" s="99"/>
      <c r="J38" s="99"/>
      <c r="K38" s="99"/>
      <c r="L38" s="99"/>
      <c r="M38" s="99"/>
      <c r="N38" s="99"/>
      <c r="O38" s="99"/>
      <c r="P38" s="99"/>
      <c r="Q38" s="99"/>
      <c r="R38" s="99"/>
      <c r="S38" s="99"/>
      <c r="T38" s="99"/>
      <c r="U38" s="99"/>
    </row>
    <row r="39" spans="1:21" x14ac:dyDescent="0.2">
      <c r="A39" s="98"/>
      <c r="B39" s="99"/>
      <c r="C39" s="99"/>
      <c r="D39" s="99"/>
      <c r="E39" s="99"/>
      <c r="F39" s="99"/>
      <c r="G39" s="99"/>
      <c r="H39" s="99"/>
      <c r="I39" s="99"/>
      <c r="J39" s="99"/>
      <c r="K39" s="99"/>
      <c r="L39" s="99"/>
      <c r="M39" s="99"/>
      <c r="N39" s="99"/>
      <c r="O39" s="99"/>
      <c r="P39" s="99"/>
      <c r="Q39" s="99"/>
      <c r="R39" s="99"/>
      <c r="S39" s="99"/>
      <c r="T39" s="99"/>
      <c r="U39" s="99"/>
    </row>
    <row r="40" spans="1:21" x14ac:dyDescent="0.2">
      <c r="A40" s="98"/>
      <c r="B40" s="99"/>
      <c r="C40" s="99"/>
      <c r="D40" s="99"/>
      <c r="E40" s="99"/>
      <c r="F40" s="99"/>
      <c r="G40" s="99"/>
      <c r="H40" s="99"/>
      <c r="I40" s="99"/>
      <c r="J40" s="99"/>
      <c r="K40" s="99"/>
      <c r="L40" s="99"/>
      <c r="M40" s="99"/>
      <c r="N40" s="99"/>
      <c r="O40" s="99"/>
      <c r="P40" s="99"/>
      <c r="Q40" s="99"/>
      <c r="R40" s="99"/>
      <c r="S40" s="99"/>
      <c r="T40" s="99"/>
      <c r="U40" s="99"/>
    </row>
    <row r="41" spans="1:21" x14ac:dyDescent="0.2">
      <c r="A41" s="98"/>
      <c r="B41" s="99"/>
      <c r="C41" s="99"/>
      <c r="D41" s="99"/>
      <c r="E41" s="99"/>
      <c r="F41" s="99"/>
      <c r="G41" s="99"/>
      <c r="H41" s="99"/>
      <c r="I41" s="99"/>
      <c r="J41" s="99"/>
      <c r="K41" s="99"/>
      <c r="L41" s="99"/>
      <c r="M41" s="99"/>
      <c r="N41" s="99"/>
      <c r="O41" s="99"/>
      <c r="P41" s="99"/>
      <c r="Q41" s="99"/>
      <c r="R41" s="99"/>
      <c r="S41" s="99"/>
      <c r="T41" s="99"/>
      <c r="U41" s="99"/>
    </row>
    <row r="42" spans="1:21" x14ac:dyDescent="0.2">
      <c r="A42" s="98"/>
      <c r="B42" s="99"/>
      <c r="C42" s="99"/>
      <c r="D42" s="99"/>
      <c r="E42" s="99"/>
      <c r="F42" s="99"/>
      <c r="G42" s="99"/>
      <c r="H42" s="99"/>
      <c r="I42" s="99"/>
      <c r="J42" s="99"/>
      <c r="K42" s="99"/>
      <c r="L42" s="99"/>
      <c r="M42" s="99"/>
      <c r="N42" s="99"/>
      <c r="O42" s="99"/>
      <c r="P42" s="99"/>
      <c r="Q42" s="99"/>
      <c r="R42" s="99"/>
      <c r="S42" s="99"/>
      <c r="T42" s="99"/>
      <c r="U42" s="99"/>
    </row>
    <row r="43" spans="1:21" x14ac:dyDescent="0.2">
      <c r="A43" s="98"/>
      <c r="B43" s="99"/>
      <c r="C43" s="99"/>
      <c r="D43" s="99"/>
      <c r="E43" s="99"/>
      <c r="F43" s="99"/>
      <c r="G43" s="99"/>
      <c r="H43" s="99"/>
      <c r="I43" s="99"/>
      <c r="J43" s="99"/>
      <c r="K43" s="99"/>
      <c r="L43" s="99"/>
      <c r="M43" s="99"/>
      <c r="N43" s="99"/>
      <c r="O43" s="99"/>
      <c r="P43" s="99"/>
      <c r="Q43" s="99"/>
      <c r="R43" s="99"/>
      <c r="S43" s="99"/>
      <c r="T43" s="99"/>
      <c r="U43" s="99"/>
    </row>
  </sheetData>
  <customSheetViews>
    <customSheetView guid="{25DB3235-00DD-4DBB-A5FE-705B80034702}" showPageBreaks="1" showGridLines="0" printArea="1" view="pageBreakPreview">
      <pane xSplit="1" ySplit="6" topLeftCell="E7" activePane="bottomRight" state="frozen"/>
      <selection pane="bottomRight" activeCell="T5" sqref="T5"/>
      <pageMargins left="0.25" right="0.2" top="0.78740157480314965" bottom="0.78740157480314965" header="0" footer="0"/>
      <pageSetup paperSize="9" scale="91" orientation="landscape"/>
      <headerFooter alignWithMargins="0"/>
    </customSheetView>
    <customSheetView guid="{DE772C8A-D712-4FF1-AB28-F88868F0084B}" showPageBreaks="1" showGridLines="0" printArea="1" view="pageBreakPreview">
      <pane xSplit="1" ySplit="6" topLeftCell="E7" activePane="bottomRight" state="frozen"/>
      <selection pane="bottomRight" activeCell="T5" sqref="T5"/>
      <pageMargins left="0.25" right="0.2" top="0.78740157480314965" bottom="0.78740157480314965" header="0" footer="0"/>
      <pageSetup paperSize="9" scale="91" orientation="landscape"/>
      <headerFooter alignWithMargins="0"/>
    </customSheetView>
    <customSheetView guid="{B606BD3A-C42E-4EF1-8D52-58C00303D192}" showPageBreaks="1" showGridLines="0" printArea="1" view="pageBreakPreview">
      <selection activeCell="I18" sqref="I18"/>
      <pageMargins left="0.25" right="0.2" top="0.78740157480314965" bottom="0.78740157480314965" header="0" footer="0"/>
      <pageSetup paperSize="9" orientation="landscape"/>
      <headerFooter alignWithMargins="0"/>
    </customSheetView>
    <customSheetView guid="{26A1900F-5848-4061-AA0B-E0B8C2AC890B}" showPageBreaks="1" showGridLines="0" printArea="1" view="pageBreakPreview" topLeftCell="D1">
      <selection activeCell="H17" sqref="H17"/>
      <pageMargins left="0.25" right="0.2" top="0.78740157480314965" bottom="0.78740157480314965" header="0" footer="0"/>
      <pageSetup paperSize="9" orientation="landscape" r:id="rId1"/>
      <headerFooter alignWithMargins="0"/>
    </customSheetView>
  </customSheetViews>
  <mergeCells count="18">
    <mergeCell ref="B3:B4"/>
    <mergeCell ref="F3:F4"/>
    <mergeCell ref="C3:C4"/>
    <mergeCell ref="D3:D4"/>
    <mergeCell ref="E3:E4"/>
    <mergeCell ref="R2:S2"/>
    <mergeCell ref="B2:C2"/>
    <mergeCell ref="D2:E2"/>
    <mergeCell ref="F2:G2"/>
    <mergeCell ref="H2:I2"/>
    <mergeCell ref="P2:Q2"/>
    <mergeCell ref="J2:O2"/>
    <mergeCell ref="G3:G4"/>
    <mergeCell ref="J3:K3"/>
    <mergeCell ref="H3:H4"/>
    <mergeCell ref="I3:I4"/>
    <mergeCell ref="N3:O3"/>
    <mergeCell ref="L3:M3"/>
  </mergeCells>
  <phoneticPr fontId="2"/>
  <pageMargins left="0.25" right="0.2" top="0.78740157480314965" bottom="0.78740157480314965" header="0" footer="0"/>
  <pageSetup paperSize="9" scale="91"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43</vt:i4>
      </vt:variant>
    </vt:vector>
  </HeadingPairs>
  <TitlesOfParts>
    <vt:vector size="67" baseType="lpstr">
      <vt:lpstr>⑳改正案一覧</vt:lpstr>
      <vt:lpstr>42</vt:lpstr>
      <vt:lpstr>43</vt:lpstr>
      <vt:lpstr>44</vt:lpstr>
      <vt:lpstr>45</vt:lpstr>
      <vt:lpstr>46-1</vt:lpstr>
      <vt:lpstr>46-2</vt:lpstr>
      <vt:lpstr>47</vt:lpstr>
      <vt:lpstr>48</vt:lpstr>
      <vt:lpstr>49</vt:lpstr>
      <vt:lpstr>50-1</vt:lpstr>
      <vt:lpstr>50-2</vt:lpstr>
      <vt:lpstr>51-1</vt:lpstr>
      <vt:lpstr>51-2</vt:lpstr>
      <vt:lpstr>52-1</vt:lpstr>
      <vt:lpstr>52-2</vt:lpstr>
      <vt:lpstr>53-1</vt:lpstr>
      <vt:lpstr>53-2</vt:lpstr>
      <vt:lpstr>53-3</vt:lpstr>
      <vt:lpstr>54-1</vt:lpstr>
      <vt:lpstr>54-2</vt:lpstr>
      <vt:lpstr>54-3</vt:lpstr>
      <vt:lpstr>55-1</vt:lpstr>
      <vt:lpstr>55-2</vt:lpstr>
      <vt:lpstr>'42'!Print_Area</vt:lpstr>
      <vt:lpstr>'43'!Print_Area</vt:lpstr>
      <vt:lpstr>'44'!Print_Area</vt:lpstr>
      <vt:lpstr>'45'!Print_Area</vt:lpstr>
      <vt:lpstr>'46-1'!Print_Area</vt:lpstr>
      <vt:lpstr>'46-2'!Print_Area</vt:lpstr>
      <vt:lpstr>'47'!Print_Area</vt:lpstr>
      <vt:lpstr>'48'!Print_Area</vt:lpstr>
      <vt:lpstr>'49'!Print_Area</vt:lpstr>
      <vt:lpstr>'50-1'!Print_Area</vt:lpstr>
      <vt:lpstr>'50-2'!Print_Area</vt:lpstr>
      <vt:lpstr>'51-1'!Print_Area</vt:lpstr>
      <vt:lpstr>'51-2'!Print_Area</vt:lpstr>
      <vt:lpstr>'52-1'!Print_Area</vt:lpstr>
      <vt:lpstr>'52-2'!Print_Area</vt:lpstr>
      <vt:lpstr>'53-1'!Print_Area</vt:lpstr>
      <vt:lpstr>'53-2'!Print_Area</vt:lpstr>
      <vt:lpstr>'53-3'!Print_Area</vt:lpstr>
      <vt:lpstr>'54-1'!Print_Area</vt:lpstr>
      <vt:lpstr>'54-2'!Print_Area</vt:lpstr>
      <vt:lpstr>'54-3'!Print_Area</vt:lpstr>
      <vt:lpstr>'55-1'!Print_Area</vt:lpstr>
      <vt:lpstr>'55-2'!Print_Area</vt:lpstr>
      <vt:lpstr>⑳改正案一覧!Print_Area</vt:lpstr>
      <vt:lpstr>'42'!Print_Titles</vt:lpstr>
      <vt:lpstr>'43'!Print_Titles</vt:lpstr>
      <vt:lpstr>'44'!Print_Titles</vt:lpstr>
      <vt:lpstr>'45'!Print_Titles</vt:lpstr>
      <vt:lpstr>'46-1'!Print_Titles</vt:lpstr>
      <vt:lpstr>'46-2'!Print_Titles</vt:lpstr>
      <vt:lpstr>'47'!Print_Titles</vt:lpstr>
      <vt:lpstr>'48'!Print_Titles</vt:lpstr>
      <vt:lpstr>'49'!Print_Titles</vt:lpstr>
      <vt:lpstr>'50-1'!Print_Titles</vt:lpstr>
      <vt:lpstr>'51-1'!Print_Titles</vt:lpstr>
      <vt:lpstr>'52-1'!Print_Titles</vt:lpstr>
      <vt:lpstr>'53-1'!Print_Titles</vt:lpstr>
      <vt:lpstr>'53-2'!Print_Titles</vt:lpstr>
      <vt:lpstr>'54-1'!Print_Titles</vt:lpstr>
      <vt:lpstr>'54-2'!Print_Titles</vt:lpstr>
      <vt:lpstr>'55-1'!Print_Titles</vt:lpstr>
      <vt:lpstr>'55-2'!Print_Titles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藤井＿希</cp:lastModifiedBy>
  <cp:lastPrinted>2022-12-27T08:11:26Z</cp:lastPrinted>
  <dcterms:created xsi:type="dcterms:W3CDTF">2006-10-06T01:56:34Z</dcterms:created>
  <dcterms:modified xsi:type="dcterms:W3CDTF">2024-01-04T07:59:25Z</dcterms:modified>
</cp:coreProperties>
</file>