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28年度年報\"/>
    </mc:Choice>
  </mc:AlternateContent>
  <bookViews>
    <workbookView xWindow="0" yWindow="0" windowWidth="19200" windowHeight="6970" firstSheet="1" activeTab="25"/>
  </bookViews>
  <sheets>
    <sheet name="⑳改正案一覧" sheetId="1" state="hidden" r:id="rId1"/>
    <sheet name="42" sheetId="6" r:id="rId2"/>
    <sheet name="43-1" sheetId="7" r:id="rId3"/>
    <sheet name="43-2" sheetId="22" r:id="rId4"/>
    <sheet name="44" sheetId="8" r:id="rId5"/>
    <sheet name="45" sheetId="9" r:id="rId6"/>
    <sheet name="46-1" sheetId="10" r:id="rId7"/>
    <sheet name="46 -2" sheetId="39" r:id="rId8"/>
    <sheet name="47" sheetId="11" r:id="rId9"/>
    <sheet name="48" sheetId="12" r:id="rId10"/>
    <sheet name="49-1" sheetId="13" r:id="rId11"/>
    <sheet name="49-2" sheetId="23" r:id="rId12"/>
    <sheet name="50-1" sheetId="29" r:id="rId13"/>
    <sheet name="50 -2" sheetId="35" r:id="rId14"/>
    <sheet name="51-1" sheetId="30" r:id="rId15"/>
    <sheet name="51 -2" sheetId="36" r:id="rId16"/>
    <sheet name="52-1" sheetId="31" r:id="rId17"/>
    <sheet name="52-2" sheetId="37" r:id="rId18"/>
    <sheet name="53-1" sheetId="32" r:id="rId19"/>
    <sheet name="53-2" sheetId="45" r:id="rId20"/>
    <sheet name="53-3" sheetId="38" r:id="rId21"/>
    <sheet name="54-1" sheetId="33" r:id="rId22"/>
    <sheet name="54-2" sheetId="46" r:id="rId23"/>
    <sheet name="54-3" sheetId="34" r:id="rId24"/>
    <sheet name="55-1" sheetId="28" r:id="rId25"/>
    <sheet name="55-2" sheetId="27" r:id="rId26"/>
  </sheets>
  <definedNames>
    <definedName name="_xlnm.Print_Area" localSheetId="1">'42'!$A$1:$G$32</definedName>
    <definedName name="_xlnm.Print_Area" localSheetId="2">'43-1'!$A$1:$O$35</definedName>
    <definedName name="_xlnm.Print_Area" localSheetId="3">'43-2'!$A$1:$M$31</definedName>
    <definedName name="_xlnm.Print_Area" localSheetId="4">'44'!$A$1:$Q$30</definedName>
    <definedName name="_xlnm.Print_Area" localSheetId="5">'45'!$A$1:$L$83</definedName>
    <definedName name="_xlnm.Print_Area" localSheetId="7">'46 -2'!$A$1:$K$81</definedName>
    <definedName name="_xlnm.Print_Area" localSheetId="6">'46-1'!$A$1:$R$84</definedName>
    <definedName name="_xlnm.Print_Area" localSheetId="8">'47'!$A$1:$K$30</definedName>
    <definedName name="_xlnm.Print_Area" localSheetId="9">'48'!$A$1:$L$30</definedName>
    <definedName name="_xlnm.Print_Area" localSheetId="10">'49-1'!$A$1:$S$30</definedName>
    <definedName name="_xlnm.Print_Area" localSheetId="11">'49-2'!$A$1:$G$30</definedName>
    <definedName name="_xlnm.Print_Area" localSheetId="13">'50 -2'!$A$1:$M$90</definedName>
    <definedName name="_xlnm.Print_Area" localSheetId="12">'50-1'!$A$1:$R$83</definedName>
    <definedName name="_xlnm.Print_Area" localSheetId="15">'51 -2'!$A$1:$M$82</definedName>
    <definedName name="_xlnm.Print_Area" localSheetId="14">'51-1'!$A$1:$L$84</definedName>
    <definedName name="_xlnm.Print_Area" localSheetId="16">'52-1'!$A$1:$I$85</definedName>
    <definedName name="_xlnm.Print_Area" localSheetId="17">'52-2'!$A$1:$M$84</definedName>
    <definedName name="_xlnm.Print_Area" localSheetId="18">'53-1'!$A$1:$I$38</definedName>
    <definedName name="_xlnm.Print_Area" localSheetId="19">'53-2'!$A$1:$G$38</definedName>
    <definedName name="_xlnm.Print_Area" localSheetId="20">'53-3'!$A$1:$U$37</definedName>
    <definedName name="_xlnm.Print_Area" localSheetId="21">'54-1'!$A$1:$I$33</definedName>
    <definedName name="_xlnm.Print_Area" localSheetId="22">'54-2'!$A$1:$F$38</definedName>
    <definedName name="_xlnm.Print_Area" localSheetId="23">'54-3'!$A$1:$S$34</definedName>
    <definedName name="_xlnm.Print_Area" localSheetId="24">'55-1'!$A$1:$U$30</definedName>
    <definedName name="_xlnm.Print_Area" localSheetId="25">'55-2'!$A$1:$E$29</definedName>
    <definedName name="_xlnm.Print_Area" localSheetId="0">⑳改正案一覧!$A$1:$G$129</definedName>
    <definedName name="_xlnm.Print_Area">#REF!</definedName>
    <definedName name="_xlnm.Print_Titles" localSheetId="1">'42'!$1:$5</definedName>
    <definedName name="_xlnm.Print_Titles" localSheetId="2">'43-1'!$1:$4</definedName>
    <definedName name="_xlnm.Print_Titles" localSheetId="3">'43-2'!$1:$5</definedName>
    <definedName name="_xlnm.Print_Titles" localSheetId="4">'44'!$1:$4</definedName>
    <definedName name="_xlnm.Print_Titles" localSheetId="5">'45'!$1:$4</definedName>
    <definedName name="_xlnm.Print_Titles" localSheetId="7">'46 -2'!$1:$3</definedName>
    <definedName name="_xlnm.Print_Titles" localSheetId="6">'46-1'!$1:$3</definedName>
    <definedName name="_xlnm.Print_Titles" localSheetId="8">'47'!$1:$4</definedName>
    <definedName name="_xlnm.Print_Titles" localSheetId="9">'48'!$1:$3</definedName>
    <definedName name="_xlnm.Print_Titles" localSheetId="10">'49-1'!$1:$3</definedName>
    <definedName name="_xlnm.Print_Titles" localSheetId="11">'49-2'!$1:$3</definedName>
    <definedName name="_xlnm.Print_Titles" localSheetId="13">'50 -2'!#REF!</definedName>
    <definedName name="_xlnm.Print_Titles" localSheetId="12">'50-1'!$1:$4</definedName>
    <definedName name="_xlnm.Print_Titles" localSheetId="15">'51 -2'!#REF!</definedName>
    <definedName name="_xlnm.Print_Titles" localSheetId="14">'51-1'!$1:$4</definedName>
    <definedName name="_xlnm.Print_Titles" localSheetId="16">'52-1'!$1:$4</definedName>
    <definedName name="_xlnm.Print_Titles" localSheetId="17">'52-2'!#REF!</definedName>
    <definedName name="_xlnm.Print_Titles" localSheetId="18">'53-1'!$1:$6</definedName>
    <definedName name="_xlnm.Print_Titles" localSheetId="19">'53-2'!$1:$6</definedName>
    <definedName name="_xlnm.Print_Titles" localSheetId="21">'54-1'!$1:$5</definedName>
    <definedName name="_xlnm.Print_Titles" localSheetId="22">'54-2'!$1:$6</definedName>
    <definedName name="_xlnm.Print_Titles" localSheetId="24">'55-1'!$1:$4</definedName>
    <definedName name="_xlnm.Print_Titles" localSheetId="25">'55-2'!$1:$3</definedName>
    <definedName name="_xlnm.Print_Titles" localSheetId="0">⑳改正案一覧!$3:$5</definedName>
    <definedName name="_xlnm.Print_Titles">#N/A</definedName>
    <definedName name="Z_26A1900F_5848_4061_AA0B_E0B8C2AC890B_.wvu.PrintArea" localSheetId="1" hidden="1">'42'!$A$1:$D$34</definedName>
    <definedName name="Z_26A1900F_5848_4061_AA0B_E0B8C2AC890B_.wvu.PrintArea" localSheetId="2" hidden="1">'43-1'!$A$1:$O$40</definedName>
    <definedName name="Z_26A1900F_5848_4061_AA0B_E0B8C2AC890B_.wvu.PrintArea" localSheetId="3" hidden="1">'43-2'!$A$1:$M$37</definedName>
    <definedName name="Z_26A1900F_5848_4061_AA0B_E0B8C2AC890B_.wvu.PrintArea" localSheetId="4" hidden="1">'44'!$A$1:$Q$32</definedName>
    <definedName name="Z_26A1900F_5848_4061_AA0B_E0B8C2AC890B_.wvu.PrintArea" localSheetId="5" hidden="1">'45'!$A$1:$J$19</definedName>
    <definedName name="Z_26A1900F_5848_4061_AA0B_E0B8C2AC890B_.wvu.PrintArea" localSheetId="7" hidden="1">'46 -2'!$A$1:$K$85</definedName>
    <definedName name="Z_26A1900F_5848_4061_AA0B_E0B8C2AC890B_.wvu.PrintArea" localSheetId="6" hidden="1">'46-1'!$A$1:$R$87</definedName>
    <definedName name="Z_26A1900F_5848_4061_AA0B_E0B8C2AC890B_.wvu.PrintArea" localSheetId="8" hidden="1">'47'!$A$1:$K$32</definedName>
    <definedName name="Z_26A1900F_5848_4061_AA0B_E0B8C2AC890B_.wvu.PrintArea" localSheetId="9" hidden="1">'48'!$A$1:$L$31</definedName>
    <definedName name="Z_26A1900F_5848_4061_AA0B_E0B8C2AC890B_.wvu.PrintArea" localSheetId="10" hidden="1">'49-1'!$A$1:$S$29</definedName>
    <definedName name="Z_26A1900F_5848_4061_AA0B_E0B8C2AC890B_.wvu.PrintArea" localSheetId="11" hidden="1">'49-2'!$A$1:$G$29</definedName>
    <definedName name="Z_26A1900F_5848_4061_AA0B_E0B8C2AC890B_.wvu.PrintArea" localSheetId="13" hidden="1">'50 -2'!#REF!</definedName>
    <definedName name="Z_26A1900F_5848_4061_AA0B_E0B8C2AC890B_.wvu.PrintArea" localSheetId="12" hidden="1">'50-1'!$A$1:$N$12</definedName>
    <definedName name="Z_26A1900F_5848_4061_AA0B_E0B8C2AC890B_.wvu.PrintArea" localSheetId="15" hidden="1">'51 -2'!#REF!</definedName>
    <definedName name="Z_26A1900F_5848_4061_AA0B_E0B8C2AC890B_.wvu.PrintArea" localSheetId="14" hidden="1">'51-1'!$A$1:$Q$10</definedName>
    <definedName name="Z_26A1900F_5848_4061_AA0B_E0B8C2AC890B_.wvu.PrintArea" localSheetId="16" hidden="1">'52-1'!$A$1:$D$15</definedName>
    <definedName name="Z_26A1900F_5848_4061_AA0B_E0B8C2AC890B_.wvu.PrintArea" localSheetId="17" hidden="1">'52-2'!#REF!</definedName>
    <definedName name="Z_26A1900F_5848_4061_AA0B_E0B8C2AC890B_.wvu.PrintArea" localSheetId="18" hidden="1">'53-1'!$A$1:$E$12</definedName>
    <definedName name="Z_26A1900F_5848_4061_AA0B_E0B8C2AC890B_.wvu.PrintArea" localSheetId="19" hidden="1">'53-2'!$A$1:$F$12</definedName>
    <definedName name="Z_26A1900F_5848_4061_AA0B_E0B8C2AC890B_.wvu.PrintArea" localSheetId="20" hidden="1">'53-3'!#REF!</definedName>
    <definedName name="Z_26A1900F_5848_4061_AA0B_E0B8C2AC890B_.wvu.PrintArea" localSheetId="21" hidden="1">'54-1'!$A$1:$C$13</definedName>
    <definedName name="Z_26A1900F_5848_4061_AA0B_E0B8C2AC890B_.wvu.PrintArea" localSheetId="22" hidden="1">'54-2'!$A$1:$A$12</definedName>
    <definedName name="Z_26A1900F_5848_4061_AA0B_E0B8C2AC890B_.wvu.PrintArea" localSheetId="23" hidden="1">'54-3'!#REF!</definedName>
    <definedName name="Z_26A1900F_5848_4061_AA0B_E0B8C2AC890B_.wvu.PrintArea" localSheetId="24" hidden="1">'55-1'!$A$1:$G$34</definedName>
    <definedName name="Z_26A1900F_5848_4061_AA0B_E0B8C2AC890B_.wvu.PrintArea" localSheetId="25" hidden="1">'55-2'!$A$1:$E$33</definedName>
    <definedName name="Z_26A1900F_5848_4061_AA0B_E0B8C2AC890B_.wvu.PrintArea" localSheetId="0" hidden="1">⑳改正案一覧!$A$1:$G$129</definedName>
    <definedName name="Z_26A1900F_5848_4061_AA0B_E0B8C2AC890B_.wvu.PrintTitles" localSheetId="1" hidden="1">'42'!$1:$5</definedName>
    <definedName name="Z_26A1900F_5848_4061_AA0B_E0B8C2AC890B_.wvu.PrintTitles" localSheetId="2" hidden="1">'43-1'!$1:$4</definedName>
    <definedName name="Z_26A1900F_5848_4061_AA0B_E0B8C2AC890B_.wvu.PrintTitles" localSheetId="3" hidden="1">'43-2'!$1:$5</definedName>
    <definedName name="Z_26A1900F_5848_4061_AA0B_E0B8C2AC890B_.wvu.PrintTitles" localSheetId="4" hidden="1">'44'!$1:$4</definedName>
    <definedName name="Z_26A1900F_5848_4061_AA0B_E0B8C2AC890B_.wvu.PrintTitles" localSheetId="5" hidden="1">'45'!$1:$4</definedName>
    <definedName name="Z_26A1900F_5848_4061_AA0B_E0B8C2AC890B_.wvu.PrintTitles" localSheetId="7" hidden="1">'46 -2'!$1:$3</definedName>
    <definedName name="Z_26A1900F_5848_4061_AA0B_E0B8C2AC890B_.wvu.PrintTitles" localSheetId="6" hidden="1">'46-1'!$1:$3</definedName>
    <definedName name="Z_26A1900F_5848_4061_AA0B_E0B8C2AC890B_.wvu.PrintTitles" localSheetId="8" hidden="1">'47'!$1:$4</definedName>
    <definedName name="Z_26A1900F_5848_4061_AA0B_E0B8C2AC890B_.wvu.PrintTitles" localSheetId="9" hidden="1">'48'!$1:$3</definedName>
    <definedName name="Z_26A1900F_5848_4061_AA0B_E0B8C2AC890B_.wvu.PrintTitles" localSheetId="10" hidden="1">'49-1'!$1:$3</definedName>
    <definedName name="Z_26A1900F_5848_4061_AA0B_E0B8C2AC890B_.wvu.PrintTitles" localSheetId="11" hidden="1">'49-2'!$1:$3</definedName>
    <definedName name="Z_26A1900F_5848_4061_AA0B_E0B8C2AC890B_.wvu.PrintTitles" localSheetId="13" hidden="1">'50 -2'!#REF!</definedName>
    <definedName name="Z_26A1900F_5848_4061_AA0B_E0B8C2AC890B_.wvu.PrintTitles" localSheetId="12" hidden="1">'50-1'!$1:$4</definedName>
    <definedName name="Z_26A1900F_5848_4061_AA0B_E0B8C2AC890B_.wvu.PrintTitles" localSheetId="15" hidden="1">'51 -2'!#REF!</definedName>
    <definedName name="Z_26A1900F_5848_4061_AA0B_E0B8C2AC890B_.wvu.PrintTitles" localSheetId="14" hidden="1">'51-1'!$1:$4</definedName>
    <definedName name="Z_26A1900F_5848_4061_AA0B_E0B8C2AC890B_.wvu.PrintTitles" localSheetId="16" hidden="1">'52-1'!$1:$4</definedName>
    <definedName name="Z_26A1900F_5848_4061_AA0B_E0B8C2AC890B_.wvu.PrintTitles" localSheetId="17" hidden="1">'52-2'!#REF!</definedName>
    <definedName name="Z_26A1900F_5848_4061_AA0B_E0B8C2AC890B_.wvu.PrintTitles" localSheetId="18" hidden="1">'53-1'!$1:$6</definedName>
    <definedName name="Z_26A1900F_5848_4061_AA0B_E0B8C2AC890B_.wvu.PrintTitles" localSheetId="19" hidden="1">'53-2'!$1:$6</definedName>
    <definedName name="Z_26A1900F_5848_4061_AA0B_E0B8C2AC890B_.wvu.PrintTitles" localSheetId="20" hidden="1">'53-3'!#REF!</definedName>
    <definedName name="Z_26A1900F_5848_4061_AA0B_E0B8C2AC890B_.wvu.PrintTitles" localSheetId="21" hidden="1">'54-1'!$1:$5</definedName>
    <definedName name="Z_26A1900F_5848_4061_AA0B_E0B8C2AC890B_.wvu.PrintTitles" localSheetId="22" hidden="1">'54-2'!$1:$6</definedName>
    <definedName name="Z_26A1900F_5848_4061_AA0B_E0B8C2AC890B_.wvu.PrintTitles" localSheetId="23" hidden="1">'54-3'!#REF!</definedName>
    <definedName name="Z_26A1900F_5848_4061_AA0B_E0B8C2AC890B_.wvu.PrintTitles" localSheetId="24" hidden="1">'55-1'!$1:$4</definedName>
    <definedName name="Z_26A1900F_5848_4061_AA0B_E0B8C2AC890B_.wvu.PrintTitles" localSheetId="25" hidden="1">'55-2'!$1:$3</definedName>
    <definedName name="Z_26A1900F_5848_4061_AA0B_E0B8C2AC890B_.wvu.PrintTitles" localSheetId="0" hidden="1">⑳改正案一覧!$3:$5</definedName>
    <definedName name="Z_B606BD3A_C42E_4EF1_8D52_58C00303D192_.wvu.PrintArea" localSheetId="1" hidden="1">'42'!$A$1:$D$34</definedName>
    <definedName name="Z_B606BD3A_C42E_4EF1_8D52_58C00303D192_.wvu.PrintArea" localSheetId="2" hidden="1">'43-1'!$A$1:$O$40</definedName>
    <definedName name="Z_B606BD3A_C42E_4EF1_8D52_58C00303D192_.wvu.PrintArea" localSheetId="3" hidden="1">'43-2'!$A$1:$M$37</definedName>
    <definedName name="Z_B606BD3A_C42E_4EF1_8D52_58C00303D192_.wvu.PrintArea" localSheetId="4" hidden="1">'44'!$A$1:$Q$32</definedName>
    <definedName name="Z_B606BD3A_C42E_4EF1_8D52_58C00303D192_.wvu.PrintArea" localSheetId="5" hidden="1">'45'!$A$1:$J$19</definedName>
    <definedName name="Z_B606BD3A_C42E_4EF1_8D52_58C00303D192_.wvu.PrintArea" localSheetId="7" hidden="1">'46 -2'!$A$1:$K$85</definedName>
    <definedName name="Z_B606BD3A_C42E_4EF1_8D52_58C00303D192_.wvu.PrintArea" localSheetId="6" hidden="1">'46-1'!$A$1:$R$87</definedName>
    <definedName name="Z_B606BD3A_C42E_4EF1_8D52_58C00303D192_.wvu.PrintArea" localSheetId="8" hidden="1">'47'!$A$1:$K$32</definedName>
    <definedName name="Z_B606BD3A_C42E_4EF1_8D52_58C00303D192_.wvu.PrintArea" localSheetId="9" hidden="1">'48'!$A$1:$L$31</definedName>
    <definedName name="Z_B606BD3A_C42E_4EF1_8D52_58C00303D192_.wvu.PrintArea" localSheetId="10" hidden="1">'49-1'!$A$1:$S$29</definedName>
    <definedName name="Z_B606BD3A_C42E_4EF1_8D52_58C00303D192_.wvu.PrintArea" localSheetId="11" hidden="1">'49-2'!$A$1:$G$29</definedName>
    <definedName name="Z_B606BD3A_C42E_4EF1_8D52_58C00303D192_.wvu.PrintArea" localSheetId="13" hidden="1">'50 -2'!#REF!</definedName>
    <definedName name="Z_B606BD3A_C42E_4EF1_8D52_58C00303D192_.wvu.PrintArea" localSheetId="12" hidden="1">'50-1'!$A$1:$N$12</definedName>
    <definedName name="Z_B606BD3A_C42E_4EF1_8D52_58C00303D192_.wvu.PrintArea" localSheetId="15" hidden="1">'51 -2'!#REF!</definedName>
    <definedName name="Z_B606BD3A_C42E_4EF1_8D52_58C00303D192_.wvu.PrintArea" localSheetId="14" hidden="1">'51-1'!$A$1:$Q$10</definedName>
    <definedName name="Z_B606BD3A_C42E_4EF1_8D52_58C00303D192_.wvu.PrintArea" localSheetId="16" hidden="1">'52-1'!$A$1:$D$15</definedName>
    <definedName name="Z_B606BD3A_C42E_4EF1_8D52_58C00303D192_.wvu.PrintArea" localSheetId="17" hidden="1">'52-2'!#REF!</definedName>
    <definedName name="Z_B606BD3A_C42E_4EF1_8D52_58C00303D192_.wvu.PrintArea" localSheetId="18" hidden="1">'53-1'!$A$1:$E$12</definedName>
    <definedName name="Z_B606BD3A_C42E_4EF1_8D52_58C00303D192_.wvu.PrintArea" localSheetId="19" hidden="1">'53-2'!$A$1:$F$12</definedName>
    <definedName name="Z_B606BD3A_C42E_4EF1_8D52_58C00303D192_.wvu.PrintArea" localSheetId="20" hidden="1">'53-3'!#REF!</definedName>
    <definedName name="Z_B606BD3A_C42E_4EF1_8D52_58C00303D192_.wvu.PrintArea" localSheetId="21" hidden="1">'54-1'!$A$1:$C$13</definedName>
    <definedName name="Z_B606BD3A_C42E_4EF1_8D52_58C00303D192_.wvu.PrintArea" localSheetId="22" hidden="1">'54-2'!$A$1:$A$12</definedName>
    <definedName name="Z_B606BD3A_C42E_4EF1_8D52_58C00303D192_.wvu.PrintArea" localSheetId="23" hidden="1">'54-3'!#REF!</definedName>
    <definedName name="Z_B606BD3A_C42E_4EF1_8D52_58C00303D192_.wvu.PrintArea" localSheetId="24" hidden="1">'55-1'!$A$1:$G$34</definedName>
    <definedName name="Z_B606BD3A_C42E_4EF1_8D52_58C00303D192_.wvu.PrintArea" localSheetId="25" hidden="1">'55-2'!$A$1:$E$33</definedName>
    <definedName name="Z_B606BD3A_C42E_4EF1_8D52_58C00303D192_.wvu.PrintArea" localSheetId="0" hidden="1">⑳改正案一覧!$A$1:$G$129</definedName>
    <definedName name="Z_B606BD3A_C42E_4EF1_8D52_58C00303D192_.wvu.PrintTitles" localSheetId="1" hidden="1">'42'!$1:$5</definedName>
    <definedName name="Z_B606BD3A_C42E_4EF1_8D52_58C00303D192_.wvu.PrintTitles" localSheetId="2" hidden="1">'43-1'!$1:$4</definedName>
    <definedName name="Z_B606BD3A_C42E_4EF1_8D52_58C00303D192_.wvu.PrintTitles" localSheetId="3" hidden="1">'43-2'!$1:$5</definedName>
    <definedName name="Z_B606BD3A_C42E_4EF1_8D52_58C00303D192_.wvu.PrintTitles" localSheetId="4" hidden="1">'44'!$1:$4</definedName>
    <definedName name="Z_B606BD3A_C42E_4EF1_8D52_58C00303D192_.wvu.PrintTitles" localSheetId="5" hidden="1">'45'!$1:$4</definedName>
    <definedName name="Z_B606BD3A_C42E_4EF1_8D52_58C00303D192_.wvu.PrintTitles" localSheetId="7" hidden="1">'46 -2'!$1:$3</definedName>
    <definedName name="Z_B606BD3A_C42E_4EF1_8D52_58C00303D192_.wvu.PrintTitles" localSheetId="6" hidden="1">'46-1'!$1:$3</definedName>
    <definedName name="Z_B606BD3A_C42E_4EF1_8D52_58C00303D192_.wvu.PrintTitles" localSheetId="8" hidden="1">'47'!$1:$4</definedName>
    <definedName name="Z_B606BD3A_C42E_4EF1_8D52_58C00303D192_.wvu.PrintTitles" localSheetId="9" hidden="1">'48'!$1:$3</definedName>
    <definedName name="Z_B606BD3A_C42E_4EF1_8D52_58C00303D192_.wvu.PrintTitles" localSheetId="10" hidden="1">'49-1'!$1:$3</definedName>
    <definedName name="Z_B606BD3A_C42E_4EF1_8D52_58C00303D192_.wvu.PrintTitles" localSheetId="11" hidden="1">'49-2'!$1:$3</definedName>
    <definedName name="Z_B606BD3A_C42E_4EF1_8D52_58C00303D192_.wvu.PrintTitles" localSheetId="13" hidden="1">'50 -2'!#REF!</definedName>
    <definedName name="Z_B606BD3A_C42E_4EF1_8D52_58C00303D192_.wvu.PrintTitles" localSheetId="12" hidden="1">'50-1'!$1:$4</definedName>
    <definedName name="Z_B606BD3A_C42E_4EF1_8D52_58C00303D192_.wvu.PrintTitles" localSheetId="15" hidden="1">'51 -2'!#REF!</definedName>
    <definedName name="Z_B606BD3A_C42E_4EF1_8D52_58C00303D192_.wvu.PrintTitles" localSheetId="14" hidden="1">'51-1'!$1:$4</definedName>
    <definedName name="Z_B606BD3A_C42E_4EF1_8D52_58C00303D192_.wvu.PrintTitles" localSheetId="16" hidden="1">'52-1'!$1:$4</definedName>
    <definedName name="Z_B606BD3A_C42E_4EF1_8D52_58C00303D192_.wvu.PrintTitles" localSheetId="17" hidden="1">'52-2'!#REF!</definedName>
    <definedName name="Z_B606BD3A_C42E_4EF1_8D52_58C00303D192_.wvu.PrintTitles" localSheetId="18" hidden="1">'53-1'!$1:$6</definedName>
    <definedName name="Z_B606BD3A_C42E_4EF1_8D52_58C00303D192_.wvu.PrintTitles" localSheetId="19" hidden="1">'53-2'!$1:$6</definedName>
    <definedName name="Z_B606BD3A_C42E_4EF1_8D52_58C00303D192_.wvu.PrintTitles" localSheetId="20" hidden="1">'53-3'!#REF!</definedName>
    <definedName name="Z_B606BD3A_C42E_4EF1_8D52_58C00303D192_.wvu.PrintTitles" localSheetId="21" hidden="1">'54-1'!$1:$5</definedName>
    <definedName name="Z_B606BD3A_C42E_4EF1_8D52_58C00303D192_.wvu.PrintTitles" localSheetId="22" hidden="1">'54-2'!$1:$6</definedName>
    <definedName name="Z_B606BD3A_C42E_4EF1_8D52_58C00303D192_.wvu.PrintTitles" localSheetId="23" hidden="1">'54-3'!#REF!</definedName>
    <definedName name="Z_B606BD3A_C42E_4EF1_8D52_58C00303D192_.wvu.PrintTitles" localSheetId="24" hidden="1">'55-1'!$1:$4</definedName>
    <definedName name="Z_B606BD3A_C42E_4EF1_8D52_58C00303D192_.wvu.PrintTitles" localSheetId="25" hidden="1">'55-2'!$1:$3</definedName>
    <definedName name="Z_B606BD3A_C42E_4EF1_8D52_58C00303D192_.wvu.PrintTitles" localSheetId="0" hidden="1">⑳改正案一覧!$3:$5</definedName>
    <definedName name="橋本">#REF!</definedName>
  </definedNames>
  <calcPr calcId="162913" fullCalcOnLoad="1"/>
  <customWorkbookViews>
    <customWorkbookView name="053894 - 個人用ビュー" guid="{26A1900F-5848-4061-AA0B-E0B8C2AC890B}" mergeInterval="0" personalView="1" maximized="1" xWindow="1" yWindow="1" windowWidth="1013" windowHeight="478" activeSheetId="4"/>
    <customWorkbookView name="212176 - 個人用ビュー" guid="{B606BD3A-C42E-4EF1-8D52-58C00303D192}" mergeInterval="0" personalView="1" maximized="1" xWindow="1" yWindow="1" windowWidth="990" windowHeight="504" activeSheetId="9"/>
  </customWorkbookViews>
</workbook>
</file>

<file path=xl/calcChain.xml><?xml version="1.0" encoding="utf-8"?>
<calcChain xmlns="http://schemas.openxmlformats.org/spreadsheetml/2006/main">
  <c r="L17" i="12" l="1"/>
  <c r="L16" i="12"/>
  <c r="C52" i="10"/>
  <c r="C51" i="10"/>
  <c r="C50" i="10"/>
  <c r="E50" i="9"/>
  <c r="E49" i="9"/>
  <c r="F23" i="6"/>
  <c r="D23" i="6"/>
  <c r="G23" i="6"/>
  <c r="E23" i="6"/>
  <c r="F16" i="6"/>
  <c r="D16" i="6"/>
  <c r="B16" i="6"/>
  <c r="G16" i="6"/>
  <c r="E16" i="6"/>
  <c r="C16" i="6"/>
  <c r="G11" i="6"/>
  <c r="G12" i="6"/>
  <c r="G13" i="6"/>
  <c r="C13" i="6"/>
  <c r="G10" i="6"/>
  <c r="E10" i="6"/>
  <c r="F10" i="6"/>
  <c r="D10" i="6"/>
  <c r="B10" i="6"/>
  <c r="S21" i="34"/>
  <c r="S20" i="34"/>
  <c r="R21" i="34"/>
  <c r="R20" i="34"/>
  <c r="Q21" i="34"/>
  <c r="Q20" i="34"/>
  <c r="P21" i="34"/>
  <c r="O21" i="34"/>
  <c r="N21" i="34"/>
  <c r="N20" i="34"/>
  <c r="M21" i="34"/>
  <c r="M20" i="34"/>
  <c r="L21" i="34"/>
  <c r="K21" i="34"/>
  <c r="K20" i="34"/>
  <c r="J21" i="34"/>
  <c r="I21" i="34"/>
  <c r="I20" i="34"/>
  <c r="H21" i="34"/>
  <c r="G21" i="34"/>
  <c r="F21" i="34"/>
  <c r="F20" i="34"/>
  <c r="E21" i="34"/>
  <c r="E20" i="34"/>
  <c r="D21" i="34"/>
  <c r="D20" i="34"/>
  <c r="C21" i="34"/>
  <c r="C20" i="34"/>
  <c r="B21" i="34"/>
  <c r="G20" i="34"/>
  <c r="H20" i="34"/>
  <c r="J20" i="34"/>
  <c r="L20" i="34"/>
  <c r="O20" i="34"/>
  <c r="P20" i="34"/>
  <c r="B20" i="34"/>
  <c r="M38" i="35"/>
  <c r="L38" i="35"/>
  <c r="K38" i="35"/>
  <c r="J38" i="35"/>
  <c r="I38" i="35"/>
  <c r="H38" i="35"/>
  <c r="G38" i="35"/>
  <c r="F38" i="35"/>
  <c r="E38" i="35"/>
  <c r="D38" i="35"/>
  <c r="C38" i="35"/>
  <c r="L35" i="35"/>
  <c r="K35" i="35"/>
  <c r="J35" i="35"/>
  <c r="F35" i="35"/>
  <c r="E35" i="35"/>
  <c r="D35" i="35"/>
  <c r="C35" i="35"/>
  <c r="M32" i="35"/>
  <c r="L32" i="35"/>
  <c r="K32" i="35"/>
  <c r="J32" i="35"/>
  <c r="I32" i="35"/>
  <c r="H32" i="35"/>
  <c r="G32" i="35"/>
  <c r="F32" i="35"/>
  <c r="E32" i="35"/>
  <c r="D32" i="35"/>
  <c r="C32" i="35"/>
  <c r="M29" i="35"/>
  <c r="L29" i="35"/>
  <c r="K29" i="35"/>
  <c r="F29" i="35"/>
  <c r="E29" i="35"/>
  <c r="D29" i="35"/>
  <c r="C29" i="35"/>
  <c r="K26" i="35"/>
  <c r="F26" i="35"/>
  <c r="E26" i="35"/>
  <c r="D26" i="35"/>
  <c r="C26" i="35"/>
  <c r="K23" i="35"/>
  <c r="D23" i="35"/>
  <c r="C23" i="35"/>
  <c r="M20" i="35"/>
  <c r="L20" i="35"/>
  <c r="K20" i="35"/>
  <c r="J20" i="35"/>
  <c r="I20" i="35"/>
  <c r="H20" i="35"/>
  <c r="G20" i="35"/>
  <c r="F20" i="35"/>
  <c r="E20" i="35"/>
  <c r="D20" i="35"/>
  <c r="C20" i="35"/>
  <c r="M17" i="35"/>
  <c r="L17" i="35"/>
  <c r="K17" i="35"/>
  <c r="J17" i="35"/>
  <c r="I17" i="35"/>
  <c r="H17" i="35"/>
  <c r="G17" i="35"/>
  <c r="F17" i="35"/>
  <c r="E17" i="35"/>
  <c r="D17" i="35"/>
  <c r="C17" i="35"/>
  <c r="M59" i="35"/>
  <c r="L59" i="35"/>
  <c r="K59" i="35"/>
  <c r="I59" i="35"/>
  <c r="H59" i="35"/>
  <c r="G59" i="35"/>
  <c r="G47" i="35"/>
  <c r="G44" i="35"/>
  <c r="F59" i="35"/>
  <c r="E59" i="35"/>
  <c r="D59" i="35"/>
  <c r="C59" i="35"/>
  <c r="M56" i="35"/>
  <c r="L56" i="35"/>
  <c r="K56" i="35"/>
  <c r="D56" i="35"/>
  <c r="C56" i="35"/>
  <c r="M53" i="35"/>
  <c r="L53" i="35"/>
  <c r="L47" i="35"/>
  <c r="K53" i="35"/>
  <c r="D53" i="35"/>
  <c r="C53" i="35"/>
  <c r="M50" i="35"/>
  <c r="M47" i="35"/>
  <c r="L50" i="35"/>
  <c r="K50" i="35"/>
  <c r="K47" i="35"/>
  <c r="K44" i="35"/>
  <c r="J50" i="35"/>
  <c r="J47" i="35"/>
  <c r="J44" i="35"/>
  <c r="I50" i="35"/>
  <c r="I47" i="35"/>
  <c r="I44" i="35"/>
  <c r="H50" i="35"/>
  <c r="H47" i="35"/>
  <c r="H44" i="35"/>
  <c r="G50" i="35"/>
  <c r="F50" i="35"/>
  <c r="F47" i="35"/>
  <c r="F44" i="35"/>
  <c r="E50" i="35"/>
  <c r="E47" i="35"/>
  <c r="E44" i="35"/>
  <c r="D50" i="35"/>
  <c r="D47" i="35"/>
  <c r="D44" i="35"/>
  <c r="C50" i="35"/>
  <c r="M49" i="35"/>
  <c r="L49" i="35"/>
  <c r="K49" i="35"/>
  <c r="J49" i="35"/>
  <c r="I49" i="35"/>
  <c r="I46" i="35"/>
  <c r="H49" i="35"/>
  <c r="H46" i="35"/>
  <c r="G49" i="35"/>
  <c r="G46" i="35"/>
  <c r="F49" i="35"/>
  <c r="E49" i="35"/>
  <c r="E46" i="35"/>
  <c r="D49" i="35"/>
  <c r="C49" i="35"/>
  <c r="M48" i="35"/>
  <c r="L48" i="35"/>
  <c r="K48" i="35"/>
  <c r="J48" i="35"/>
  <c r="I48" i="35"/>
  <c r="H48" i="35"/>
  <c r="H45" i="35"/>
  <c r="G48" i="35"/>
  <c r="G45" i="35"/>
  <c r="F48" i="35"/>
  <c r="E48" i="35"/>
  <c r="E45" i="35"/>
  <c r="D48" i="35"/>
  <c r="C48" i="35"/>
  <c r="K80" i="35"/>
  <c r="D80" i="35"/>
  <c r="C80" i="35"/>
  <c r="L77" i="35"/>
  <c r="K77" i="35"/>
  <c r="J77" i="35"/>
  <c r="D77" i="35"/>
  <c r="C77" i="35"/>
  <c r="L74" i="35"/>
  <c r="L65" i="35"/>
  <c r="K74" i="35"/>
  <c r="E74" i="35"/>
  <c r="D74" i="35"/>
  <c r="C74" i="35"/>
  <c r="L71" i="35"/>
  <c r="K71" i="35"/>
  <c r="I71" i="35"/>
  <c r="H71" i="35"/>
  <c r="G71" i="35"/>
  <c r="F71" i="35"/>
  <c r="E71" i="35"/>
  <c r="D71" i="35"/>
  <c r="D65" i="35"/>
  <c r="C71" i="35"/>
  <c r="M68" i="35"/>
  <c r="L68" i="35"/>
  <c r="K68" i="35"/>
  <c r="K65" i="35"/>
  <c r="J68" i="35"/>
  <c r="J65" i="35"/>
  <c r="J62" i="35"/>
  <c r="I68" i="35"/>
  <c r="I65" i="35"/>
  <c r="I62" i="35"/>
  <c r="H68" i="35"/>
  <c r="G68" i="35"/>
  <c r="F68" i="35"/>
  <c r="F65" i="35"/>
  <c r="F62" i="35"/>
  <c r="E68" i="35"/>
  <c r="D68" i="35"/>
  <c r="C68" i="35"/>
  <c r="M67" i="35"/>
  <c r="M64" i="35"/>
  <c r="L67" i="35"/>
  <c r="K67" i="35"/>
  <c r="J67" i="35"/>
  <c r="H64" i="35"/>
  <c r="F64" i="35"/>
  <c r="E67" i="35"/>
  <c r="D67" i="35"/>
  <c r="C67" i="35"/>
  <c r="M66" i="35"/>
  <c r="L66" i="35"/>
  <c r="K66" i="35"/>
  <c r="J66" i="35"/>
  <c r="I66" i="35"/>
  <c r="H66" i="35"/>
  <c r="G66" i="35"/>
  <c r="G63" i="35"/>
  <c r="F66" i="35"/>
  <c r="F63" i="35"/>
  <c r="E66" i="35"/>
  <c r="D66" i="35"/>
  <c r="C66" i="35"/>
  <c r="M65" i="35"/>
  <c r="E65" i="35"/>
  <c r="E62" i="35"/>
  <c r="C65" i="35"/>
  <c r="J26" i="36"/>
  <c r="E26" i="36"/>
  <c r="D26" i="36"/>
  <c r="C26" i="36"/>
  <c r="C29" i="36"/>
  <c r="K32" i="36"/>
  <c r="J32" i="36"/>
  <c r="I32" i="36"/>
  <c r="F32" i="36"/>
  <c r="E32" i="36"/>
  <c r="D32" i="36"/>
  <c r="C32" i="36"/>
  <c r="J35" i="36"/>
  <c r="F35" i="36"/>
  <c r="C35" i="36"/>
  <c r="I38" i="30"/>
  <c r="I37" i="30"/>
  <c r="I32" i="30"/>
  <c r="I31" i="30"/>
  <c r="I30" i="30"/>
  <c r="I29" i="30"/>
  <c r="I27" i="30"/>
  <c r="I25" i="30"/>
  <c r="F38" i="30"/>
  <c r="F37" i="30"/>
  <c r="F36" i="30"/>
  <c r="F35" i="30"/>
  <c r="F34" i="30"/>
  <c r="F33" i="30"/>
  <c r="F32" i="30"/>
  <c r="F31" i="30"/>
  <c r="F29" i="30"/>
  <c r="F28" i="30"/>
  <c r="F26" i="30"/>
  <c r="F25" i="30"/>
  <c r="F24" i="30"/>
  <c r="K36" i="30"/>
  <c r="L36" i="30"/>
  <c r="J36" i="30"/>
  <c r="G36" i="30"/>
  <c r="D36" i="30"/>
  <c r="C36" i="30"/>
  <c r="K33" i="30"/>
  <c r="J33" i="30"/>
  <c r="E33" i="30"/>
  <c r="D33" i="30"/>
  <c r="C33" i="30"/>
  <c r="K30" i="30"/>
  <c r="J30" i="30"/>
  <c r="H30" i="30"/>
  <c r="G30" i="30"/>
  <c r="E30" i="30"/>
  <c r="D30" i="30"/>
  <c r="C30" i="30"/>
  <c r="K27" i="30"/>
  <c r="J27" i="30"/>
  <c r="H27" i="30"/>
  <c r="E27" i="30"/>
  <c r="C27" i="30"/>
  <c r="K24" i="30"/>
  <c r="J24" i="30"/>
  <c r="G24" i="30"/>
  <c r="E24" i="30"/>
  <c r="D24" i="30"/>
  <c r="C24" i="30"/>
  <c r="C23" i="36"/>
  <c r="I23" i="30"/>
  <c r="I22" i="30"/>
  <c r="F23" i="30"/>
  <c r="F22" i="30"/>
  <c r="K21" i="30"/>
  <c r="J21" i="30"/>
  <c r="G21" i="30"/>
  <c r="D21" i="30"/>
  <c r="C21" i="30"/>
  <c r="I20" i="30"/>
  <c r="I18" i="30"/>
  <c r="I19" i="30"/>
  <c r="F20" i="30"/>
  <c r="F19" i="30"/>
  <c r="K18" i="30"/>
  <c r="L18" i="30"/>
  <c r="J18" i="30"/>
  <c r="G18" i="30"/>
  <c r="D18" i="30"/>
  <c r="C18" i="30"/>
  <c r="J20" i="36"/>
  <c r="F20" i="36"/>
  <c r="E20" i="36"/>
  <c r="D20" i="36"/>
  <c r="C20" i="36"/>
  <c r="D17" i="36"/>
  <c r="E17" i="36"/>
  <c r="F17" i="36"/>
  <c r="G17" i="36"/>
  <c r="H17" i="36"/>
  <c r="J17" i="36"/>
  <c r="K17" i="36"/>
  <c r="C17" i="36"/>
  <c r="I16" i="30"/>
  <c r="I17" i="30"/>
  <c r="F17" i="30"/>
  <c r="F16" i="30"/>
  <c r="D15" i="30"/>
  <c r="E15" i="30"/>
  <c r="G15" i="30"/>
  <c r="J15" i="30"/>
  <c r="K15" i="30"/>
  <c r="C15" i="30"/>
  <c r="L40" i="30"/>
  <c r="L41" i="30"/>
  <c r="L39" i="30"/>
  <c r="K59" i="36"/>
  <c r="J59" i="36"/>
  <c r="I59" i="36"/>
  <c r="H59" i="36"/>
  <c r="H47" i="36"/>
  <c r="G59" i="36"/>
  <c r="F59" i="36"/>
  <c r="E59" i="36"/>
  <c r="D59" i="36"/>
  <c r="C59" i="36"/>
  <c r="K56" i="36"/>
  <c r="J56" i="36"/>
  <c r="E56" i="36"/>
  <c r="D56" i="36"/>
  <c r="C56" i="36"/>
  <c r="K53" i="36"/>
  <c r="D53" i="36"/>
  <c r="C53" i="36"/>
  <c r="L50" i="36"/>
  <c r="K50" i="36"/>
  <c r="J50" i="36"/>
  <c r="I50" i="36"/>
  <c r="I47" i="36"/>
  <c r="I44" i="36"/>
  <c r="H50" i="36"/>
  <c r="H44" i="36"/>
  <c r="G50" i="36"/>
  <c r="F50" i="36"/>
  <c r="E50" i="36"/>
  <c r="D50" i="36"/>
  <c r="D47" i="36"/>
  <c r="D44" i="36"/>
  <c r="C50" i="36"/>
  <c r="C47" i="36"/>
  <c r="C44" i="36"/>
  <c r="K49" i="36"/>
  <c r="K46" i="36"/>
  <c r="J49" i="36"/>
  <c r="J46" i="36"/>
  <c r="I49" i="36"/>
  <c r="I46" i="36"/>
  <c r="H49" i="36"/>
  <c r="H46" i="36"/>
  <c r="G49" i="36"/>
  <c r="G46" i="36"/>
  <c r="F49" i="36"/>
  <c r="F46" i="36"/>
  <c r="E49" i="36"/>
  <c r="E46" i="36"/>
  <c r="D49" i="36"/>
  <c r="D46" i="36"/>
  <c r="C49" i="36"/>
  <c r="C46" i="36"/>
  <c r="K48" i="36"/>
  <c r="K45" i="36"/>
  <c r="J48" i="36"/>
  <c r="J45" i="36"/>
  <c r="I48" i="36"/>
  <c r="I45" i="36"/>
  <c r="H48" i="36"/>
  <c r="H45" i="36"/>
  <c r="G48" i="36"/>
  <c r="G45" i="36"/>
  <c r="F48" i="36"/>
  <c r="F45" i="36"/>
  <c r="E48" i="36"/>
  <c r="E45" i="36"/>
  <c r="D48" i="36"/>
  <c r="D45" i="36"/>
  <c r="C48" i="36"/>
  <c r="C45" i="36"/>
  <c r="J47" i="36"/>
  <c r="J44" i="36"/>
  <c r="F47" i="36"/>
  <c r="F44" i="36"/>
  <c r="E47" i="36"/>
  <c r="E44" i="36"/>
  <c r="L59" i="30"/>
  <c r="I59" i="30"/>
  <c r="F59" i="30"/>
  <c r="L58" i="30"/>
  <c r="I58" i="30"/>
  <c r="I57" i="30"/>
  <c r="F58" i="30"/>
  <c r="F57" i="30"/>
  <c r="K57" i="30"/>
  <c r="J57" i="30"/>
  <c r="L57" i="30"/>
  <c r="H57" i="30"/>
  <c r="H45" i="30"/>
  <c r="H42" i="30"/>
  <c r="G57" i="30"/>
  <c r="E57" i="30"/>
  <c r="D57" i="30"/>
  <c r="C57" i="30"/>
  <c r="L56" i="30"/>
  <c r="I56" i="30"/>
  <c r="F56" i="30"/>
  <c r="L55" i="30"/>
  <c r="I55" i="30"/>
  <c r="F55" i="30"/>
  <c r="K54" i="30"/>
  <c r="J54" i="30"/>
  <c r="G54" i="30"/>
  <c r="F54" i="30"/>
  <c r="E54" i="30"/>
  <c r="E45" i="30"/>
  <c r="D54" i="30"/>
  <c r="C54" i="30"/>
  <c r="L53" i="30"/>
  <c r="I53" i="30"/>
  <c r="F53" i="30"/>
  <c r="L52" i="30"/>
  <c r="I52" i="30"/>
  <c r="I51" i="30"/>
  <c r="F52" i="30"/>
  <c r="K51" i="30"/>
  <c r="J51" i="30"/>
  <c r="L51" i="30"/>
  <c r="G51" i="30"/>
  <c r="D51" i="30"/>
  <c r="C51" i="30"/>
  <c r="C45" i="30"/>
  <c r="L50" i="30"/>
  <c r="I50" i="30"/>
  <c r="I11" i="30"/>
  <c r="F50" i="30"/>
  <c r="F47" i="30"/>
  <c r="F44" i="30"/>
  <c r="L49" i="30"/>
  <c r="I49" i="30"/>
  <c r="F49" i="30"/>
  <c r="F48" i="30"/>
  <c r="K48" i="30"/>
  <c r="J48" i="30"/>
  <c r="L48" i="30"/>
  <c r="G48" i="30"/>
  <c r="G45" i="30"/>
  <c r="D48" i="30"/>
  <c r="D45" i="30"/>
  <c r="C48" i="30"/>
  <c r="K47" i="30"/>
  <c r="L47" i="30"/>
  <c r="J47" i="30"/>
  <c r="H47" i="30"/>
  <c r="H44" i="30"/>
  <c r="G47" i="30"/>
  <c r="E47" i="30"/>
  <c r="D47" i="30"/>
  <c r="C47" i="30"/>
  <c r="K46" i="30"/>
  <c r="L46" i="30"/>
  <c r="J46" i="30"/>
  <c r="H46" i="30"/>
  <c r="G46" i="30"/>
  <c r="E46" i="30"/>
  <c r="E43" i="30"/>
  <c r="D46" i="30"/>
  <c r="C46" i="30"/>
  <c r="J45" i="30"/>
  <c r="J80" i="36"/>
  <c r="D80" i="36"/>
  <c r="C80" i="36"/>
  <c r="J77" i="36"/>
  <c r="E77" i="36"/>
  <c r="E65" i="36"/>
  <c r="E62" i="36"/>
  <c r="D77" i="36"/>
  <c r="C77" i="36"/>
  <c r="K74" i="36"/>
  <c r="K65" i="36"/>
  <c r="J74" i="36"/>
  <c r="E74" i="36"/>
  <c r="D74" i="36"/>
  <c r="C74" i="36"/>
  <c r="J71" i="36"/>
  <c r="F71" i="36"/>
  <c r="E71" i="36"/>
  <c r="D71" i="36"/>
  <c r="D65" i="36"/>
  <c r="C71" i="36"/>
  <c r="L68" i="36"/>
  <c r="L65" i="36"/>
  <c r="J68" i="36"/>
  <c r="I68" i="36"/>
  <c r="I65" i="36"/>
  <c r="G68" i="36"/>
  <c r="G65" i="36"/>
  <c r="G62" i="36"/>
  <c r="F68" i="36"/>
  <c r="F65" i="36"/>
  <c r="D68" i="36"/>
  <c r="C68" i="36"/>
  <c r="C65" i="36"/>
  <c r="J67" i="36"/>
  <c r="I67" i="36"/>
  <c r="F67" i="36"/>
  <c r="E67" i="36"/>
  <c r="E64" i="36"/>
  <c r="D67" i="36"/>
  <c r="C67" i="36"/>
  <c r="L66" i="36"/>
  <c r="L63" i="36"/>
  <c r="K66" i="36"/>
  <c r="J66" i="36"/>
  <c r="I63" i="36"/>
  <c r="G66" i="36"/>
  <c r="F66" i="36"/>
  <c r="E66" i="36"/>
  <c r="D66" i="36"/>
  <c r="C66" i="36"/>
  <c r="K62" i="36"/>
  <c r="L67" i="30"/>
  <c r="L68" i="30"/>
  <c r="L69" i="30"/>
  <c r="L70" i="30"/>
  <c r="L71" i="30"/>
  <c r="L73" i="30"/>
  <c r="L74" i="30"/>
  <c r="L76" i="30"/>
  <c r="L77" i="30"/>
  <c r="L79" i="30"/>
  <c r="L80" i="30"/>
  <c r="L64" i="30"/>
  <c r="I80" i="30"/>
  <c r="I65" i="30"/>
  <c r="I62" i="30"/>
  <c r="F80" i="30"/>
  <c r="I79" i="30"/>
  <c r="F79" i="30"/>
  <c r="K78" i="30"/>
  <c r="J78" i="30"/>
  <c r="L78" i="30"/>
  <c r="I78" i="30"/>
  <c r="G78" i="30"/>
  <c r="D78" i="30"/>
  <c r="F78" i="30"/>
  <c r="C78" i="30"/>
  <c r="F77" i="30"/>
  <c r="I76" i="30"/>
  <c r="F76" i="30"/>
  <c r="K75" i="30"/>
  <c r="L75" i="30"/>
  <c r="J75" i="30"/>
  <c r="G75" i="30"/>
  <c r="I75" i="30"/>
  <c r="F75" i="30"/>
  <c r="E75" i="30"/>
  <c r="D75" i="30"/>
  <c r="C75" i="30"/>
  <c r="F74" i="30"/>
  <c r="F73" i="30"/>
  <c r="K72" i="30"/>
  <c r="J72" i="30"/>
  <c r="L72" i="30"/>
  <c r="F72" i="30"/>
  <c r="D72" i="30"/>
  <c r="C72" i="30"/>
  <c r="F71" i="30"/>
  <c r="I70" i="30"/>
  <c r="F70" i="30"/>
  <c r="K69" i="30"/>
  <c r="J69" i="30"/>
  <c r="G69" i="30"/>
  <c r="I69" i="30"/>
  <c r="F69" i="30"/>
  <c r="D69" i="30"/>
  <c r="C69" i="30"/>
  <c r="F68" i="30"/>
  <c r="I67" i="30"/>
  <c r="F67" i="30"/>
  <c r="F64" i="30"/>
  <c r="F61" i="30"/>
  <c r="K66" i="30"/>
  <c r="J66" i="30"/>
  <c r="L66" i="30"/>
  <c r="G66" i="30"/>
  <c r="I66" i="30"/>
  <c r="E66" i="30"/>
  <c r="E63" i="30"/>
  <c r="E60" i="30"/>
  <c r="D66" i="30"/>
  <c r="C66" i="30"/>
  <c r="K65" i="30"/>
  <c r="J65" i="30"/>
  <c r="G65" i="30"/>
  <c r="E65" i="30"/>
  <c r="D65" i="30"/>
  <c r="C65" i="30"/>
  <c r="K64" i="30"/>
  <c r="J64" i="30"/>
  <c r="G64" i="30"/>
  <c r="E64" i="30"/>
  <c r="D64" i="30"/>
  <c r="C64" i="30"/>
  <c r="K63" i="30"/>
  <c r="J63" i="30"/>
  <c r="C63" i="30"/>
  <c r="L26" i="37"/>
  <c r="K26" i="37"/>
  <c r="F26" i="37"/>
  <c r="E26" i="37"/>
  <c r="D26" i="37"/>
  <c r="C26" i="37"/>
  <c r="F25" i="31"/>
  <c r="F24" i="31"/>
  <c r="F23" i="31"/>
  <c r="F28" i="31"/>
  <c r="F27" i="31"/>
  <c r="M29" i="37"/>
  <c r="D29" i="37"/>
  <c r="C29" i="37"/>
  <c r="F30" i="31"/>
  <c r="F29" i="31"/>
  <c r="F31" i="31"/>
  <c r="L32" i="37"/>
  <c r="K32" i="37"/>
  <c r="J32" i="37"/>
  <c r="G32" i="37"/>
  <c r="F32" i="37"/>
  <c r="E32" i="37"/>
  <c r="D32" i="37"/>
  <c r="C32" i="37"/>
  <c r="C35" i="37"/>
  <c r="L35" i="37"/>
  <c r="K35" i="37"/>
  <c r="H35" i="37"/>
  <c r="G35" i="37"/>
  <c r="F35" i="37"/>
  <c r="E35" i="37"/>
  <c r="D35" i="37"/>
  <c r="F34" i="31"/>
  <c r="F33" i="31"/>
  <c r="F32" i="31"/>
  <c r="L38" i="37"/>
  <c r="K38" i="37"/>
  <c r="J38" i="37"/>
  <c r="F38" i="37"/>
  <c r="E38" i="37"/>
  <c r="D38" i="37"/>
  <c r="C38" i="37"/>
  <c r="I33" i="31"/>
  <c r="F37" i="31"/>
  <c r="F36" i="31"/>
  <c r="F22" i="31"/>
  <c r="F21" i="31"/>
  <c r="F20" i="31"/>
  <c r="H35" i="31"/>
  <c r="G35" i="31"/>
  <c r="D35" i="31"/>
  <c r="C35" i="31"/>
  <c r="H32" i="31"/>
  <c r="G32" i="31"/>
  <c r="E32" i="31"/>
  <c r="D32" i="31"/>
  <c r="C32" i="31"/>
  <c r="H29" i="31"/>
  <c r="G29" i="31"/>
  <c r="E29" i="31"/>
  <c r="D29" i="31"/>
  <c r="C29" i="31"/>
  <c r="H26" i="31"/>
  <c r="G26" i="31"/>
  <c r="E26" i="31"/>
  <c r="C26" i="31"/>
  <c r="H23" i="31"/>
  <c r="G23" i="31"/>
  <c r="E23" i="31"/>
  <c r="D23" i="31"/>
  <c r="C23" i="31"/>
  <c r="M23" i="37"/>
  <c r="K23" i="37"/>
  <c r="H23" i="37"/>
  <c r="G23" i="37"/>
  <c r="F23" i="37"/>
  <c r="E23" i="37"/>
  <c r="D23" i="37"/>
  <c r="C23" i="37"/>
  <c r="H20" i="31"/>
  <c r="G20" i="31"/>
  <c r="E20" i="31"/>
  <c r="D20" i="31"/>
  <c r="C20" i="31"/>
  <c r="K20" i="37"/>
  <c r="L20" i="37"/>
  <c r="F19" i="31"/>
  <c r="F18" i="31"/>
  <c r="F17" i="31"/>
  <c r="D17" i="31"/>
  <c r="E17" i="31"/>
  <c r="G17" i="31"/>
  <c r="H17" i="31"/>
  <c r="C17" i="31"/>
  <c r="F20" i="37"/>
  <c r="E20" i="37"/>
  <c r="D20" i="37"/>
  <c r="C20" i="37"/>
  <c r="D17" i="37"/>
  <c r="E17" i="37"/>
  <c r="F17" i="37"/>
  <c r="G17" i="37"/>
  <c r="H17" i="37"/>
  <c r="I17" i="37"/>
  <c r="J17" i="37"/>
  <c r="K17" i="37"/>
  <c r="L17" i="37"/>
  <c r="C17" i="37"/>
  <c r="G14" i="31"/>
  <c r="H14" i="31"/>
  <c r="F14" i="31"/>
  <c r="F16" i="31"/>
  <c r="F15" i="31"/>
  <c r="D14" i="31"/>
  <c r="E14" i="31"/>
  <c r="C14" i="31"/>
  <c r="I40" i="31"/>
  <c r="I39" i="31"/>
  <c r="I38" i="31"/>
  <c r="L45" i="37"/>
  <c r="E46" i="37"/>
  <c r="L46" i="37"/>
  <c r="M59" i="37"/>
  <c r="L59" i="37"/>
  <c r="K59" i="37"/>
  <c r="I59" i="37"/>
  <c r="H59" i="37"/>
  <c r="G59" i="37"/>
  <c r="F59" i="37"/>
  <c r="F47" i="37"/>
  <c r="F44" i="37"/>
  <c r="E59" i="37"/>
  <c r="D59" i="37"/>
  <c r="C59" i="37"/>
  <c r="M56" i="37"/>
  <c r="L56" i="37"/>
  <c r="L47" i="37"/>
  <c r="L44" i="37"/>
  <c r="K56" i="37"/>
  <c r="I56" i="37"/>
  <c r="I47" i="37"/>
  <c r="I44" i="37"/>
  <c r="H56" i="37"/>
  <c r="H47" i="37"/>
  <c r="H44" i="37"/>
  <c r="G56" i="37"/>
  <c r="G47" i="37"/>
  <c r="G44" i="37"/>
  <c r="F56" i="37"/>
  <c r="E56" i="37"/>
  <c r="D56" i="37"/>
  <c r="C56" i="37"/>
  <c r="M53" i="37"/>
  <c r="L53" i="37"/>
  <c r="K53" i="37"/>
  <c r="E53" i="37"/>
  <c r="D53" i="37"/>
  <c r="C53" i="37"/>
  <c r="M50" i="37"/>
  <c r="L50" i="37"/>
  <c r="K50" i="37"/>
  <c r="K47" i="37"/>
  <c r="K44" i="37"/>
  <c r="J47" i="37"/>
  <c r="J44" i="37"/>
  <c r="E50" i="37"/>
  <c r="E47" i="37"/>
  <c r="E44" i="37"/>
  <c r="D50" i="37"/>
  <c r="C50" i="37"/>
  <c r="C47" i="37"/>
  <c r="C44" i="37"/>
  <c r="M49" i="37"/>
  <c r="M46" i="37"/>
  <c r="L49" i="37"/>
  <c r="K49" i="37"/>
  <c r="K46" i="37"/>
  <c r="J49" i="37"/>
  <c r="J46" i="37"/>
  <c r="I49" i="37"/>
  <c r="I46" i="37"/>
  <c r="H49" i="37"/>
  <c r="H46" i="37"/>
  <c r="G49" i="37"/>
  <c r="G46" i="37"/>
  <c r="F49" i="37"/>
  <c r="F46" i="37"/>
  <c r="E49" i="37"/>
  <c r="D49" i="37"/>
  <c r="D46" i="37"/>
  <c r="C49" i="37"/>
  <c r="C46" i="37"/>
  <c r="M48" i="37"/>
  <c r="M45" i="37"/>
  <c r="L48" i="37"/>
  <c r="K48" i="37"/>
  <c r="K45" i="37"/>
  <c r="J48" i="37"/>
  <c r="J45" i="37"/>
  <c r="I48" i="37"/>
  <c r="I45" i="37"/>
  <c r="H48" i="37"/>
  <c r="H45" i="37"/>
  <c r="G48" i="37"/>
  <c r="G45" i="37"/>
  <c r="F48" i="37"/>
  <c r="F45" i="37"/>
  <c r="E48" i="37"/>
  <c r="E45" i="37"/>
  <c r="D48" i="37"/>
  <c r="D45" i="37"/>
  <c r="C48" i="37"/>
  <c r="C45" i="37"/>
  <c r="I58" i="31"/>
  <c r="F58" i="31"/>
  <c r="I57" i="31"/>
  <c r="F57" i="31"/>
  <c r="F56" i="31"/>
  <c r="H56" i="31"/>
  <c r="I56" i="31"/>
  <c r="G56" i="31"/>
  <c r="E56" i="31"/>
  <c r="D56" i="31"/>
  <c r="C56" i="31"/>
  <c r="I55" i="31"/>
  <c r="F55" i="31"/>
  <c r="F53" i="31"/>
  <c r="I54" i="31"/>
  <c r="F54" i="31"/>
  <c r="H53" i="31"/>
  <c r="G53" i="31"/>
  <c r="G44" i="31"/>
  <c r="E53" i="31"/>
  <c r="E44" i="31"/>
  <c r="E41" i="31"/>
  <c r="D53" i="31"/>
  <c r="C53" i="31"/>
  <c r="I52" i="31"/>
  <c r="F52" i="31"/>
  <c r="I51" i="31"/>
  <c r="F51" i="31"/>
  <c r="H50" i="31"/>
  <c r="I50" i="31"/>
  <c r="G50" i="31"/>
  <c r="D50" i="31"/>
  <c r="C50" i="31"/>
  <c r="I49" i="31"/>
  <c r="F49" i="31"/>
  <c r="I48" i="31"/>
  <c r="F48" i="31"/>
  <c r="F47" i="31"/>
  <c r="H47" i="31"/>
  <c r="I47" i="31"/>
  <c r="G47" i="31"/>
  <c r="D47" i="31"/>
  <c r="C47" i="31"/>
  <c r="C44" i="31"/>
  <c r="H46" i="31"/>
  <c r="I46" i="31"/>
  <c r="G46" i="31"/>
  <c r="E46" i="31"/>
  <c r="E43" i="31"/>
  <c r="D46" i="31"/>
  <c r="C46" i="31"/>
  <c r="H45" i="31"/>
  <c r="I45" i="31"/>
  <c r="G45" i="31"/>
  <c r="E45" i="31"/>
  <c r="D45" i="31"/>
  <c r="C45" i="31"/>
  <c r="L80" i="37"/>
  <c r="K80" i="37"/>
  <c r="J80" i="37"/>
  <c r="J65" i="37"/>
  <c r="J62" i="37"/>
  <c r="H80" i="37"/>
  <c r="G80" i="37"/>
  <c r="F80" i="37"/>
  <c r="E80" i="37"/>
  <c r="D80" i="37"/>
  <c r="C80" i="37"/>
  <c r="L77" i="37"/>
  <c r="K77" i="37"/>
  <c r="I62" i="37"/>
  <c r="E77" i="37"/>
  <c r="E65" i="37"/>
  <c r="E62" i="37"/>
  <c r="D77" i="37"/>
  <c r="C77" i="37"/>
  <c r="L74" i="37"/>
  <c r="K74" i="37"/>
  <c r="K65" i="37"/>
  <c r="K62" i="37"/>
  <c r="H74" i="37"/>
  <c r="H65" i="37"/>
  <c r="H62" i="37"/>
  <c r="G74" i="37"/>
  <c r="F74" i="37"/>
  <c r="E74" i="37"/>
  <c r="D74" i="37"/>
  <c r="D65" i="37"/>
  <c r="D62" i="37"/>
  <c r="C74" i="37"/>
  <c r="L71" i="37"/>
  <c r="K71" i="37"/>
  <c r="F71" i="37"/>
  <c r="F65" i="37"/>
  <c r="F62" i="37"/>
  <c r="E71" i="37"/>
  <c r="D71" i="37"/>
  <c r="C71" i="37"/>
  <c r="M68" i="37"/>
  <c r="M65" i="37"/>
  <c r="M62" i="37"/>
  <c r="L68" i="37"/>
  <c r="L65" i="37"/>
  <c r="L62" i="37"/>
  <c r="K68" i="37"/>
  <c r="E68" i="37"/>
  <c r="D68" i="37"/>
  <c r="C68" i="37"/>
  <c r="M67" i="37"/>
  <c r="M64" i="37"/>
  <c r="L67" i="37"/>
  <c r="K67" i="37"/>
  <c r="I64" i="37"/>
  <c r="H67" i="37"/>
  <c r="H64" i="37"/>
  <c r="G67" i="37"/>
  <c r="F67" i="37"/>
  <c r="E67" i="37"/>
  <c r="E64" i="37"/>
  <c r="D67" i="37"/>
  <c r="C67" i="37"/>
  <c r="M66" i="37"/>
  <c r="L66" i="37"/>
  <c r="K66" i="37"/>
  <c r="J66" i="37"/>
  <c r="I63" i="37"/>
  <c r="H66" i="37"/>
  <c r="H63" i="37"/>
  <c r="G66" i="37"/>
  <c r="F66" i="37"/>
  <c r="E66" i="37"/>
  <c r="D66" i="37"/>
  <c r="C66" i="37"/>
  <c r="G65" i="37"/>
  <c r="G62" i="37"/>
  <c r="C65" i="37"/>
  <c r="C62" i="37"/>
  <c r="I66" i="31"/>
  <c r="I67" i="31"/>
  <c r="I69" i="31"/>
  <c r="I70" i="31"/>
  <c r="I71" i="31"/>
  <c r="I72" i="31"/>
  <c r="I73" i="31"/>
  <c r="I75" i="31"/>
  <c r="I76" i="31"/>
  <c r="I78" i="31"/>
  <c r="I79" i="31"/>
  <c r="F79" i="31"/>
  <c r="F78" i="31"/>
  <c r="H77" i="31"/>
  <c r="G77" i="31"/>
  <c r="D77" i="31"/>
  <c r="C77" i="31"/>
  <c r="F76" i="31"/>
  <c r="F74" i="31"/>
  <c r="F75" i="31"/>
  <c r="H74" i="31"/>
  <c r="G74" i="31"/>
  <c r="I74" i="31"/>
  <c r="E74" i="31"/>
  <c r="D74" i="31"/>
  <c r="C74" i="31"/>
  <c r="F73" i="31"/>
  <c r="F72" i="31"/>
  <c r="F71" i="31"/>
  <c r="H71" i="31"/>
  <c r="G71" i="31"/>
  <c r="G62" i="31"/>
  <c r="G59" i="31"/>
  <c r="D71" i="31"/>
  <c r="C71" i="31"/>
  <c r="F70" i="31"/>
  <c r="F64" i="31"/>
  <c r="F61" i="31"/>
  <c r="F69" i="31"/>
  <c r="H68" i="31"/>
  <c r="G68" i="31"/>
  <c r="I68" i="31"/>
  <c r="D68" i="31"/>
  <c r="C68" i="31"/>
  <c r="F67" i="31"/>
  <c r="F66" i="31"/>
  <c r="H65" i="31"/>
  <c r="H62" i="31"/>
  <c r="I62" i="31"/>
  <c r="G65" i="31"/>
  <c r="E65" i="31"/>
  <c r="D65" i="31"/>
  <c r="D62" i="31"/>
  <c r="D59" i="31"/>
  <c r="C65" i="31"/>
  <c r="C62" i="31"/>
  <c r="C59" i="31"/>
  <c r="H64" i="31"/>
  <c r="G64" i="31"/>
  <c r="G61" i="31"/>
  <c r="E64" i="31"/>
  <c r="D64" i="31"/>
  <c r="C64" i="31"/>
  <c r="C61" i="31"/>
  <c r="H63" i="31"/>
  <c r="I63" i="31"/>
  <c r="G63" i="31"/>
  <c r="E63" i="31"/>
  <c r="E60" i="31"/>
  <c r="D63" i="31"/>
  <c r="C63" i="31"/>
  <c r="I13" i="32"/>
  <c r="I15" i="32"/>
  <c r="I16" i="32"/>
  <c r="I17" i="32"/>
  <c r="I19" i="32"/>
  <c r="I12" i="32"/>
  <c r="F13" i="32"/>
  <c r="F14" i="32"/>
  <c r="F15" i="32"/>
  <c r="F16" i="32"/>
  <c r="F17" i="32"/>
  <c r="F18" i="32"/>
  <c r="F19" i="32"/>
  <c r="F12" i="32"/>
  <c r="G20" i="45"/>
  <c r="S20" i="38"/>
  <c r="U21" i="38"/>
  <c r="U20" i="38"/>
  <c r="T21" i="38"/>
  <c r="T20" i="38"/>
  <c r="S21" i="38"/>
  <c r="R21" i="38"/>
  <c r="R20" i="38"/>
  <c r="Q21" i="38"/>
  <c r="Q20" i="38"/>
  <c r="P21" i="38"/>
  <c r="P20" i="38"/>
  <c r="O21" i="38"/>
  <c r="O20" i="38"/>
  <c r="N21" i="38"/>
  <c r="N20" i="38"/>
  <c r="M21" i="38"/>
  <c r="M20" i="38"/>
  <c r="L21" i="38"/>
  <c r="L20" i="38"/>
  <c r="K21" i="38"/>
  <c r="K20" i="38"/>
  <c r="J21" i="38"/>
  <c r="J20" i="38"/>
  <c r="I21" i="38"/>
  <c r="I20" i="38"/>
  <c r="H21" i="38"/>
  <c r="H20" i="38"/>
  <c r="G21" i="38"/>
  <c r="G20" i="38"/>
  <c r="F21" i="38"/>
  <c r="F20" i="38"/>
  <c r="E21" i="38"/>
  <c r="E20" i="38"/>
  <c r="D21" i="38"/>
  <c r="D20" i="38"/>
  <c r="C21" i="38"/>
  <c r="C20" i="38"/>
  <c r="B21" i="38"/>
  <c r="B20" i="38"/>
  <c r="D21" i="45"/>
  <c r="G26" i="45"/>
  <c r="G25" i="45"/>
  <c r="G24" i="45"/>
  <c r="G23" i="45"/>
  <c r="F22" i="45"/>
  <c r="G22" i="45"/>
  <c r="D22" i="45"/>
  <c r="C22" i="45"/>
  <c r="C21" i="45"/>
  <c r="U26" i="38"/>
  <c r="R27" i="38"/>
  <c r="Q26" i="38"/>
  <c r="M26" i="38"/>
  <c r="J27" i="38"/>
  <c r="I27" i="38"/>
  <c r="I26" i="38"/>
  <c r="H27" i="38"/>
  <c r="F27" i="38"/>
  <c r="F26" i="38"/>
  <c r="E27" i="38"/>
  <c r="D27" i="38"/>
  <c r="C27" i="38"/>
  <c r="B27" i="38"/>
  <c r="B26" i="38"/>
  <c r="G30" i="45"/>
  <c r="G31" i="45"/>
  <c r="G32" i="45"/>
  <c r="G33" i="45"/>
  <c r="G29" i="45"/>
  <c r="F28" i="45"/>
  <c r="E28" i="45"/>
  <c r="G28" i="45"/>
  <c r="D28" i="45"/>
  <c r="C28" i="45"/>
  <c r="D21" i="32"/>
  <c r="G21" i="32"/>
  <c r="I26" i="32"/>
  <c r="F26" i="32"/>
  <c r="I25" i="32"/>
  <c r="F25" i="32"/>
  <c r="I24" i="32"/>
  <c r="F24" i="32"/>
  <c r="I23" i="32"/>
  <c r="F23" i="32"/>
  <c r="F22" i="32"/>
  <c r="F21" i="32"/>
  <c r="H22" i="32"/>
  <c r="H21" i="32"/>
  <c r="G22" i="32"/>
  <c r="E22" i="32"/>
  <c r="E21" i="32"/>
  <c r="D22" i="32"/>
  <c r="C22" i="32"/>
  <c r="C21" i="32"/>
  <c r="I33" i="32"/>
  <c r="I28" i="32"/>
  <c r="I27" i="32"/>
  <c r="F33" i="32"/>
  <c r="I32" i="32"/>
  <c r="F32" i="32"/>
  <c r="I31" i="32"/>
  <c r="F31" i="32"/>
  <c r="I30" i="32"/>
  <c r="F30" i="32"/>
  <c r="I29" i="32"/>
  <c r="F29" i="32"/>
  <c r="F28" i="32"/>
  <c r="F27" i="32"/>
  <c r="H28" i="32"/>
  <c r="H27" i="32"/>
  <c r="G28" i="32"/>
  <c r="E28" i="32"/>
  <c r="D28" i="32"/>
  <c r="C28" i="32"/>
  <c r="L44" i="35"/>
  <c r="M44" i="35"/>
  <c r="D45" i="35"/>
  <c r="F45" i="35"/>
  <c r="I45" i="35"/>
  <c r="J45" i="35"/>
  <c r="K45" i="35"/>
  <c r="L45" i="35"/>
  <c r="M45" i="35"/>
  <c r="D46" i="35"/>
  <c r="F46" i="35"/>
  <c r="J46" i="35"/>
  <c r="K46" i="35"/>
  <c r="L46" i="35"/>
  <c r="M46" i="35"/>
  <c r="C46" i="35"/>
  <c r="C45" i="35"/>
  <c r="R25" i="29"/>
  <c r="O25" i="29"/>
  <c r="K25" i="29"/>
  <c r="J25" i="29"/>
  <c r="I25" i="29"/>
  <c r="F25" i="29"/>
  <c r="R24" i="29"/>
  <c r="R23" i="29"/>
  <c r="O24" i="29"/>
  <c r="O23" i="29"/>
  <c r="K24" i="29"/>
  <c r="J24" i="29"/>
  <c r="I24" i="29"/>
  <c r="F24" i="29"/>
  <c r="F23" i="29"/>
  <c r="Q23" i="29"/>
  <c r="P23" i="29"/>
  <c r="N23" i="29"/>
  <c r="M23" i="29"/>
  <c r="J23" i="29"/>
  <c r="H23" i="29"/>
  <c r="D23" i="29"/>
  <c r="Q32" i="29"/>
  <c r="P32" i="29"/>
  <c r="O34" i="29"/>
  <c r="O33" i="29"/>
  <c r="O32" i="29"/>
  <c r="N32" i="29"/>
  <c r="M32" i="29"/>
  <c r="K34" i="29"/>
  <c r="J34" i="29"/>
  <c r="K33" i="29"/>
  <c r="J33" i="29"/>
  <c r="I34" i="29"/>
  <c r="I33" i="29"/>
  <c r="I32" i="29"/>
  <c r="F34" i="29"/>
  <c r="F33" i="29"/>
  <c r="F32" i="29"/>
  <c r="E32" i="29"/>
  <c r="Q29" i="29"/>
  <c r="P29" i="29"/>
  <c r="O31" i="29"/>
  <c r="O30" i="29"/>
  <c r="N29" i="29"/>
  <c r="M29" i="29"/>
  <c r="K31" i="29"/>
  <c r="J31" i="29"/>
  <c r="K30" i="29"/>
  <c r="J30" i="29"/>
  <c r="J29" i="29"/>
  <c r="I31" i="29"/>
  <c r="I30" i="29"/>
  <c r="I29" i="29"/>
  <c r="F31" i="29"/>
  <c r="F29" i="29"/>
  <c r="F30" i="29"/>
  <c r="Q26" i="29"/>
  <c r="P26" i="29"/>
  <c r="O28" i="29"/>
  <c r="O27" i="29"/>
  <c r="N26" i="29"/>
  <c r="K28" i="29"/>
  <c r="L28" i="29"/>
  <c r="L27" i="29"/>
  <c r="K27" i="29"/>
  <c r="K26" i="29"/>
  <c r="I28" i="29"/>
  <c r="I27" i="29"/>
  <c r="I26" i="29"/>
  <c r="H26" i="29"/>
  <c r="F28" i="29"/>
  <c r="F27" i="29"/>
  <c r="F26" i="29"/>
  <c r="Q20" i="29"/>
  <c r="P20" i="29"/>
  <c r="O20" i="29"/>
  <c r="K22" i="29"/>
  <c r="J22" i="29"/>
  <c r="K21" i="29"/>
  <c r="J21" i="29"/>
  <c r="J20" i="29"/>
  <c r="I22" i="29"/>
  <c r="I21" i="29"/>
  <c r="H20" i="29"/>
  <c r="F22" i="29"/>
  <c r="F21" i="29"/>
  <c r="Q14" i="29"/>
  <c r="Q17" i="29"/>
  <c r="P17" i="29"/>
  <c r="O19" i="29"/>
  <c r="O18" i="29"/>
  <c r="M17" i="29"/>
  <c r="J19" i="29"/>
  <c r="J18" i="29"/>
  <c r="I19" i="29"/>
  <c r="I18" i="29"/>
  <c r="F19" i="29"/>
  <c r="F18" i="29"/>
  <c r="N14" i="29"/>
  <c r="M14" i="29"/>
  <c r="H14" i="29"/>
  <c r="E14" i="29"/>
  <c r="D14" i="29"/>
  <c r="J15" i="29"/>
  <c r="J14" i="29"/>
  <c r="P14" i="29"/>
  <c r="R14" i="29"/>
  <c r="F16" i="29"/>
  <c r="F14" i="29"/>
  <c r="F15" i="29"/>
  <c r="R40" i="29"/>
  <c r="O40" i="29"/>
  <c r="L40" i="29"/>
  <c r="L38" i="29"/>
  <c r="I40" i="29"/>
  <c r="F40" i="29"/>
  <c r="R39" i="29"/>
  <c r="O39" i="29"/>
  <c r="O38" i="29"/>
  <c r="L39" i="29"/>
  <c r="I39" i="29"/>
  <c r="I38" i="29"/>
  <c r="F39" i="29"/>
  <c r="R38" i="29"/>
  <c r="N38" i="29"/>
  <c r="M38" i="29"/>
  <c r="K38" i="29"/>
  <c r="J38" i="29"/>
  <c r="H38" i="29"/>
  <c r="G38" i="29"/>
  <c r="F38" i="29"/>
  <c r="E38" i="29"/>
  <c r="D38" i="29"/>
  <c r="C38" i="29"/>
  <c r="R58" i="29"/>
  <c r="K58" i="29"/>
  <c r="L58" i="29"/>
  <c r="J58" i="29"/>
  <c r="I58" i="29"/>
  <c r="F58" i="29"/>
  <c r="R57" i="29"/>
  <c r="O57" i="29"/>
  <c r="O56" i="29"/>
  <c r="K57" i="29"/>
  <c r="J57" i="29"/>
  <c r="I57" i="29"/>
  <c r="I56" i="29"/>
  <c r="F57" i="29"/>
  <c r="F56" i="29"/>
  <c r="Q56" i="29"/>
  <c r="R56" i="29"/>
  <c r="P56" i="29"/>
  <c r="N56" i="29"/>
  <c r="N44" i="29"/>
  <c r="N41" i="29"/>
  <c r="M56" i="29"/>
  <c r="E56" i="29"/>
  <c r="D56" i="29"/>
  <c r="J56" i="29"/>
  <c r="C56" i="29"/>
  <c r="R55" i="29"/>
  <c r="O55" i="29"/>
  <c r="K55" i="29"/>
  <c r="J55" i="29"/>
  <c r="L55" i="29"/>
  <c r="I55" i="29"/>
  <c r="F55" i="29"/>
  <c r="R54" i="29"/>
  <c r="O54" i="29"/>
  <c r="K54" i="29"/>
  <c r="J54" i="29"/>
  <c r="L54" i="29"/>
  <c r="I54" i="29"/>
  <c r="I53" i="29"/>
  <c r="F54" i="29"/>
  <c r="F53" i="29"/>
  <c r="Q53" i="29"/>
  <c r="R53" i="29"/>
  <c r="P53" i="29"/>
  <c r="M53" i="29"/>
  <c r="E53" i="29"/>
  <c r="D53" i="29"/>
  <c r="J53" i="29"/>
  <c r="C53" i="29"/>
  <c r="R52" i="29"/>
  <c r="O52" i="29"/>
  <c r="F52" i="29"/>
  <c r="R51" i="29"/>
  <c r="O51" i="29"/>
  <c r="O50" i="29"/>
  <c r="F51" i="29"/>
  <c r="F50" i="29"/>
  <c r="Q50" i="29"/>
  <c r="R50" i="29"/>
  <c r="P50" i="29"/>
  <c r="M50" i="29"/>
  <c r="D50" i="29"/>
  <c r="C50" i="29"/>
  <c r="R49" i="29"/>
  <c r="O49" i="29"/>
  <c r="F49" i="29"/>
  <c r="F46" i="29"/>
  <c r="F43" i="29"/>
  <c r="R48" i="29"/>
  <c r="O48" i="29"/>
  <c r="O47" i="29"/>
  <c r="F48" i="29"/>
  <c r="F47" i="29"/>
  <c r="Q47" i="29"/>
  <c r="R47" i="29"/>
  <c r="P47" i="29"/>
  <c r="P44" i="29"/>
  <c r="M47" i="29"/>
  <c r="M44" i="29"/>
  <c r="D47" i="29"/>
  <c r="C47" i="29"/>
  <c r="Q46" i="29"/>
  <c r="R46" i="29"/>
  <c r="P46" i="29"/>
  <c r="O46" i="29"/>
  <c r="O43" i="29"/>
  <c r="N46" i="29"/>
  <c r="M46" i="29"/>
  <c r="E46" i="29"/>
  <c r="E43" i="29"/>
  <c r="D46" i="29"/>
  <c r="C46" i="29"/>
  <c r="Q45" i="29"/>
  <c r="P45" i="29"/>
  <c r="N45" i="29"/>
  <c r="N42" i="29"/>
  <c r="M45" i="29"/>
  <c r="E45" i="29"/>
  <c r="D45" i="29"/>
  <c r="C45" i="29"/>
  <c r="C42" i="29"/>
  <c r="Q44" i="29"/>
  <c r="D44" i="29"/>
  <c r="I23" i="29"/>
  <c r="J32" i="29"/>
  <c r="O29" i="29"/>
  <c r="F17" i="29"/>
  <c r="O45" i="29"/>
  <c r="O42" i="29"/>
  <c r="R79" i="29"/>
  <c r="O79" i="29"/>
  <c r="J79" i="29"/>
  <c r="L79" i="29"/>
  <c r="I79" i="29"/>
  <c r="F79" i="29"/>
  <c r="R78" i="29"/>
  <c r="O78" i="29"/>
  <c r="J78" i="29"/>
  <c r="I78" i="29"/>
  <c r="I77" i="29"/>
  <c r="F78" i="29"/>
  <c r="F77" i="29"/>
  <c r="Q77" i="29"/>
  <c r="R77" i="29"/>
  <c r="P77" i="29"/>
  <c r="O77" i="29"/>
  <c r="N77" i="29"/>
  <c r="M77" i="29"/>
  <c r="H77" i="29"/>
  <c r="G77" i="29"/>
  <c r="E77" i="29"/>
  <c r="D77" i="29"/>
  <c r="C77" i="29"/>
  <c r="R76" i="29"/>
  <c r="O76" i="29"/>
  <c r="J76" i="29"/>
  <c r="L76" i="29"/>
  <c r="I76" i="29"/>
  <c r="F76" i="29"/>
  <c r="F74" i="29"/>
  <c r="R75" i="29"/>
  <c r="O75" i="29"/>
  <c r="O74" i="29"/>
  <c r="J75" i="29"/>
  <c r="L75" i="29"/>
  <c r="I75" i="29"/>
  <c r="F75" i="29"/>
  <c r="Q74" i="29"/>
  <c r="P74" i="29"/>
  <c r="R74" i="29"/>
  <c r="N74" i="29"/>
  <c r="M74" i="29"/>
  <c r="H74" i="29"/>
  <c r="G74" i="29"/>
  <c r="E74" i="29"/>
  <c r="D74" i="29"/>
  <c r="C74" i="29"/>
  <c r="R73" i="29"/>
  <c r="O73" i="29"/>
  <c r="J73" i="29"/>
  <c r="L73" i="29"/>
  <c r="I73" i="29"/>
  <c r="F73" i="29"/>
  <c r="R72" i="29"/>
  <c r="O72" i="29"/>
  <c r="O71" i="29"/>
  <c r="J72" i="29"/>
  <c r="L72" i="29"/>
  <c r="I72" i="29"/>
  <c r="I71" i="29"/>
  <c r="F72" i="29"/>
  <c r="Q71" i="29"/>
  <c r="R71" i="29"/>
  <c r="P71" i="29"/>
  <c r="N71" i="29"/>
  <c r="M71" i="29"/>
  <c r="H71" i="29"/>
  <c r="G71" i="29"/>
  <c r="F71" i="29"/>
  <c r="E71" i="29"/>
  <c r="D71" i="29"/>
  <c r="C71" i="29"/>
  <c r="R70" i="29"/>
  <c r="O70" i="29"/>
  <c r="J70" i="29"/>
  <c r="I70" i="29"/>
  <c r="F70" i="29"/>
  <c r="R69" i="29"/>
  <c r="O69" i="29"/>
  <c r="J69" i="29"/>
  <c r="I69" i="29"/>
  <c r="I68" i="29"/>
  <c r="F69" i="29"/>
  <c r="F68" i="29"/>
  <c r="Q68" i="29"/>
  <c r="P68" i="29"/>
  <c r="R68" i="29"/>
  <c r="N68" i="29"/>
  <c r="M68" i="29"/>
  <c r="M62" i="29"/>
  <c r="H68" i="29"/>
  <c r="H62" i="29"/>
  <c r="H59" i="29"/>
  <c r="G68" i="29"/>
  <c r="E68" i="29"/>
  <c r="D68" i="29"/>
  <c r="D62" i="29"/>
  <c r="F62" i="29"/>
  <c r="C68" i="29"/>
  <c r="R67" i="29"/>
  <c r="O67" i="29"/>
  <c r="K67" i="29"/>
  <c r="J67" i="29"/>
  <c r="I67" i="29"/>
  <c r="F67" i="29"/>
  <c r="R66" i="29"/>
  <c r="O66" i="29"/>
  <c r="K66" i="29"/>
  <c r="J66" i="29"/>
  <c r="L66" i="29"/>
  <c r="I66" i="29"/>
  <c r="I65" i="29"/>
  <c r="F66" i="29"/>
  <c r="Q65" i="29"/>
  <c r="P65" i="29"/>
  <c r="N65" i="29"/>
  <c r="N62" i="29"/>
  <c r="M65" i="29"/>
  <c r="H65" i="29"/>
  <c r="G65" i="29"/>
  <c r="G62" i="29"/>
  <c r="F65" i="29"/>
  <c r="E65" i="29"/>
  <c r="D65" i="29"/>
  <c r="C65" i="29"/>
  <c r="C62" i="29"/>
  <c r="C59" i="29"/>
  <c r="Q64" i="29"/>
  <c r="R64" i="29"/>
  <c r="P64" i="29"/>
  <c r="N64" i="29"/>
  <c r="N61" i="29"/>
  <c r="M64" i="29"/>
  <c r="M61" i="29"/>
  <c r="H64" i="29"/>
  <c r="G64" i="29"/>
  <c r="G61" i="29"/>
  <c r="E64" i="29"/>
  <c r="D64" i="29"/>
  <c r="F64" i="29"/>
  <c r="F61" i="29"/>
  <c r="C64" i="29"/>
  <c r="Q63" i="29"/>
  <c r="R63" i="29"/>
  <c r="P63" i="29"/>
  <c r="N63" i="29"/>
  <c r="N60" i="29"/>
  <c r="M63" i="29"/>
  <c r="O63" i="29"/>
  <c r="O60" i="29"/>
  <c r="K63" i="29"/>
  <c r="H63" i="29"/>
  <c r="G63" i="29"/>
  <c r="E63" i="29"/>
  <c r="D63" i="29"/>
  <c r="F63" i="29"/>
  <c r="F60" i="29"/>
  <c r="C63" i="29"/>
  <c r="E62" i="29"/>
  <c r="F59" i="29"/>
  <c r="E21" i="46"/>
  <c r="E10" i="46"/>
  <c r="F20" i="46"/>
  <c r="F30" i="46"/>
  <c r="F31" i="46"/>
  <c r="F32" i="46"/>
  <c r="F33" i="46"/>
  <c r="F29" i="46"/>
  <c r="F26" i="46"/>
  <c r="F25" i="46"/>
  <c r="F23" i="46"/>
  <c r="E22" i="46"/>
  <c r="D22" i="46"/>
  <c r="D21" i="46"/>
  <c r="C22" i="46"/>
  <c r="C21" i="46"/>
  <c r="B22" i="46"/>
  <c r="B21" i="46"/>
  <c r="E28" i="46"/>
  <c r="D28" i="46"/>
  <c r="F28" i="46"/>
  <c r="C28" i="46"/>
  <c r="B28" i="46"/>
  <c r="I31" i="33"/>
  <c r="F31" i="33"/>
  <c r="I30" i="33"/>
  <c r="F30" i="33"/>
  <c r="I29" i="33"/>
  <c r="F29" i="33"/>
  <c r="I28" i="33"/>
  <c r="F28" i="33"/>
  <c r="I27" i="33"/>
  <c r="F27" i="33"/>
  <c r="H26" i="33"/>
  <c r="G26" i="33"/>
  <c r="E26" i="33"/>
  <c r="D26" i="33"/>
  <c r="C26" i="33"/>
  <c r="D19" i="33"/>
  <c r="H19" i="33"/>
  <c r="I24" i="33"/>
  <c r="F24" i="33"/>
  <c r="I23" i="33"/>
  <c r="I20" i="33"/>
  <c r="I19" i="33"/>
  <c r="F23" i="33"/>
  <c r="F22" i="33"/>
  <c r="I21" i="33"/>
  <c r="F21" i="33"/>
  <c r="H20" i="33"/>
  <c r="G20" i="33"/>
  <c r="G19" i="33"/>
  <c r="E20" i="33"/>
  <c r="E19" i="33"/>
  <c r="D20" i="33"/>
  <c r="C20" i="33"/>
  <c r="C19" i="33"/>
  <c r="I11" i="33"/>
  <c r="I13" i="33"/>
  <c r="I14" i="33"/>
  <c r="I15" i="33"/>
  <c r="I17" i="33"/>
  <c r="F11" i="33"/>
  <c r="F12" i="33"/>
  <c r="F13" i="33"/>
  <c r="F14" i="33"/>
  <c r="F15" i="33"/>
  <c r="F16" i="33"/>
  <c r="F17" i="33"/>
  <c r="I10" i="33"/>
  <c r="F10" i="33"/>
  <c r="E23" i="27"/>
  <c r="E22" i="27"/>
  <c r="D23" i="27"/>
  <c r="C23" i="27"/>
  <c r="B23" i="27"/>
  <c r="U29" i="28"/>
  <c r="K29" i="28"/>
  <c r="U28" i="28"/>
  <c r="K28" i="28"/>
  <c r="U27" i="28"/>
  <c r="K27" i="28"/>
  <c r="U26" i="28"/>
  <c r="K26" i="28"/>
  <c r="U25" i="28"/>
  <c r="U24" i="28"/>
  <c r="K25" i="28"/>
  <c r="T24" i="28"/>
  <c r="S24" i="28"/>
  <c r="R24" i="28"/>
  <c r="R23" i="28"/>
  <c r="Q24" i="28"/>
  <c r="P24" i="28"/>
  <c r="O24" i="28"/>
  <c r="N24" i="28"/>
  <c r="M24" i="28"/>
  <c r="L24" i="28"/>
  <c r="J24" i="28"/>
  <c r="I24" i="28"/>
  <c r="H24" i="28"/>
  <c r="G24" i="28"/>
  <c r="F24" i="28"/>
  <c r="E24" i="28"/>
  <c r="D24" i="28"/>
  <c r="C24" i="28"/>
  <c r="B24" i="28"/>
  <c r="U22" i="28"/>
  <c r="K22" i="28"/>
  <c r="U21" i="28"/>
  <c r="K21" i="28"/>
  <c r="U20" i="28"/>
  <c r="K20" i="28"/>
  <c r="U19" i="28"/>
  <c r="T18" i="28"/>
  <c r="T17" i="28"/>
  <c r="S18" i="28"/>
  <c r="S17" i="28"/>
  <c r="R18" i="28"/>
  <c r="R17" i="28"/>
  <c r="Q18" i="28"/>
  <c r="Q17" i="28"/>
  <c r="P18" i="28"/>
  <c r="P17" i="28"/>
  <c r="O18" i="28"/>
  <c r="O17" i="28"/>
  <c r="N18" i="28"/>
  <c r="N17" i="28"/>
  <c r="M18" i="28"/>
  <c r="M17" i="28"/>
  <c r="L18" i="28"/>
  <c r="L17" i="28"/>
  <c r="J18" i="28"/>
  <c r="J17" i="28"/>
  <c r="I18" i="28"/>
  <c r="I17" i="28"/>
  <c r="H18" i="28"/>
  <c r="H17" i="28"/>
  <c r="G18" i="28"/>
  <c r="G17" i="28"/>
  <c r="F18" i="28"/>
  <c r="F17" i="28"/>
  <c r="E18" i="28"/>
  <c r="E17" i="28"/>
  <c r="D18" i="28"/>
  <c r="D17" i="28"/>
  <c r="C18" i="28"/>
  <c r="C17" i="28"/>
  <c r="B18" i="28"/>
  <c r="B17" i="28"/>
  <c r="U16" i="28"/>
  <c r="K16" i="28"/>
  <c r="U9" i="28"/>
  <c r="U10" i="28"/>
  <c r="U11" i="28"/>
  <c r="U12" i="28"/>
  <c r="U13" i="28"/>
  <c r="U14" i="28"/>
  <c r="U15" i="28"/>
  <c r="U8" i="28"/>
  <c r="K9" i="28"/>
  <c r="K10" i="28"/>
  <c r="K11" i="28"/>
  <c r="K13" i="28"/>
  <c r="K14" i="28"/>
  <c r="K15" i="28"/>
  <c r="K8" i="28"/>
  <c r="E26" i="29"/>
  <c r="E29" i="29"/>
  <c r="D17" i="29"/>
  <c r="D20" i="29"/>
  <c r="D29" i="29"/>
  <c r="D32" i="29"/>
  <c r="C14" i="29"/>
  <c r="C17" i="29"/>
  <c r="C20" i="29"/>
  <c r="C23" i="29"/>
  <c r="C26" i="29"/>
  <c r="C29" i="29"/>
  <c r="C32" i="29"/>
  <c r="O37" i="29"/>
  <c r="O35" i="29"/>
  <c r="O36" i="29"/>
  <c r="L36" i="29"/>
  <c r="L37" i="29"/>
  <c r="L35" i="29"/>
  <c r="F36" i="29"/>
  <c r="F35" i="29"/>
  <c r="F37" i="29"/>
  <c r="J35" i="29"/>
  <c r="M35" i="29"/>
  <c r="P35" i="29"/>
  <c r="Q35" i="29"/>
  <c r="C35" i="29"/>
  <c r="D35" i="29"/>
  <c r="Q60" i="29"/>
  <c r="O16" i="29"/>
  <c r="O15" i="29"/>
  <c r="O14" i="29"/>
  <c r="J16" i="29"/>
  <c r="L16" i="29"/>
  <c r="K16" i="29"/>
  <c r="K15" i="29"/>
  <c r="K14" i="29"/>
  <c r="I16" i="29"/>
  <c r="I13" i="29"/>
  <c r="I15" i="29"/>
  <c r="D41" i="29"/>
  <c r="M41" i="29"/>
  <c r="Q41" i="29"/>
  <c r="D42" i="29"/>
  <c r="E42" i="29"/>
  <c r="M42" i="29"/>
  <c r="P42" i="29"/>
  <c r="D43" i="29"/>
  <c r="M43" i="29"/>
  <c r="N43" i="29"/>
  <c r="P43" i="29"/>
  <c r="Q43" i="29"/>
  <c r="R43" i="29"/>
  <c r="C43" i="29"/>
  <c r="G18" i="23"/>
  <c r="G17" i="23"/>
  <c r="F18" i="23"/>
  <c r="F17" i="23"/>
  <c r="E18" i="23"/>
  <c r="E17" i="23"/>
  <c r="D18" i="23"/>
  <c r="D17" i="23"/>
  <c r="C18" i="23"/>
  <c r="C17" i="23"/>
  <c r="B18" i="23"/>
  <c r="B17" i="23"/>
  <c r="G24" i="23"/>
  <c r="F24" i="23"/>
  <c r="E24" i="23"/>
  <c r="E23" i="23"/>
  <c r="D24" i="23"/>
  <c r="C24" i="23"/>
  <c r="B24" i="23"/>
  <c r="D7" i="23"/>
  <c r="D6" i="23"/>
  <c r="E7" i="23"/>
  <c r="F6" i="23"/>
  <c r="G7" i="23"/>
  <c r="G6" i="23"/>
  <c r="B6" i="23"/>
  <c r="I18" i="13"/>
  <c r="J18" i="13"/>
  <c r="J24" i="13"/>
  <c r="I17" i="13"/>
  <c r="J17" i="13"/>
  <c r="S18" i="13"/>
  <c r="S17" i="13"/>
  <c r="R18" i="13"/>
  <c r="R17" i="13"/>
  <c r="Q18" i="13"/>
  <c r="Q17" i="13"/>
  <c r="P18" i="13"/>
  <c r="P17" i="13"/>
  <c r="O18" i="13"/>
  <c r="O17" i="13"/>
  <c r="N18" i="13"/>
  <c r="N17" i="13"/>
  <c r="M18" i="13"/>
  <c r="M17" i="13"/>
  <c r="L18" i="13"/>
  <c r="L17" i="13"/>
  <c r="K18" i="13"/>
  <c r="K17" i="13"/>
  <c r="H18" i="13"/>
  <c r="H17" i="13"/>
  <c r="G18" i="13"/>
  <c r="G17" i="13"/>
  <c r="F18" i="13"/>
  <c r="F17" i="13"/>
  <c r="E18" i="13"/>
  <c r="E17" i="13"/>
  <c r="D18" i="13"/>
  <c r="D17" i="13"/>
  <c r="C18" i="13"/>
  <c r="C17" i="13"/>
  <c r="B18" i="13"/>
  <c r="B17" i="13"/>
  <c r="C24" i="13"/>
  <c r="D24" i="13"/>
  <c r="D23" i="13"/>
  <c r="E24" i="13"/>
  <c r="E23" i="13"/>
  <c r="F24" i="13"/>
  <c r="G24" i="13"/>
  <c r="H24" i="13"/>
  <c r="I24" i="13"/>
  <c r="K24" i="13"/>
  <c r="L24" i="13"/>
  <c r="M24" i="13"/>
  <c r="N24" i="13"/>
  <c r="O24" i="13"/>
  <c r="P24" i="13"/>
  <c r="Q24" i="13"/>
  <c r="R24" i="13"/>
  <c r="S24" i="13"/>
  <c r="B24" i="13"/>
  <c r="F9" i="12"/>
  <c r="B6" i="12"/>
  <c r="F18" i="12"/>
  <c r="C23" i="12"/>
  <c r="D23" i="12"/>
  <c r="E23" i="12"/>
  <c r="G23" i="12"/>
  <c r="H23" i="12"/>
  <c r="I23" i="12"/>
  <c r="J23" i="12"/>
  <c r="K23" i="12"/>
  <c r="L23" i="12"/>
  <c r="B23" i="12"/>
  <c r="F28" i="12"/>
  <c r="F27" i="12"/>
  <c r="F26" i="12"/>
  <c r="F25" i="12"/>
  <c r="F24" i="12"/>
  <c r="D7" i="11"/>
  <c r="E7" i="11"/>
  <c r="E6" i="11"/>
  <c r="F7" i="11"/>
  <c r="G7" i="11"/>
  <c r="H7" i="11"/>
  <c r="I7" i="11"/>
  <c r="I6" i="11"/>
  <c r="J7" i="11"/>
  <c r="K7" i="11"/>
  <c r="C7" i="11"/>
  <c r="C6" i="11"/>
  <c r="H16" i="11"/>
  <c r="F17" i="11"/>
  <c r="H20" i="11"/>
  <c r="H18" i="11"/>
  <c r="H17" i="11"/>
  <c r="H19" i="11"/>
  <c r="K18" i="11"/>
  <c r="K17" i="11"/>
  <c r="J18" i="11"/>
  <c r="J17" i="11"/>
  <c r="I18" i="11"/>
  <c r="I17" i="11"/>
  <c r="G18" i="11"/>
  <c r="G17" i="11"/>
  <c r="F18" i="11"/>
  <c r="E18" i="11"/>
  <c r="E17" i="11"/>
  <c r="D18" i="11"/>
  <c r="D17" i="11"/>
  <c r="C18" i="11"/>
  <c r="C17" i="11"/>
  <c r="D24" i="11"/>
  <c r="E24" i="11"/>
  <c r="F24" i="11"/>
  <c r="G24" i="11"/>
  <c r="I24" i="11"/>
  <c r="J24" i="11"/>
  <c r="J23" i="11"/>
  <c r="K24" i="11"/>
  <c r="C24" i="11"/>
  <c r="H27" i="11"/>
  <c r="H26" i="11"/>
  <c r="H25" i="11"/>
  <c r="C9" i="39"/>
  <c r="D14" i="39"/>
  <c r="E14" i="39"/>
  <c r="F14" i="39"/>
  <c r="G14" i="39"/>
  <c r="H14" i="39"/>
  <c r="I14" i="39"/>
  <c r="J14" i="39"/>
  <c r="K14" i="39"/>
  <c r="D17" i="39"/>
  <c r="E17" i="39"/>
  <c r="F17" i="39"/>
  <c r="G17" i="39"/>
  <c r="H17" i="39"/>
  <c r="I17" i="39"/>
  <c r="J17" i="39"/>
  <c r="K17" i="39"/>
  <c r="D20" i="39"/>
  <c r="E20" i="39"/>
  <c r="F20" i="39"/>
  <c r="G20" i="39"/>
  <c r="H20" i="39"/>
  <c r="I20" i="39"/>
  <c r="J20" i="39"/>
  <c r="K20" i="39"/>
  <c r="D23" i="39"/>
  <c r="E23" i="39"/>
  <c r="F23" i="39"/>
  <c r="G23" i="39"/>
  <c r="H23" i="39"/>
  <c r="I23" i="39"/>
  <c r="J23" i="39"/>
  <c r="K23" i="39"/>
  <c r="D26" i="39"/>
  <c r="E26" i="39"/>
  <c r="F26" i="39"/>
  <c r="G26" i="39"/>
  <c r="H26" i="39"/>
  <c r="I26" i="39"/>
  <c r="J26" i="39"/>
  <c r="K26" i="39"/>
  <c r="D29" i="39"/>
  <c r="E29" i="39"/>
  <c r="F29" i="39"/>
  <c r="G29" i="39"/>
  <c r="H29" i="39"/>
  <c r="I29" i="39"/>
  <c r="J29" i="39"/>
  <c r="K29" i="39"/>
  <c r="D32" i="39"/>
  <c r="E32" i="39"/>
  <c r="F32" i="39"/>
  <c r="G32" i="39"/>
  <c r="H32" i="39"/>
  <c r="I32" i="39"/>
  <c r="J32" i="39"/>
  <c r="K32" i="39"/>
  <c r="C14" i="39"/>
  <c r="C17" i="39"/>
  <c r="C20" i="39"/>
  <c r="C23" i="39"/>
  <c r="C26" i="39"/>
  <c r="C29" i="39"/>
  <c r="C32" i="39"/>
  <c r="D35" i="39"/>
  <c r="E35" i="39"/>
  <c r="F35" i="39"/>
  <c r="G35" i="39"/>
  <c r="H35" i="39"/>
  <c r="I35" i="39"/>
  <c r="J35" i="39"/>
  <c r="K35" i="39"/>
  <c r="C35" i="39"/>
  <c r="K38" i="39"/>
  <c r="J38" i="39"/>
  <c r="I38" i="39"/>
  <c r="H38" i="39"/>
  <c r="G38" i="39"/>
  <c r="F38" i="39"/>
  <c r="E38" i="39"/>
  <c r="D38" i="39"/>
  <c r="C38" i="39"/>
  <c r="K56" i="39"/>
  <c r="K44" i="39"/>
  <c r="J56" i="39"/>
  <c r="I56" i="39"/>
  <c r="H56" i="39"/>
  <c r="H44" i="39"/>
  <c r="G56" i="39"/>
  <c r="F56" i="39"/>
  <c r="E56" i="39"/>
  <c r="D56" i="39"/>
  <c r="C56" i="39"/>
  <c r="K53" i="39"/>
  <c r="J53" i="39"/>
  <c r="I53" i="39"/>
  <c r="H53" i="39"/>
  <c r="G53" i="39"/>
  <c r="F53" i="39"/>
  <c r="E53" i="39"/>
  <c r="D53" i="39"/>
  <c r="C53" i="39"/>
  <c r="K50" i="39"/>
  <c r="J50" i="39"/>
  <c r="J44" i="39"/>
  <c r="I50" i="39"/>
  <c r="H50" i="39"/>
  <c r="G50" i="39"/>
  <c r="F50" i="39"/>
  <c r="E50" i="39"/>
  <c r="D50" i="39"/>
  <c r="C50" i="39"/>
  <c r="K47" i="39"/>
  <c r="J47" i="39"/>
  <c r="I47" i="39"/>
  <c r="H47" i="39"/>
  <c r="G47" i="39"/>
  <c r="G44" i="39"/>
  <c r="F47" i="39"/>
  <c r="F44" i="39"/>
  <c r="E47" i="39"/>
  <c r="E44" i="39"/>
  <c r="D47" i="39"/>
  <c r="C47" i="39"/>
  <c r="C44" i="39"/>
  <c r="K46" i="39"/>
  <c r="K43" i="39"/>
  <c r="J46" i="39"/>
  <c r="J43" i="39"/>
  <c r="I46" i="39"/>
  <c r="I43" i="39"/>
  <c r="H46" i="39"/>
  <c r="H43" i="39"/>
  <c r="G46" i="39"/>
  <c r="G43" i="39"/>
  <c r="F46" i="39"/>
  <c r="F43" i="39"/>
  <c r="E46" i="39"/>
  <c r="E43" i="39"/>
  <c r="D46" i="39"/>
  <c r="D43" i="39"/>
  <c r="C46" i="39"/>
  <c r="C43" i="39"/>
  <c r="K45" i="39"/>
  <c r="K42" i="39"/>
  <c r="J45" i="39"/>
  <c r="J42" i="39"/>
  <c r="I45" i="39"/>
  <c r="I42" i="39"/>
  <c r="H45" i="39"/>
  <c r="H42" i="39"/>
  <c r="G45" i="39"/>
  <c r="G42" i="39"/>
  <c r="F45" i="39"/>
  <c r="F42" i="39"/>
  <c r="E45" i="39"/>
  <c r="E42" i="39"/>
  <c r="D45" i="39"/>
  <c r="D42" i="39"/>
  <c r="C45" i="39"/>
  <c r="C42" i="39"/>
  <c r="D63" i="39"/>
  <c r="E63" i="39"/>
  <c r="F63" i="39"/>
  <c r="F62" i="39"/>
  <c r="G63" i="39"/>
  <c r="G60" i="39"/>
  <c r="H63" i="39"/>
  <c r="I63" i="39"/>
  <c r="I62" i="39"/>
  <c r="J63" i="39"/>
  <c r="K63" i="39"/>
  <c r="K60" i="39"/>
  <c r="D64" i="39"/>
  <c r="E64" i="39"/>
  <c r="F64" i="39"/>
  <c r="G64" i="39"/>
  <c r="G61" i="39"/>
  <c r="H64" i="39"/>
  <c r="I64" i="39"/>
  <c r="J64" i="39"/>
  <c r="J62" i="39"/>
  <c r="K64" i="39"/>
  <c r="K61" i="39"/>
  <c r="C64" i="39"/>
  <c r="C63" i="39"/>
  <c r="K77" i="39"/>
  <c r="J77" i="39"/>
  <c r="I77" i="39"/>
  <c r="H77" i="39"/>
  <c r="G77" i="39"/>
  <c r="F77" i="39"/>
  <c r="E77" i="39"/>
  <c r="D77" i="39"/>
  <c r="C77" i="39"/>
  <c r="K74" i="39"/>
  <c r="J74" i="39"/>
  <c r="I74" i="39"/>
  <c r="H74" i="39"/>
  <c r="G74" i="39"/>
  <c r="F74" i="39"/>
  <c r="E74" i="39"/>
  <c r="D74" i="39"/>
  <c r="C74" i="39"/>
  <c r="K71" i="39"/>
  <c r="J71" i="39"/>
  <c r="I71" i="39"/>
  <c r="H71" i="39"/>
  <c r="G71" i="39"/>
  <c r="F71" i="39"/>
  <c r="E71" i="39"/>
  <c r="D71" i="39"/>
  <c r="C71" i="39"/>
  <c r="K68" i="39"/>
  <c r="J68" i="39"/>
  <c r="I68" i="39"/>
  <c r="H68" i="39"/>
  <c r="G68" i="39"/>
  <c r="F68" i="39"/>
  <c r="E68" i="39"/>
  <c r="D68" i="39"/>
  <c r="C68" i="39"/>
  <c r="K65" i="39"/>
  <c r="J65" i="39"/>
  <c r="I65" i="39"/>
  <c r="H65" i="39"/>
  <c r="G65" i="39"/>
  <c r="F65" i="39"/>
  <c r="E65" i="39"/>
  <c r="D65" i="39"/>
  <c r="C65" i="39"/>
  <c r="D63" i="10"/>
  <c r="E63" i="10"/>
  <c r="F63" i="10"/>
  <c r="F62" i="10"/>
  <c r="G63" i="10"/>
  <c r="H63" i="10"/>
  <c r="I63" i="10"/>
  <c r="J63" i="10"/>
  <c r="J60" i="10"/>
  <c r="K63" i="10"/>
  <c r="K62" i="10"/>
  <c r="L63" i="10"/>
  <c r="M63" i="10"/>
  <c r="N63" i="10"/>
  <c r="O63" i="10"/>
  <c r="O62" i="10"/>
  <c r="P63" i="10"/>
  <c r="Q63" i="10"/>
  <c r="Q62" i="10"/>
  <c r="R63" i="10"/>
  <c r="R62" i="10"/>
  <c r="D64" i="10"/>
  <c r="E64" i="10"/>
  <c r="E62" i="10"/>
  <c r="F64" i="10"/>
  <c r="G64" i="10"/>
  <c r="H64" i="10"/>
  <c r="H62" i="10"/>
  <c r="I64" i="10"/>
  <c r="J64" i="10"/>
  <c r="K64" i="10"/>
  <c r="L64" i="10"/>
  <c r="L62" i="10"/>
  <c r="M64" i="10"/>
  <c r="N64" i="10"/>
  <c r="N62" i="10"/>
  <c r="O64" i="10"/>
  <c r="P64" i="10"/>
  <c r="P62" i="10"/>
  <c r="Q64" i="10"/>
  <c r="R64" i="10"/>
  <c r="C64" i="10"/>
  <c r="C63" i="10"/>
  <c r="C62" i="10"/>
  <c r="R77" i="10"/>
  <c r="Q77" i="10"/>
  <c r="P77" i="10"/>
  <c r="O77" i="10"/>
  <c r="N77" i="10"/>
  <c r="M77" i="10"/>
  <c r="L77" i="10"/>
  <c r="K77" i="10"/>
  <c r="J77" i="10"/>
  <c r="I77" i="10"/>
  <c r="H77" i="10"/>
  <c r="G77" i="10"/>
  <c r="F77" i="10"/>
  <c r="E77" i="10"/>
  <c r="D77" i="10"/>
  <c r="C77" i="10"/>
  <c r="R74" i="10"/>
  <c r="Q74" i="10"/>
  <c r="P74" i="10"/>
  <c r="O74" i="10"/>
  <c r="N74" i="10"/>
  <c r="M74" i="10"/>
  <c r="L74" i="10"/>
  <c r="K74" i="10"/>
  <c r="J74" i="10"/>
  <c r="I74" i="10"/>
  <c r="H74" i="10"/>
  <c r="G74" i="10"/>
  <c r="F74" i="10"/>
  <c r="E74" i="10"/>
  <c r="D74" i="10"/>
  <c r="C74" i="10"/>
  <c r="R71" i="10"/>
  <c r="Q71" i="10"/>
  <c r="P71" i="10"/>
  <c r="O71" i="10"/>
  <c r="N71" i="10"/>
  <c r="M71" i="10"/>
  <c r="L71" i="10"/>
  <c r="K71" i="10"/>
  <c r="J71" i="10"/>
  <c r="I71" i="10"/>
  <c r="H71" i="10"/>
  <c r="G71" i="10"/>
  <c r="F71" i="10"/>
  <c r="E71" i="10"/>
  <c r="D71" i="10"/>
  <c r="C71" i="10"/>
  <c r="R68" i="10"/>
  <c r="Q68" i="10"/>
  <c r="P68" i="10"/>
  <c r="O68" i="10"/>
  <c r="N68" i="10"/>
  <c r="M68" i="10"/>
  <c r="L68" i="10"/>
  <c r="K68" i="10"/>
  <c r="J68" i="10"/>
  <c r="I68" i="10"/>
  <c r="H68" i="10"/>
  <c r="G68" i="10"/>
  <c r="F68" i="10"/>
  <c r="E68" i="10"/>
  <c r="D68" i="10"/>
  <c r="C68" i="10"/>
  <c r="R65" i="10"/>
  <c r="Q65" i="10"/>
  <c r="P65" i="10"/>
  <c r="O65" i="10"/>
  <c r="N65" i="10"/>
  <c r="M65" i="10"/>
  <c r="L65" i="10"/>
  <c r="K65" i="10"/>
  <c r="J65" i="10"/>
  <c r="I65" i="10"/>
  <c r="H65" i="10"/>
  <c r="G65" i="10"/>
  <c r="F65" i="10"/>
  <c r="E65" i="10"/>
  <c r="D65" i="10"/>
  <c r="C65" i="10"/>
  <c r="I62" i="10"/>
  <c r="R56" i="10"/>
  <c r="Q56" i="10"/>
  <c r="P56" i="10"/>
  <c r="P44" i="10"/>
  <c r="P41" i="10"/>
  <c r="O56" i="10"/>
  <c r="N56" i="10"/>
  <c r="M56" i="10"/>
  <c r="L56" i="10"/>
  <c r="K56" i="10"/>
  <c r="J56" i="10"/>
  <c r="I56" i="10"/>
  <c r="H56" i="10"/>
  <c r="G56" i="10"/>
  <c r="F56" i="10"/>
  <c r="E56" i="10"/>
  <c r="D56" i="10"/>
  <c r="C56" i="10"/>
  <c r="R53" i="10"/>
  <c r="J41" i="10"/>
  <c r="G53" i="10"/>
  <c r="G44" i="10"/>
  <c r="G41" i="10"/>
  <c r="F53" i="10"/>
  <c r="R47" i="10"/>
  <c r="Q47" i="10"/>
  <c r="Q44" i="10"/>
  <c r="Q41" i="10"/>
  <c r="P47" i="10"/>
  <c r="O47" i="10"/>
  <c r="N47" i="10"/>
  <c r="M47" i="10"/>
  <c r="L47" i="10"/>
  <c r="K47" i="10"/>
  <c r="K44" i="10"/>
  <c r="K41" i="10"/>
  <c r="J47" i="10"/>
  <c r="J44" i="10"/>
  <c r="I47" i="10"/>
  <c r="I44" i="10"/>
  <c r="I41" i="10"/>
  <c r="H47" i="10"/>
  <c r="H44" i="10"/>
  <c r="H41" i="10"/>
  <c r="G47" i="10"/>
  <c r="F47" i="10"/>
  <c r="F44" i="10"/>
  <c r="F41" i="10"/>
  <c r="E47" i="10"/>
  <c r="D47" i="10"/>
  <c r="C47" i="10"/>
  <c r="C44" i="10"/>
  <c r="C41" i="10"/>
  <c r="R46" i="10"/>
  <c r="R43" i="10"/>
  <c r="Q46" i="10"/>
  <c r="Q43" i="10"/>
  <c r="P46" i="10"/>
  <c r="P43" i="10"/>
  <c r="O46" i="10"/>
  <c r="O43" i="10"/>
  <c r="N46" i="10"/>
  <c r="N43" i="10"/>
  <c r="M46" i="10"/>
  <c r="L46" i="10"/>
  <c r="L43" i="10"/>
  <c r="K46" i="10"/>
  <c r="K43" i="10"/>
  <c r="J46" i="10"/>
  <c r="J43" i="10"/>
  <c r="I46" i="10"/>
  <c r="I43" i="10"/>
  <c r="H46" i="10"/>
  <c r="H43" i="10"/>
  <c r="G46" i="10"/>
  <c r="G43" i="10"/>
  <c r="F46" i="10"/>
  <c r="F43" i="10"/>
  <c r="E46" i="10"/>
  <c r="E43" i="10"/>
  <c r="D46" i="10"/>
  <c r="D43" i="10"/>
  <c r="C46" i="10"/>
  <c r="C43" i="10"/>
  <c r="R45" i="10"/>
  <c r="R42" i="10"/>
  <c r="Q45" i="10"/>
  <c r="Q42" i="10"/>
  <c r="P45" i="10"/>
  <c r="P42" i="10"/>
  <c r="O45" i="10"/>
  <c r="O42" i="10"/>
  <c r="N45" i="10"/>
  <c r="N42" i="10"/>
  <c r="M45" i="10"/>
  <c r="L45" i="10"/>
  <c r="L42" i="10"/>
  <c r="K45" i="10"/>
  <c r="K42" i="10"/>
  <c r="J45" i="10"/>
  <c r="J42" i="10"/>
  <c r="I45" i="10"/>
  <c r="I42" i="10"/>
  <c r="H45" i="10"/>
  <c r="H42" i="10"/>
  <c r="G45" i="10"/>
  <c r="G42" i="10"/>
  <c r="F45" i="10"/>
  <c r="F42" i="10"/>
  <c r="E45" i="10"/>
  <c r="E42" i="10"/>
  <c r="D45" i="10"/>
  <c r="D42" i="10"/>
  <c r="C45" i="10"/>
  <c r="C42" i="10"/>
  <c r="M44" i="10"/>
  <c r="M41" i="10"/>
  <c r="E44" i="10"/>
  <c r="E41" i="10"/>
  <c r="D44" i="10"/>
  <c r="D41" i="10"/>
  <c r="M42" i="10"/>
  <c r="M43" i="10"/>
  <c r="R38" i="10"/>
  <c r="Q38" i="10"/>
  <c r="P38" i="10"/>
  <c r="O38" i="10"/>
  <c r="N38" i="10"/>
  <c r="M38" i="10"/>
  <c r="L38" i="10"/>
  <c r="K38" i="10"/>
  <c r="J38" i="10"/>
  <c r="I38" i="10"/>
  <c r="H38" i="10"/>
  <c r="G38" i="10"/>
  <c r="F38" i="10"/>
  <c r="E38" i="10"/>
  <c r="D38" i="10"/>
  <c r="C38" i="10"/>
  <c r="D63" i="9"/>
  <c r="D62" i="9"/>
  <c r="E63" i="9"/>
  <c r="E62" i="9"/>
  <c r="F63" i="9"/>
  <c r="G63" i="9"/>
  <c r="H63" i="9"/>
  <c r="I63" i="9"/>
  <c r="J63" i="9"/>
  <c r="K63" i="9"/>
  <c r="L63" i="9"/>
  <c r="L60" i="9"/>
  <c r="L59" i="9"/>
  <c r="D64" i="9"/>
  <c r="E64" i="9"/>
  <c r="F64" i="9"/>
  <c r="G64" i="9"/>
  <c r="G61" i="9"/>
  <c r="H64" i="9"/>
  <c r="I64" i="9"/>
  <c r="J64" i="9"/>
  <c r="K64" i="9"/>
  <c r="K62" i="9"/>
  <c r="L64" i="9"/>
  <c r="C64" i="9"/>
  <c r="C63" i="9"/>
  <c r="C62" i="9"/>
  <c r="D12" i="10"/>
  <c r="D9" i="10"/>
  <c r="E12" i="10"/>
  <c r="E9" i="10"/>
  <c r="F12" i="10"/>
  <c r="G12" i="10"/>
  <c r="G9" i="10"/>
  <c r="H12" i="10"/>
  <c r="I12" i="10"/>
  <c r="I9" i="10"/>
  <c r="I8" i="10"/>
  <c r="J12" i="10"/>
  <c r="J9" i="10"/>
  <c r="K12" i="10"/>
  <c r="K9" i="10"/>
  <c r="L12" i="10"/>
  <c r="L11" i="10"/>
  <c r="M12" i="10"/>
  <c r="M9" i="10"/>
  <c r="N12" i="10"/>
  <c r="N9" i="10"/>
  <c r="O12" i="10"/>
  <c r="O9" i="10"/>
  <c r="P12" i="10"/>
  <c r="P9" i="10"/>
  <c r="P8" i="10"/>
  <c r="Q12" i="10"/>
  <c r="Q9" i="10"/>
  <c r="R12" i="10"/>
  <c r="R9" i="10"/>
  <c r="D13" i="10"/>
  <c r="D10" i="10"/>
  <c r="D8" i="10"/>
  <c r="E13" i="10"/>
  <c r="E10" i="10"/>
  <c r="F13" i="10"/>
  <c r="F10" i="10"/>
  <c r="G13" i="10"/>
  <c r="G10" i="10"/>
  <c r="G8" i="10"/>
  <c r="H13" i="10"/>
  <c r="H10" i="10"/>
  <c r="I13" i="10"/>
  <c r="I10" i="10"/>
  <c r="J13" i="10"/>
  <c r="J10" i="10"/>
  <c r="K13" i="10"/>
  <c r="K10" i="10"/>
  <c r="L13" i="10"/>
  <c r="L10" i="10"/>
  <c r="M13" i="10"/>
  <c r="M10" i="10"/>
  <c r="N10" i="10"/>
  <c r="O13" i="10"/>
  <c r="P13" i="10"/>
  <c r="P10" i="10"/>
  <c r="Q13" i="10"/>
  <c r="Q10" i="10"/>
  <c r="R13" i="10"/>
  <c r="C13" i="10"/>
  <c r="C10" i="10"/>
  <c r="C8" i="10"/>
  <c r="C12" i="10"/>
  <c r="C9" i="10"/>
  <c r="O10" i="10"/>
  <c r="F23" i="10"/>
  <c r="I23" i="10"/>
  <c r="L23" i="10"/>
  <c r="M23" i="10"/>
  <c r="N23" i="10"/>
  <c r="Q23" i="10"/>
  <c r="R23" i="10"/>
  <c r="F26" i="10"/>
  <c r="I26" i="10"/>
  <c r="L26" i="10"/>
  <c r="M26" i="10"/>
  <c r="O26" i="10"/>
  <c r="R26" i="10"/>
  <c r="F35" i="10"/>
  <c r="I35" i="10"/>
  <c r="M35" i="10"/>
  <c r="O35" i="10"/>
  <c r="Q35" i="10"/>
  <c r="R35" i="10"/>
  <c r="C35" i="10"/>
  <c r="C26" i="10"/>
  <c r="C23" i="10"/>
  <c r="D23" i="9"/>
  <c r="G23" i="9"/>
  <c r="L23" i="9"/>
  <c r="D26" i="9"/>
  <c r="G26" i="9"/>
  <c r="K26" i="9"/>
  <c r="G35" i="9"/>
  <c r="H35" i="9"/>
  <c r="L35" i="9"/>
  <c r="C35" i="9"/>
  <c r="C26" i="9"/>
  <c r="C23" i="9"/>
  <c r="F20" i="10"/>
  <c r="I20" i="10"/>
  <c r="Q20" i="10"/>
  <c r="C20" i="10"/>
  <c r="D20" i="9"/>
  <c r="C20" i="9"/>
  <c r="Q17" i="10"/>
  <c r="G17" i="9"/>
  <c r="C17" i="9"/>
  <c r="D14" i="10"/>
  <c r="E14" i="10"/>
  <c r="F14" i="10"/>
  <c r="G14" i="10"/>
  <c r="H14" i="10"/>
  <c r="I14" i="10"/>
  <c r="J14" i="10"/>
  <c r="K14" i="10"/>
  <c r="L14" i="10"/>
  <c r="M14" i="10"/>
  <c r="O14" i="10"/>
  <c r="P14" i="10"/>
  <c r="Q14" i="10"/>
  <c r="R14" i="10"/>
  <c r="C14" i="10"/>
  <c r="D14" i="9"/>
  <c r="G14" i="9"/>
  <c r="H14" i="9"/>
  <c r="I14" i="9"/>
  <c r="J14" i="9"/>
  <c r="K14" i="9"/>
  <c r="L14" i="9"/>
  <c r="C14" i="9"/>
  <c r="L38" i="9"/>
  <c r="K38" i="9"/>
  <c r="J38" i="9"/>
  <c r="I38" i="9"/>
  <c r="H38" i="9"/>
  <c r="G38" i="9"/>
  <c r="F38" i="9"/>
  <c r="E38" i="9"/>
  <c r="D38" i="9"/>
  <c r="C38" i="9"/>
  <c r="L56" i="9"/>
  <c r="K56" i="9"/>
  <c r="I56" i="9"/>
  <c r="H56" i="9"/>
  <c r="G56" i="9"/>
  <c r="C56" i="9"/>
  <c r="L53" i="9"/>
  <c r="L52" i="9"/>
  <c r="K53" i="9"/>
  <c r="K52" i="9"/>
  <c r="J53" i="9"/>
  <c r="J52" i="9"/>
  <c r="J51" i="9"/>
  <c r="J50" i="9"/>
  <c r="J44" i="9"/>
  <c r="I53" i="9"/>
  <c r="I52" i="9"/>
  <c r="I51" i="9"/>
  <c r="I50" i="9"/>
  <c r="H53" i="9"/>
  <c r="H52" i="9"/>
  <c r="H51" i="9"/>
  <c r="H50" i="9"/>
  <c r="G53" i="9"/>
  <c r="G52" i="9"/>
  <c r="G51" i="9"/>
  <c r="G50" i="9"/>
  <c r="G44" i="9"/>
  <c r="C53" i="9"/>
  <c r="D50" i="9"/>
  <c r="C50" i="9"/>
  <c r="L47" i="9"/>
  <c r="H47" i="9"/>
  <c r="G47" i="9"/>
  <c r="D47" i="9"/>
  <c r="D44" i="9"/>
  <c r="C47" i="9"/>
  <c r="D46" i="9"/>
  <c r="D43" i="9"/>
  <c r="C46" i="9"/>
  <c r="C43" i="9"/>
  <c r="F45" i="9"/>
  <c r="F42" i="9"/>
  <c r="D45" i="9"/>
  <c r="D42" i="9"/>
  <c r="C45" i="9"/>
  <c r="C42" i="9"/>
  <c r="F44" i="9"/>
  <c r="L77" i="9"/>
  <c r="K77" i="9"/>
  <c r="J77" i="9"/>
  <c r="I77" i="9"/>
  <c r="H77" i="9"/>
  <c r="G77" i="9"/>
  <c r="F77" i="9"/>
  <c r="E77" i="9"/>
  <c r="D77" i="9"/>
  <c r="C77" i="9"/>
  <c r="L74" i="9"/>
  <c r="K74" i="9"/>
  <c r="J74" i="9"/>
  <c r="I74" i="9"/>
  <c r="H74" i="9"/>
  <c r="G74" i="9"/>
  <c r="F74" i="9"/>
  <c r="E74" i="9"/>
  <c r="D74" i="9"/>
  <c r="C74" i="9"/>
  <c r="L71" i="9"/>
  <c r="K71" i="9"/>
  <c r="J71" i="9"/>
  <c r="I71" i="9"/>
  <c r="H71" i="9"/>
  <c r="G71" i="9"/>
  <c r="F71" i="9"/>
  <c r="E71" i="9"/>
  <c r="D71" i="9"/>
  <c r="C71" i="9"/>
  <c r="L68" i="9"/>
  <c r="K68" i="9"/>
  <c r="J68" i="9"/>
  <c r="I68" i="9"/>
  <c r="H68" i="9"/>
  <c r="G68" i="9"/>
  <c r="F68" i="9"/>
  <c r="E68" i="9"/>
  <c r="D68" i="9"/>
  <c r="C68" i="9"/>
  <c r="L65" i="9"/>
  <c r="K65" i="9"/>
  <c r="J65" i="9"/>
  <c r="I65" i="9"/>
  <c r="H65" i="9"/>
  <c r="G65" i="9"/>
  <c r="F65" i="9"/>
  <c r="E65" i="9"/>
  <c r="D65" i="9"/>
  <c r="C65" i="9"/>
  <c r="H62" i="9"/>
  <c r="C7" i="8"/>
  <c r="C6" i="8"/>
  <c r="D7" i="8"/>
  <c r="D6" i="8"/>
  <c r="E7" i="8"/>
  <c r="E6" i="8"/>
  <c r="F7" i="8"/>
  <c r="F6" i="8"/>
  <c r="G7" i="8"/>
  <c r="G6" i="8"/>
  <c r="H7" i="8"/>
  <c r="H6" i="8"/>
  <c r="I7" i="8"/>
  <c r="I6" i="8"/>
  <c r="J7" i="8"/>
  <c r="J6" i="8"/>
  <c r="K7" i="8"/>
  <c r="K6" i="8"/>
  <c r="L6" i="8"/>
  <c r="M6" i="8"/>
  <c r="N7" i="8"/>
  <c r="N6" i="8"/>
  <c r="O7" i="8"/>
  <c r="O6" i="8"/>
  <c r="P7" i="8"/>
  <c r="P6" i="8"/>
  <c r="Q7" i="8"/>
  <c r="Q6" i="8"/>
  <c r="B7" i="8"/>
  <c r="P17" i="8"/>
  <c r="Q18" i="8"/>
  <c r="Q17" i="8"/>
  <c r="P18" i="8"/>
  <c r="O18" i="8"/>
  <c r="O17" i="8"/>
  <c r="N18" i="8"/>
  <c r="N17" i="8"/>
  <c r="M18" i="8"/>
  <c r="M17" i="8"/>
  <c r="L18" i="8"/>
  <c r="L17" i="8"/>
  <c r="K18" i="8"/>
  <c r="K17" i="8"/>
  <c r="J18" i="8"/>
  <c r="J17" i="8"/>
  <c r="I18" i="8"/>
  <c r="I17" i="8"/>
  <c r="H18" i="8"/>
  <c r="H17" i="8"/>
  <c r="G18" i="8"/>
  <c r="G17" i="8"/>
  <c r="F18" i="8"/>
  <c r="F17" i="8"/>
  <c r="E18" i="8"/>
  <c r="E17" i="8"/>
  <c r="D18" i="8"/>
  <c r="D17" i="8"/>
  <c r="C18" i="8"/>
  <c r="C17" i="8"/>
  <c r="B18" i="8"/>
  <c r="B17" i="8"/>
  <c r="Q24" i="8"/>
  <c r="P24" i="8"/>
  <c r="P23" i="8"/>
  <c r="O24" i="8"/>
  <c r="N24" i="8"/>
  <c r="M24" i="8"/>
  <c r="L24" i="8"/>
  <c r="L23" i="8"/>
  <c r="K24" i="8"/>
  <c r="J24" i="8"/>
  <c r="J23" i="8"/>
  <c r="I24" i="8"/>
  <c r="I23" i="8"/>
  <c r="H24" i="8"/>
  <c r="G24" i="8"/>
  <c r="F24" i="8"/>
  <c r="F23" i="8"/>
  <c r="E24" i="8"/>
  <c r="E23" i="8"/>
  <c r="D24" i="8"/>
  <c r="D23" i="8"/>
  <c r="C24" i="8"/>
  <c r="B24" i="8"/>
  <c r="J18" i="22"/>
  <c r="K18" i="22"/>
  <c r="M19" i="22"/>
  <c r="M18" i="22"/>
  <c r="L19" i="22"/>
  <c r="L18" i="22"/>
  <c r="K19" i="22"/>
  <c r="J19" i="22"/>
  <c r="I19" i="22"/>
  <c r="I18" i="22"/>
  <c r="H19" i="22"/>
  <c r="H18" i="22"/>
  <c r="G19" i="22"/>
  <c r="G18" i="22"/>
  <c r="F19" i="22"/>
  <c r="F18" i="22"/>
  <c r="E19" i="22"/>
  <c r="E18" i="22"/>
  <c r="D19" i="22"/>
  <c r="D18" i="22"/>
  <c r="C19" i="22"/>
  <c r="C18" i="22"/>
  <c r="B19" i="22"/>
  <c r="B18" i="22"/>
  <c r="M25" i="22"/>
  <c r="L25" i="22"/>
  <c r="L24" i="22"/>
  <c r="K25" i="22"/>
  <c r="K24" i="22"/>
  <c r="J25" i="22"/>
  <c r="I25" i="22"/>
  <c r="H25" i="22"/>
  <c r="H24" i="22"/>
  <c r="G25" i="22"/>
  <c r="G24" i="22"/>
  <c r="F25" i="22"/>
  <c r="E25" i="22"/>
  <c r="D25" i="22"/>
  <c r="D24" i="22"/>
  <c r="C25" i="22"/>
  <c r="C24" i="22"/>
  <c r="B25" i="22"/>
  <c r="C8" i="22"/>
  <c r="C7" i="22"/>
  <c r="D8" i="22"/>
  <c r="D7" i="22"/>
  <c r="E8" i="22"/>
  <c r="E7" i="22"/>
  <c r="F8" i="22"/>
  <c r="F7" i="22"/>
  <c r="G8" i="22"/>
  <c r="G7" i="22"/>
  <c r="H7" i="22"/>
  <c r="I7" i="22"/>
  <c r="J8" i="22"/>
  <c r="J7" i="22"/>
  <c r="K8" i="22"/>
  <c r="K7" i="22"/>
  <c r="L8" i="22"/>
  <c r="L7" i="22"/>
  <c r="M8" i="22"/>
  <c r="M7" i="22"/>
  <c r="B8" i="22"/>
  <c r="B7" i="22"/>
  <c r="B6" i="7"/>
  <c r="B17" i="7"/>
  <c r="O18" i="7"/>
  <c r="O17" i="7"/>
  <c r="N18" i="7"/>
  <c r="N17" i="7"/>
  <c r="M18" i="7"/>
  <c r="M17" i="7"/>
  <c r="L18" i="7"/>
  <c r="L17" i="7"/>
  <c r="K18" i="7"/>
  <c r="K17" i="7"/>
  <c r="J18" i="7"/>
  <c r="J17" i="7"/>
  <c r="I18" i="7"/>
  <c r="I17" i="7"/>
  <c r="H18" i="7"/>
  <c r="H17" i="7"/>
  <c r="G18" i="7"/>
  <c r="G17" i="7"/>
  <c r="F18" i="7"/>
  <c r="F17" i="7"/>
  <c r="E18" i="7"/>
  <c r="E17" i="7"/>
  <c r="D18" i="7"/>
  <c r="D17" i="7"/>
  <c r="C18" i="7"/>
  <c r="C17" i="7"/>
  <c r="B18" i="7"/>
  <c r="O24" i="7"/>
  <c r="O23" i="7"/>
  <c r="N24" i="7"/>
  <c r="M24" i="7"/>
  <c r="L24" i="7"/>
  <c r="L23" i="7"/>
  <c r="K24" i="7"/>
  <c r="K23" i="7"/>
  <c r="J24" i="7"/>
  <c r="I24" i="7"/>
  <c r="H24" i="7"/>
  <c r="H23" i="7"/>
  <c r="G24" i="7"/>
  <c r="G23" i="7"/>
  <c r="F24" i="7"/>
  <c r="F23" i="7"/>
  <c r="E24" i="7"/>
  <c r="E23" i="7"/>
  <c r="D24" i="7"/>
  <c r="C24" i="7"/>
  <c r="C23" i="7"/>
  <c r="B24" i="7"/>
  <c r="B23" i="7"/>
  <c r="B11" i="6"/>
  <c r="C11" i="6"/>
  <c r="B12" i="6"/>
  <c r="C12" i="6"/>
  <c r="B13" i="6"/>
  <c r="B14" i="6"/>
  <c r="C14" i="6"/>
  <c r="B15" i="6"/>
  <c r="C15" i="6"/>
  <c r="C9" i="6"/>
  <c r="B9" i="6"/>
  <c r="C21" i="6"/>
  <c r="D25" i="6"/>
  <c r="E25" i="6"/>
  <c r="F25" i="6"/>
  <c r="F24" i="6"/>
  <c r="G25" i="6"/>
  <c r="C17" i="6"/>
  <c r="B17" i="6"/>
  <c r="F18" i="6"/>
  <c r="C22" i="6"/>
  <c r="B22" i="6"/>
  <c r="B21" i="6"/>
  <c r="C20" i="6"/>
  <c r="B20" i="6"/>
  <c r="F19" i="6"/>
  <c r="C30" i="6"/>
  <c r="B30" i="6"/>
  <c r="C29" i="6"/>
  <c r="B29" i="6"/>
  <c r="C28" i="6"/>
  <c r="B28" i="6"/>
  <c r="C27" i="6"/>
  <c r="B27" i="6"/>
  <c r="C26" i="6"/>
  <c r="B26" i="6"/>
  <c r="G23" i="8"/>
  <c r="H23" i="8"/>
  <c r="K23" i="8"/>
  <c r="M23" i="8"/>
  <c r="N23" i="8"/>
  <c r="O23" i="8"/>
  <c r="Q23" i="8"/>
  <c r="H61" i="29"/>
  <c r="D61" i="29"/>
  <c r="H60" i="29"/>
  <c r="G60" i="29"/>
  <c r="D60" i="29"/>
  <c r="H13" i="29"/>
  <c r="G13" i="29"/>
  <c r="E13" i="29"/>
  <c r="E10" i="29"/>
  <c r="D13" i="29"/>
  <c r="H12" i="29"/>
  <c r="G12" i="29"/>
  <c r="E12" i="29"/>
  <c r="E9" i="29"/>
  <c r="E8" i="29"/>
  <c r="D12" i="29"/>
  <c r="J12" i="29"/>
  <c r="J11" i="29"/>
  <c r="C6" i="12"/>
  <c r="C5" i="12"/>
  <c r="D6" i="12"/>
  <c r="D5" i="12"/>
  <c r="E6" i="12"/>
  <c r="E5" i="12"/>
  <c r="G6" i="12"/>
  <c r="G5" i="12"/>
  <c r="H6" i="12"/>
  <c r="H5" i="12"/>
  <c r="I6" i="12"/>
  <c r="I5" i="12"/>
  <c r="J6" i="12"/>
  <c r="J5" i="12"/>
  <c r="K6" i="12"/>
  <c r="K5" i="12"/>
  <c r="L6" i="12"/>
  <c r="L5" i="12"/>
  <c r="F12" i="46"/>
  <c r="F13" i="46"/>
  <c r="F15" i="46"/>
  <c r="F16" i="46"/>
  <c r="F17" i="46"/>
  <c r="F19" i="46"/>
  <c r="B6" i="27"/>
  <c r="C6" i="27"/>
  <c r="C5" i="27"/>
  <c r="D6" i="27"/>
  <c r="D5" i="27"/>
  <c r="E6" i="27"/>
  <c r="E5" i="27"/>
  <c r="C22" i="27"/>
  <c r="D22" i="27"/>
  <c r="B22" i="27"/>
  <c r="C23" i="28"/>
  <c r="D23" i="28"/>
  <c r="E23" i="28"/>
  <c r="F23" i="28"/>
  <c r="G23" i="28"/>
  <c r="H23" i="28"/>
  <c r="I23" i="28"/>
  <c r="J23" i="28"/>
  <c r="L23" i="28"/>
  <c r="M23" i="28"/>
  <c r="N23" i="28"/>
  <c r="O23" i="28"/>
  <c r="P23" i="28"/>
  <c r="Q23" i="28"/>
  <c r="S23" i="28"/>
  <c r="T23" i="28"/>
  <c r="B23" i="28"/>
  <c r="C26" i="34"/>
  <c r="D26" i="34"/>
  <c r="E26" i="34"/>
  <c r="F26" i="34"/>
  <c r="G26" i="34"/>
  <c r="H26" i="34"/>
  <c r="I26" i="34"/>
  <c r="J26" i="34"/>
  <c r="K26" i="34"/>
  <c r="L26" i="34"/>
  <c r="M26" i="34"/>
  <c r="N26" i="34"/>
  <c r="O26" i="34"/>
  <c r="P26" i="34"/>
  <c r="Q26" i="34"/>
  <c r="R26" i="34"/>
  <c r="S26" i="34"/>
  <c r="B26" i="34"/>
  <c r="C27" i="46"/>
  <c r="D27" i="46"/>
  <c r="E27" i="46"/>
  <c r="B27" i="46"/>
  <c r="D25" i="33"/>
  <c r="E25" i="33"/>
  <c r="G25" i="33"/>
  <c r="H25" i="33"/>
  <c r="C25" i="33"/>
  <c r="C26" i="38"/>
  <c r="D26" i="38"/>
  <c r="E26" i="38"/>
  <c r="G26" i="38"/>
  <c r="H26" i="38"/>
  <c r="J26" i="38"/>
  <c r="K26" i="38"/>
  <c r="L26" i="38"/>
  <c r="N26" i="38"/>
  <c r="O26" i="38"/>
  <c r="P26" i="38"/>
  <c r="R26" i="38"/>
  <c r="S26" i="38"/>
  <c r="T26" i="38"/>
  <c r="D27" i="45"/>
  <c r="E27" i="45"/>
  <c r="F27" i="45"/>
  <c r="C27" i="45"/>
  <c r="D63" i="37"/>
  <c r="E63" i="37"/>
  <c r="F63" i="37"/>
  <c r="G63" i="37"/>
  <c r="J63" i="37"/>
  <c r="K63" i="37"/>
  <c r="L63" i="37"/>
  <c r="M63" i="37"/>
  <c r="D64" i="37"/>
  <c r="F64" i="37"/>
  <c r="G64" i="37"/>
  <c r="J64" i="37"/>
  <c r="K64" i="37"/>
  <c r="L64" i="37"/>
  <c r="C64" i="37"/>
  <c r="C63" i="37"/>
  <c r="D62" i="36"/>
  <c r="F62" i="36"/>
  <c r="I62" i="36"/>
  <c r="L62" i="36"/>
  <c r="D63" i="36"/>
  <c r="E63" i="36"/>
  <c r="F63" i="36"/>
  <c r="G63" i="36"/>
  <c r="J63" i="36"/>
  <c r="K63" i="36"/>
  <c r="D64" i="36"/>
  <c r="F64" i="36"/>
  <c r="G64" i="36"/>
  <c r="I64" i="36"/>
  <c r="J64" i="36"/>
  <c r="K64" i="36"/>
  <c r="L64" i="36"/>
  <c r="C64" i="36"/>
  <c r="C63" i="36"/>
  <c r="C62" i="36"/>
  <c r="J60" i="30"/>
  <c r="L60" i="30"/>
  <c r="K60" i="30"/>
  <c r="D61" i="30"/>
  <c r="E61" i="30"/>
  <c r="G61" i="30"/>
  <c r="J61" i="30"/>
  <c r="L61" i="30"/>
  <c r="K61" i="30"/>
  <c r="D62" i="30"/>
  <c r="E62" i="30"/>
  <c r="G62" i="30"/>
  <c r="J62" i="30"/>
  <c r="L62" i="30"/>
  <c r="K62" i="30"/>
  <c r="D62" i="35"/>
  <c r="K62" i="35"/>
  <c r="L62" i="35"/>
  <c r="M62" i="35"/>
  <c r="D63" i="35"/>
  <c r="E63" i="35"/>
  <c r="H63" i="35"/>
  <c r="I63" i="35"/>
  <c r="J63" i="35"/>
  <c r="K63" i="35"/>
  <c r="L63" i="35"/>
  <c r="M63" i="35"/>
  <c r="D64" i="35"/>
  <c r="E64" i="35"/>
  <c r="G64" i="35"/>
  <c r="I64" i="35"/>
  <c r="J64" i="35"/>
  <c r="K64" i="35"/>
  <c r="L64" i="35"/>
  <c r="C62" i="35"/>
  <c r="C63" i="35"/>
  <c r="M59" i="29"/>
  <c r="C23" i="23"/>
  <c r="D23" i="23"/>
  <c r="F23" i="23"/>
  <c r="G23" i="23"/>
  <c r="B23" i="23"/>
  <c r="C23" i="13"/>
  <c r="F23" i="13"/>
  <c r="G23" i="13"/>
  <c r="H23" i="13"/>
  <c r="I23" i="13"/>
  <c r="J23" i="13"/>
  <c r="K23" i="13"/>
  <c r="L23" i="13"/>
  <c r="M23" i="13"/>
  <c r="N23" i="13"/>
  <c r="O23" i="13"/>
  <c r="P23" i="13"/>
  <c r="Q23" i="13"/>
  <c r="R23" i="13"/>
  <c r="S23" i="13"/>
  <c r="B23" i="13"/>
  <c r="C22" i="12"/>
  <c r="D22" i="12"/>
  <c r="E22" i="12"/>
  <c r="G22" i="12"/>
  <c r="H22" i="12"/>
  <c r="I22" i="12"/>
  <c r="J22" i="12"/>
  <c r="K22" i="12"/>
  <c r="L22" i="12"/>
  <c r="B22" i="12"/>
  <c r="D23" i="11"/>
  <c r="E23" i="11"/>
  <c r="F23" i="11"/>
  <c r="G23" i="11"/>
  <c r="I23" i="11"/>
  <c r="K23" i="11"/>
  <c r="C23" i="11"/>
  <c r="D60" i="39"/>
  <c r="F60" i="39"/>
  <c r="H60" i="39"/>
  <c r="I60" i="39"/>
  <c r="J60" i="39"/>
  <c r="E61" i="39"/>
  <c r="F61" i="39"/>
  <c r="H61" i="39"/>
  <c r="I61" i="39"/>
  <c r="J61" i="39"/>
  <c r="C61" i="39"/>
  <c r="C60" i="39"/>
  <c r="C59" i="39"/>
  <c r="D60" i="10"/>
  <c r="E60" i="10"/>
  <c r="G60" i="10"/>
  <c r="H60" i="10"/>
  <c r="H59" i="10"/>
  <c r="I60" i="10"/>
  <c r="I59" i="10"/>
  <c r="K60" i="10"/>
  <c r="L60" i="10"/>
  <c r="M60" i="10"/>
  <c r="O60" i="10"/>
  <c r="P60" i="10"/>
  <c r="Q60" i="10"/>
  <c r="Q59" i="10"/>
  <c r="D61" i="10"/>
  <c r="E61" i="10"/>
  <c r="F61" i="10"/>
  <c r="G61" i="10"/>
  <c r="H61" i="10"/>
  <c r="I61" i="10"/>
  <c r="J61" i="10"/>
  <c r="K61" i="10"/>
  <c r="K59" i="10"/>
  <c r="L61" i="10"/>
  <c r="M61" i="10"/>
  <c r="N61" i="10"/>
  <c r="O61" i="10"/>
  <c r="O59" i="10"/>
  <c r="P61" i="10"/>
  <c r="Q61" i="10"/>
  <c r="R61" i="10"/>
  <c r="C61" i="10"/>
  <c r="C59" i="10"/>
  <c r="C60" i="10"/>
  <c r="E60" i="9"/>
  <c r="G60" i="9"/>
  <c r="H60" i="9"/>
  <c r="H59" i="9"/>
  <c r="J60" i="9"/>
  <c r="K60" i="9"/>
  <c r="D61" i="9"/>
  <c r="E61" i="9"/>
  <c r="H61" i="9"/>
  <c r="I61" i="9"/>
  <c r="K61" i="9"/>
  <c r="L61" i="9"/>
  <c r="C61" i="9"/>
  <c r="C59" i="9"/>
  <c r="C60" i="9"/>
  <c r="C23" i="8"/>
  <c r="B23" i="8"/>
  <c r="E24" i="22"/>
  <c r="F24" i="22"/>
  <c r="I24" i="22"/>
  <c r="J24" i="22"/>
  <c r="M24" i="22"/>
  <c r="B24" i="22"/>
  <c r="D23" i="7"/>
  <c r="I23" i="7"/>
  <c r="J23" i="7"/>
  <c r="M23" i="7"/>
  <c r="N23" i="7"/>
  <c r="D24" i="6"/>
  <c r="E24" i="6"/>
  <c r="G24" i="6"/>
  <c r="L24" i="30"/>
  <c r="L15" i="30"/>
  <c r="D16" i="37"/>
  <c r="E16" i="37"/>
  <c r="E14" i="37"/>
  <c r="F16" i="37"/>
  <c r="G16" i="37"/>
  <c r="H16" i="37"/>
  <c r="I16" i="37"/>
  <c r="J16" i="37"/>
  <c r="K16" i="37"/>
  <c r="L16" i="37"/>
  <c r="M16" i="37"/>
  <c r="M14" i="37"/>
  <c r="C16" i="37"/>
  <c r="D16" i="36"/>
  <c r="D13" i="36"/>
  <c r="E16" i="36"/>
  <c r="E13" i="36"/>
  <c r="E11" i="36"/>
  <c r="F16" i="36"/>
  <c r="F13" i="36"/>
  <c r="G16" i="36"/>
  <c r="G13" i="36"/>
  <c r="G11" i="36"/>
  <c r="H16" i="36"/>
  <c r="H13" i="36"/>
  <c r="I16" i="36"/>
  <c r="I13" i="36"/>
  <c r="J16" i="36"/>
  <c r="J13" i="36"/>
  <c r="K16" i="36"/>
  <c r="K13" i="36"/>
  <c r="K11" i="36"/>
  <c r="C16" i="36"/>
  <c r="C13" i="36"/>
  <c r="E15" i="35"/>
  <c r="E14" i="35"/>
  <c r="H13" i="30"/>
  <c r="C7" i="23"/>
  <c r="C6" i="23"/>
  <c r="J6" i="7"/>
  <c r="K6" i="7"/>
  <c r="L6" i="7"/>
  <c r="M6" i="7"/>
  <c r="N6" i="7"/>
  <c r="O6" i="7"/>
  <c r="C6" i="7"/>
  <c r="D6" i="7"/>
  <c r="E6" i="7"/>
  <c r="F6" i="7"/>
  <c r="G6" i="7"/>
  <c r="H6" i="7"/>
  <c r="I6" i="7"/>
  <c r="F8" i="6"/>
  <c r="F7" i="6"/>
  <c r="D13" i="9"/>
  <c r="D10" i="9"/>
  <c r="G13" i="9"/>
  <c r="G10" i="9"/>
  <c r="H13" i="9"/>
  <c r="H10" i="9"/>
  <c r="I13" i="9"/>
  <c r="I10" i="9"/>
  <c r="J13" i="9"/>
  <c r="J10" i="9"/>
  <c r="K10" i="9"/>
  <c r="L13" i="9"/>
  <c r="L10" i="9"/>
  <c r="C13" i="9"/>
  <c r="C10" i="9"/>
  <c r="D12" i="9"/>
  <c r="D9" i="9"/>
  <c r="D8" i="9"/>
  <c r="G12" i="9"/>
  <c r="G9" i="9"/>
  <c r="H12" i="9"/>
  <c r="H9" i="9"/>
  <c r="I12" i="9"/>
  <c r="I9" i="9"/>
  <c r="J9" i="9"/>
  <c r="J8" i="9"/>
  <c r="K12" i="9"/>
  <c r="K9" i="9"/>
  <c r="K8" i="9"/>
  <c r="L12" i="9"/>
  <c r="L11" i="9"/>
  <c r="L9" i="9"/>
  <c r="L8" i="9"/>
  <c r="C12" i="9"/>
  <c r="C9" i="9"/>
  <c r="C8" i="9"/>
  <c r="B7" i="13"/>
  <c r="B6" i="13"/>
  <c r="F9" i="39"/>
  <c r="F8" i="39"/>
  <c r="E9" i="39"/>
  <c r="E8" i="39"/>
  <c r="M50" i="36"/>
  <c r="C10" i="34"/>
  <c r="C9" i="34"/>
  <c r="E10" i="34"/>
  <c r="E9" i="34"/>
  <c r="F10" i="34"/>
  <c r="F9" i="34"/>
  <c r="G10" i="34"/>
  <c r="G9" i="34"/>
  <c r="J10" i="34"/>
  <c r="J9" i="34"/>
  <c r="K10" i="34"/>
  <c r="K9" i="34"/>
  <c r="N10" i="34"/>
  <c r="N9" i="34"/>
  <c r="O10" i="34"/>
  <c r="O9" i="34"/>
  <c r="S10" i="34"/>
  <c r="S9" i="34"/>
  <c r="M29" i="36"/>
  <c r="M10" i="34"/>
  <c r="M9" i="34"/>
  <c r="R10" i="34"/>
  <c r="R9" i="34"/>
  <c r="B10" i="34"/>
  <c r="B9" i="34"/>
  <c r="B10" i="38"/>
  <c r="B9" i="38"/>
  <c r="L10" i="34"/>
  <c r="L9" i="34"/>
  <c r="P10" i="34"/>
  <c r="P9" i="34"/>
  <c r="Q10" i="34"/>
  <c r="Q9" i="34"/>
  <c r="I10" i="34"/>
  <c r="I9" i="34"/>
  <c r="H10" i="34"/>
  <c r="H9" i="34"/>
  <c r="D10" i="34"/>
  <c r="D9" i="34"/>
  <c r="B5" i="27"/>
  <c r="M7" i="28"/>
  <c r="M6" i="28"/>
  <c r="N7" i="28"/>
  <c r="N6" i="28"/>
  <c r="O7" i="28"/>
  <c r="O6" i="28"/>
  <c r="P7" i="28"/>
  <c r="P6" i="28"/>
  <c r="Q7" i="28"/>
  <c r="Q6" i="28"/>
  <c r="R7" i="28"/>
  <c r="R6" i="28"/>
  <c r="S7" i="28"/>
  <c r="S6" i="28"/>
  <c r="T7" i="28"/>
  <c r="T6" i="28"/>
  <c r="L7" i="28"/>
  <c r="L6" i="28"/>
  <c r="C7" i="28"/>
  <c r="C6" i="28"/>
  <c r="D7" i="28"/>
  <c r="D6" i="28"/>
  <c r="E7" i="28"/>
  <c r="E6" i="28"/>
  <c r="F7" i="28"/>
  <c r="F6" i="28"/>
  <c r="G7" i="28"/>
  <c r="G6" i="28"/>
  <c r="H7" i="28"/>
  <c r="H6" i="28"/>
  <c r="I7" i="28"/>
  <c r="J7" i="28"/>
  <c r="J6" i="28"/>
  <c r="B7" i="28"/>
  <c r="B6" i="28"/>
  <c r="E6" i="23"/>
  <c r="C7" i="13"/>
  <c r="C6" i="13"/>
  <c r="D7" i="13"/>
  <c r="D6" i="13"/>
  <c r="E7" i="13"/>
  <c r="E6" i="13"/>
  <c r="F7" i="13"/>
  <c r="F6" i="13"/>
  <c r="G7" i="13"/>
  <c r="G6" i="13"/>
  <c r="H7" i="13"/>
  <c r="H6" i="13"/>
  <c r="I7" i="13"/>
  <c r="I6" i="13"/>
  <c r="J7" i="13"/>
  <c r="J6" i="13"/>
  <c r="K7" i="13"/>
  <c r="K6" i="13"/>
  <c r="L7" i="13"/>
  <c r="L6" i="13"/>
  <c r="M7" i="13"/>
  <c r="M6" i="13"/>
  <c r="N7" i="13"/>
  <c r="N6" i="13"/>
  <c r="O7" i="13"/>
  <c r="O6" i="13"/>
  <c r="P7" i="13"/>
  <c r="P6" i="13"/>
  <c r="Q7" i="13"/>
  <c r="Q6" i="13"/>
  <c r="R7" i="13"/>
  <c r="R6" i="13"/>
  <c r="S7" i="13"/>
  <c r="S6" i="13"/>
  <c r="B5" i="12"/>
  <c r="D6" i="11"/>
  <c r="F6" i="11"/>
  <c r="G6" i="11"/>
  <c r="L38" i="30"/>
  <c r="L37" i="30"/>
  <c r="I37" i="31"/>
  <c r="I36" i="31"/>
  <c r="I35" i="31"/>
  <c r="R37" i="29"/>
  <c r="R36" i="29"/>
  <c r="R35" i="29"/>
  <c r="L35" i="30"/>
  <c r="L34" i="30"/>
  <c r="L33" i="30"/>
  <c r="I34" i="31"/>
  <c r="I32" i="31"/>
  <c r="R34" i="29"/>
  <c r="R33" i="29"/>
  <c r="R32" i="29"/>
  <c r="I31" i="31"/>
  <c r="I30" i="31"/>
  <c r="I29" i="31"/>
  <c r="R31" i="29"/>
  <c r="R30" i="29"/>
  <c r="R29" i="29"/>
  <c r="I28" i="31"/>
  <c r="I27" i="31"/>
  <c r="I26" i="31"/>
  <c r="R28" i="29"/>
  <c r="R27" i="29"/>
  <c r="R26" i="29"/>
  <c r="L32" i="30"/>
  <c r="L31" i="30"/>
  <c r="L29" i="30"/>
  <c r="L28" i="30"/>
  <c r="L26" i="30"/>
  <c r="L25" i="30"/>
  <c r="I25" i="31"/>
  <c r="I24" i="31"/>
  <c r="I23" i="31"/>
  <c r="I22" i="31"/>
  <c r="I21" i="31"/>
  <c r="I20" i="31"/>
  <c r="I19" i="31"/>
  <c r="I18" i="31"/>
  <c r="I17" i="31"/>
  <c r="L23" i="30"/>
  <c r="L22" i="30"/>
  <c r="L21" i="30"/>
  <c r="L20" i="30"/>
  <c r="L19" i="30"/>
  <c r="R22" i="29"/>
  <c r="R21" i="29"/>
  <c r="R20" i="29"/>
  <c r="R19" i="29"/>
  <c r="R18" i="29"/>
  <c r="R17" i="29"/>
  <c r="G19" i="45"/>
  <c r="G17" i="45"/>
  <c r="G16" i="45"/>
  <c r="G15" i="45"/>
  <c r="G13" i="45"/>
  <c r="G12" i="45"/>
  <c r="E11" i="46"/>
  <c r="D11" i="46"/>
  <c r="C11" i="46"/>
  <c r="F11" i="46"/>
  <c r="B11" i="46"/>
  <c r="C10" i="46"/>
  <c r="B10" i="46"/>
  <c r="H9" i="33"/>
  <c r="I9" i="33"/>
  <c r="G9" i="33"/>
  <c r="E9" i="33"/>
  <c r="D9" i="33"/>
  <c r="C9" i="33"/>
  <c r="H8" i="33"/>
  <c r="G8" i="33"/>
  <c r="E8" i="33"/>
  <c r="D8" i="33"/>
  <c r="F8" i="33"/>
  <c r="C8" i="33"/>
  <c r="F11" i="45"/>
  <c r="F10" i="45"/>
  <c r="E11" i="45"/>
  <c r="E10" i="45"/>
  <c r="D11" i="45"/>
  <c r="D10" i="45"/>
  <c r="C11" i="45"/>
  <c r="C10" i="45"/>
  <c r="G27" i="32"/>
  <c r="E27" i="32"/>
  <c r="D27" i="32"/>
  <c r="C27" i="32"/>
  <c r="H11" i="32"/>
  <c r="G11" i="32"/>
  <c r="E11" i="32"/>
  <c r="D11" i="32"/>
  <c r="F11" i="32"/>
  <c r="C11" i="32"/>
  <c r="H10" i="32"/>
  <c r="G10" i="32"/>
  <c r="E10" i="32"/>
  <c r="D10" i="32"/>
  <c r="C10" i="32"/>
  <c r="I16" i="31"/>
  <c r="I15" i="31"/>
  <c r="I14" i="31"/>
  <c r="L17" i="30"/>
  <c r="L16" i="30"/>
  <c r="R16" i="29"/>
  <c r="R15" i="29"/>
  <c r="Q13" i="29"/>
  <c r="P13" i="29"/>
  <c r="P10" i="29"/>
  <c r="R10" i="29"/>
  <c r="O13" i="29"/>
  <c r="O10" i="29"/>
  <c r="N13" i="29"/>
  <c r="N10" i="29"/>
  <c r="M13" i="29"/>
  <c r="M10" i="29"/>
  <c r="C13" i="29"/>
  <c r="C10" i="29"/>
  <c r="C8" i="29"/>
  <c r="Q12" i="29"/>
  <c r="Q11" i="29"/>
  <c r="R11" i="29"/>
  <c r="P12" i="29"/>
  <c r="P9" i="29"/>
  <c r="N12" i="29"/>
  <c r="N9" i="29"/>
  <c r="M12" i="29"/>
  <c r="M9" i="29"/>
  <c r="M8" i="29"/>
  <c r="C12" i="29"/>
  <c r="H61" i="31"/>
  <c r="I61" i="31"/>
  <c r="E61" i="31"/>
  <c r="D61" i="31"/>
  <c r="H60" i="31"/>
  <c r="G60" i="31"/>
  <c r="I60" i="31"/>
  <c r="D60" i="31"/>
  <c r="C60" i="31"/>
  <c r="H43" i="31"/>
  <c r="G43" i="31"/>
  <c r="I43" i="31"/>
  <c r="D43" i="31"/>
  <c r="C43" i="31"/>
  <c r="H42" i="31"/>
  <c r="I42" i="31"/>
  <c r="G42" i="31"/>
  <c r="E42" i="31"/>
  <c r="D42" i="31"/>
  <c r="C42" i="31"/>
  <c r="G41" i="31"/>
  <c r="C41" i="31"/>
  <c r="H13" i="31"/>
  <c r="G13" i="31"/>
  <c r="G10" i="31"/>
  <c r="E13" i="31"/>
  <c r="E10" i="31"/>
  <c r="D13" i="31"/>
  <c r="D11" i="31"/>
  <c r="C13" i="31"/>
  <c r="C10" i="31"/>
  <c r="H12" i="31"/>
  <c r="G12" i="31"/>
  <c r="G11" i="31"/>
  <c r="F12" i="31"/>
  <c r="F11" i="31"/>
  <c r="E12" i="31"/>
  <c r="E9" i="31"/>
  <c r="D12" i="31"/>
  <c r="D9" i="31"/>
  <c r="D8" i="31"/>
  <c r="C12" i="31"/>
  <c r="C9" i="31"/>
  <c r="C62" i="30"/>
  <c r="C61" i="30"/>
  <c r="C60" i="30"/>
  <c r="K44" i="30"/>
  <c r="J44" i="30"/>
  <c r="L44" i="30"/>
  <c r="G44" i="30"/>
  <c r="E44" i="30"/>
  <c r="D44" i="30"/>
  <c r="C44" i="30"/>
  <c r="K43" i="30"/>
  <c r="L43" i="30"/>
  <c r="J43" i="30"/>
  <c r="H43" i="30"/>
  <c r="G43" i="30"/>
  <c r="D43" i="30"/>
  <c r="C43" i="30"/>
  <c r="J42" i="30"/>
  <c r="G42" i="30"/>
  <c r="E42" i="30"/>
  <c r="D42" i="30"/>
  <c r="C42" i="30"/>
  <c r="K14" i="30"/>
  <c r="J14" i="30"/>
  <c r="L14" i="30"/>
  <c r="H14" i="30"/>
  <c r="G14" i="30"/>
  <c r="E14" i="30"/>
  <c r="D14" i="30"/>
  <c r="C14" i="30"/>
  <c r="K13" i="30"/>
  <c r="K12" i="30"/>
  <c r="J13" i="30"/>
  <c r="G13" i="30"/>
  <c r="E13" i="30"/>
  <c r="D13" i="30"/>
  <c r="D12" i="30"/>
  <c r="C13" i="30"/>
  <c r="K11" i="30"/>
  <c r="J11" i="30"/>
  <c r="L11" i="30"/>
  <c r="H11" i="30"/>
  <c r="G11" i="30"/>
  <c r="E11" i="30"/>
  <c r="D11" i="30"/>
  <c r="C11" i="30"/>
  <c r="K10" i="30"/>
  <c r="J10" i="30"/>
  <c r="H10" i="30"/>
  <c r="G10" i="30"/>
  <c r="E10" i="30"/>
  <c r="E9" i="30"/>
  <c r="D10" i="30"/>
  <c r="D9" i="30"/>
  <c r="C10" i="30"/>
  <c r="C9" i="30"/>
  <c r="C64" i="35"/>
  <c r="M16" i="35"/>
  <c r="M13" i="35"/>
  <c r="L16" i="35"/>
  <c r="K16" i="35"/>
  <c r="K13" i="35"/>
  <c r="J16" i="35"/>
  <c r="J13" i="35"/>
  <c r="I16" i="35"/>
  <c r="I13" i="35"/>
  <c r="H16" i="35"/>
  <c r="H13" i="35"/>
  <c r="G16" i="35"/>
  <c r="G13" i="35"/>
  <c r="G11" i="35"/>
  <c r="F16" i="35"/>
  <c r="F13" i="35"/>
  <c r="E16" i="35"/>
  <c r="E13" i="35"/>
  <c r="D16" i="35"/>
  <c r="D13" i="35"/>
  <c r="C16" i="35"/>
  <c r="C13" i="35"/>
  <c r="P61" i="29"/>
  <c r="C61" i="29"/>
  <c r="P60" i="29"/>
  <c r="R60" i="29"/>
  <c r="C60" i="29"/>
  <c r="M59" i="10"/>
  <c r="F59" i="39"/>
  <c r="Q11" i="10"/>
  <c r="O11" i="10"/>
  <c r="M11" i="10"/>
  <c r="I15" i="35"/>
  <c r="I12" i="35"/>
  <c r="I11" i="35"/>
  <c r="H15" i="35"/>
  <c r="H12" i="35"/>
  <c r="H11" i="35"/>
  <c r="D15" i="35"/>
  <c r="D14" i="35"/>
  <c r="G15" i="35"/>
  <c r="G12" i="35"/>
  <c r="M15" i="35"/>
  <c r="M12" i="35"/>
  <c r="C15" i="35"/>
  <c r="C12" i="35"/>
  <c r="C11" i="35"/>
  <c r="K15" i="35"/>
  <c r="K14" i="35"/>
  <c r="J15" i="35"/>
  <c r="J14" i="35"/>
  <c r="J12" i="35"/>
  <c r="L15" i="35"/>
  <c r="F15" i="35"/>
  <c r="F12" i="35"/>
  <c r="K6" i="11"/>
  <c r="J6" i="11"/>
  <c r="G59" i="10"/>
  <c r="B6" i="8"/>
  <c r="D60" i="9"/>
  <c r="D59" i="9"/>
  <c r="G62" i="39"/>
  <c r="K62" i="39"/>
  <c r="D59" i="29"/>
  <c r="E61" i="29"/>
  <c r="Q61" i="29"/>
  <c r="R61" i="29"/>
  <c r="K60" i="29"/>
  <c r="I6" i="28"/>
  <c r="F9" i="33"/>
  <c r="D9" i="29"/>
  <c r="C11" i="29"/>
  <c r="C9" i="29"/>
  <c r="R13" i="29"/>
  <c r="Q10" i="29"/>
  <c r="P11" i="29"/>
  <c r="L71" i="29"/>
  <c r="J65" i="29"/>
  <c r="J71" i="29"/>
  <c r="I10" i="32"/>
  <c r="F10" i="32"/>
  <c r="J10" i="38"/>
  <c r="J9" i="38"/>
  <c r="C10" i="38"/>
  <c r="C9" i="38"/>
  <c r="S10" i="38"/>
  <c r="S9" i="38"/>
  <c r="T10" i="38"/>
  <c r="T9" i="38"/>
  <c r="H10" i="38"/>
  <c r="H9" i="38"/>
  <c r="D10" i="38"/>
  <c r="D9" i="38"/>
  <c r="Q10" i="38"/>
  <c r="Q9" i="38"/>
  <c r="R10" i="38"/>
  <c r="R9" i="38"/>
  <c r="F10" i="38"/>
  <c r="F9" i="38"/>
  <c r="I10" i="38"/>
  <c r="I9" i="38"/>
  <c r="M10" i="38"/>
  <c r="M9" i="38"/>
  <c r="P10" i="38"/>
  <c r="P9" i="38"/>
  <c r="N10" i="38"/>
  <c r="N9" i="38"/>
  <c r="K10" i="38"/>
  <c r="K9" i="38"/>
  <c r="L10" i="38"/>
  <c r="L9" i="38"/>
  <c r="O10" i="38"/>
  <c r="O9" i="38"/>
  <c r="E10" i="38"/>
  <c r="E9" i="38"/>
  <c r="G10" i="38"/>
  <c r="G9" i="38"/>
  <c r="U10" i="38"/>
  <c r="U9" i="38"/>
  <c r="D10" i="31"/>
  <c r="H9" i="31"/>
  <c r="I9" i="31"/>
  <c r="G9" i="31"/>
  <c r="G8" i="31"/>
  <c r="H59" i="31"/>
  <c r="I59" i="31"/>
  <c r="F65" i="31"/>
  <c r="L15" i="37"/>
  <c r="L14" i="37"/>
  <c r="G15" i="37"/>
  <c r="G14" i="37"/>
  <c r="F15" i="37"/>
  <c r="K15" i="37"/>
  <c r="K14" i="37"/>
  <c r="H15" i="37"/>
  <c r="H14" i="37"/>
  <c r="C15" i="37"/>
  <c r="C14" i="37"/>
  <c r="M15" i="37"/>
  <c r="I15" i="37"/>
  <c r="J15" i="37"/>
  <c r="D15" i="37"/>
  <c r="D14" i="37"/>
  <c r="E15" i="37"/>
  <c r="F30" i="30"/>
  <c r="I14" i="30"/>
  <c r="I12" i="30"/>
  <c r="I24" i="30"/>
  <c r="L27" i="30"/>
  <c r="L30" i="30"/>
  <c r="C12" i="30"/>
  <c r="I21" i="30"/>
  <c r="F14" i="30"/>
  <c r="F21" i="30"/>
  <c r="K9" i="30"/>
  <c r="I15" i="30"/>
  <c r="I10" i="30"/>
  <c r="I9" i="30"/>
  <c r="F11" i="30"/>
  <c r="F9" i="30"/>
  <c r="F10" i="30"/>
  <c r="F15" i="30"/>
  <c r="E38" i="36"/>
  <c r="D38" i="36"/>
  <c r="G38" i="36"/>
  <c r="K38" i="36"/>
  <c r="C38" i="36"/>
  <c r="J38" i="36"/>
  <c r="F38" i="36"/>
  <c r="I15" i="36"/>
  <c r="I12" i="36"/>
  <c r="I11" i="36"/>
  <c r="F15" i="36"/>
  <c r="F14" i="36"/>
  <c r="H38" i="36"/>
  <c r="C15" i="36"/>
  <c r="C14" i="36"/>
  <c r="H15" i="36"/>
  <c r="H12" i="36"/>
  <c r="D15" i="36"/>
  <c r="D14" i="36"/>
  <c r="G15" i="36"/>
  <c r="G12" i="36"/>
  <c r="G14" i="36"/>
  <c r="K15" i="36"/>
  <c r="K12" i="36"/>
  <c r="J15" i="36"/>
  <c r="J12" i="36"/>
  <c r="J11" i="36"/>
  <c r="E15" i="36"/>
  <c r="E12" i="36"/>
  <c r="C12" i="36"/>
  <c r="C11" i="36"/>
  <c r="C14" i="35"/>
  <c r="E19" i="6"/>
  <c r="E18" i="6"/>
  <c r="C23" i="6"/>
  <c r="C19" i="6"/>
  <c r="C18" i="6"/>
  <c r="D19" i="6"/>
  <c r="D18" i="6"/>
  <c r="B23" i="6"/>
  <c r="B19" i="6"/>
  <c r="B18" i="6"/>
  <c r="G19" i="6"/>
  <c r="G18" i="6"/>
  <c r="G8" i="6"/>
  <c r="G7" i="6"/>
  <c r="C10" i="6"/>
  <c r="C8" i="6"/>
  <c r="C7" i="6"/>
  <c r="E8" i="6"/>
  <c r="E7" i="6"/>
  <c r="D8" i="6"/>
  <c r="D7" i="6"/>
  <c r="C8" i="39"/>
  <c r="I44" i="39"/>
  <c r="R44" i="10"/>
  <c r="R41" i="10"/>
  <c r="L44" i="10"/>
  <c r="L41" i="10"/>
  <c r="N44" i="10"/>
  <c r="N41" i="10"/>
  <c r="M8" i="10"/>
  <c r="I11" i="10"/>
  <c r="J11" i="10"/>
  <c r="G11" i="10"/>
  <c r="E11" i="10"/>
  <c r="L9" i="10"/>
  <c r="L8" i="10"/>
  <c r="O8" i="10"/>
  <c r="N8" i="10"/>
  <c r="P11" i="10"/>
  <c r="J8" i="10"/>
  <c r="H9" i="10"/>
  <c r="H8" i="10"/>
  <c r="C11" i="10"/>
  <c r="E8" i="10"/>
  <c r="N11" i="10"/>
  <c r="K11" i="10"/>
  <c r="H46" i="9"/>
  <c r="H43" i="9"/>
  <c r="H45" i="9"/>
  <c r="H42" i="9"/>
  <c r="H41" i="9"/>
  <c r="I44" i="9"/>
  <c r="I46" i="9"/>
  <c r="I43" i="9"/>
  <c r="I45" i="9"/>
  <c r="I42" i="9"/>
  <c r="I41" i="9"/>
  <c r="J45" i="9"/>
  <c r="J42" i="9"/>
  <c r="J41" i="9"/>
  <c r="G46" i="9"/>
  <c r="G43" i="9"/>
  <c r="G45" i="9"/>
  <c r="G42" i="9"/>
  <c r="G41" i="9"/>
  <c r="J46" i="9"/>
  <c r="J43" i="9"/>
  <c r="F46" i="9"/>
  <c r="F43" i="9"/>
  <c r="D41" i="9"/>
  <c r="D11" i="9"/>
  <c r="I11" i="9"/>
  <c r="F12" i="36"/>
  <c r="F11" i="36"/>
  <c r="I63" i="30"/>
  <c r="I60" i="30"/>
  <c r="G63" i="30"/>
  <c r="G60" i="30"/>
  <c r="I54" i="30"/>
  <c r="I47" i="30"/>
  <c r="I44" i="30"/>
  <c r="F51" i="30"/>
  <c r="F45" i="30"/>
  <c r="F42" i="30"/>
  <c r="F46" i="30"/>
  <c r="F43" i="30"/>
  <c r="E12" i="30"/>
  <c r="F13" i="30"/>
  <c r="F12" i="30"/>
  <c r="F27" i="30"/>
  <c r="I13" i="30"/>
  <c r="I14" i="35"/>
  <c r="L13" i="35"/>
  <c r="H14" i="35"/>
  <c r="F14" i="35"/>
  <c r="E12" i="35"/>
  <c r="O65" i="29"/>
  <c r="O12" i="29"/>
  <c r="O9" i="29"/>
  <c r="O8" i="29"/>
  <c r="F45" i="29"/>
  <c r="F42" i="29"/>
  <c r="K52" i="29"/>
  <c r="I52" i="29"/>
  <c r="J52" i="29"/>
  <c r="J46" i="29"/>
  <c r="J43" i="29"/>
  <c r="H11" i="29"/>
  <c r="I12" i="29"/>
  <c r="L34" i="29"/>
  <c r="L33" i="29"/>
  <c r="L32" i="29"/>
  <c r="J13" i="29"/>
  <c r="F13" i="29"/>
  <c r="F10" i="29"/>
  <c r="L26" i="29"/>
  <c r="F12" i="29"/>
  <c r="F9" i="29"/>
  <c r="F8" i="29"/>
  <c r="L18" i="29"/>
  <c r="K23" i="29"/>
  <c r="L19" i="29"/>
  <c r="L17" i="29"/>
  <c r="E11" i="29"/>
  <c r="L25" i="29"/>
  <c r="J17" i="29"/>
  <c r="L21" i="29"/>
  <c r="O62" i="29"/>
  <c r="O59" i="29"/>
  <c r="N59" i="29"/>
  <c r="O53" i="29"/>
  <c r="O44" i="29"/>
  <c r="O41" i="29"/>
  <c r="I51" i="29"/>
  <c r="I50" i="29"/>
  <c r="J51" i="29"/>
  <c r="K51" i="29"/>
  <c r="L51" i="29"/>
  <c r="L50" i="29"/>
  <c r="K42" i="29"/>
  <c r="K17" i="12"/>
  <c r="K16" i="12"/>
  <c r="K50" i="29"/>
  <c r="J50" i="29"/>
  <c r="J17" i="12"/>
  <c r="J16" i="12"/>
  <c r="I49" i="29"/>
  <c r="I46" i="29"/>
  <c r="I43" i="29"/>
  <c r="G46" i="29"/>
  <c r="G43" i="29"/>
  <c r="J49" i="29"/>
  <c r="G10" i="29"/>
  <c r="K49" i="29"/>
  <c r="K10" i="29"/>
  <c r="H46" i="29"/>
  <c r="H43" i="29"/>
  <c r="H10" i="29"/>
  <c r="I17" i="12"/>
  <c r="I16" i="12"/>
  <c r="H44" i="29"/>
  <c r="H41" i="29"/>
  <c r="K48" i="29"/>
  <c r="K45" i="29"/>
  <c r="H45" i="29"/>
  <c r="H42" i="29"/>
  <c r="H9" i="29"/>
  <c r="H8" i="29"/>
  <c r="I48" i="29"/>
  <c r="G44" i="29"/>
  <c r="G41" i="29"/>
  <c r="J48" i="29"/>
  <c r="L48" i="29"/>
  <c r="G45" i="29"/>
  <c r="G42" i="29"/>
  <c r="H17" i="12"/>
  <c r="H16" i="12"/>
  <c r="J45" i="29"/>
  <c r="J42" i="29"/>
  <c r="G17" i="12"/>
  <c r="G16" i="12"/>
  <c r="F17" i="12"/>
  <c r="F16" i="12"/>
  <c r="E17" i="12"/>
  <c r="E16" i="12"/>
  <c r="D17" i="12"/>
  <c r="D16" i="12"/>
  <c r="B17" i="12"/>
  <c r="B16" i="12"/>
  <c r="C17" i="12"/>
  <c r="C16" i="12"/>
  <c r="U23" i="28"/>
  <c r="U18" i="28"/>
  <c r="U17" i="28"/>
  <c r="K18" i="28"/>
  <c r="K17" i="28"/>
  <c r="D10" i="46"/>
  <c r="F10" i="46"/>
  <c r="F21" i="46"/>
  <c r="F22" i="46"/>
  <c r="I8" i="33"/>
  <c r="K7" i="28"/>
  <c r="K6" i="28"/>
  <c r="H6" i="11"/>
  <c r="G11" i="45"/>
  <c r="I62" i="29"/>
  <c r="I59" i="29"/>
  <c r="G59" i="29"/>
  <c r="J47" i="29"/>
  <c r="J44" i="29"/>
  <c r="J41" i="29"/>
  <c r="F6" i="12"/>
  <c r="F5" i="12"/>
  <c r="L30" i="29"/>
  <c r="J10" i="29"/>
  <c r="C11" i="9"/>
  <c r="H11" i="9"/>
  <c r="J62" i="10"/>
  <c r="K65" i="29"/>
  <c r="K62" i="29"/>
  <c r="K59" i="29"/>
  <c r="K64" i="29"/>
  <c r="K61" i="29"/>
  <c r="L67" i="29"/>
  <c r="L65" i="29"/>
  <c r="L70" i="29"/>
  <c r="L68" i="29"/>
  <c r="J68" i="29"/>
  <c r="F20" i="29"/>
  <c r="K29" i="29"/>
  <c r="K32" i="29"/>
  <c r="K12" i="29"/>
  <c r="E48" i="9"/>
  <c r="E47" i="9"/>
  <c r="E44" i="9"/>
  <c r="E46" i="9"/>
  <c r="E43" i="9"/>
  <c r="I45" i="29"/>
  <c r="I42" i="29"/>
  <c r="I9" i="29"/>
  <c r="L52" i="29"/>
  <c r="I48" i="30"/>
  <c r="I45" i="30"/>
  <c r="I42" i="30"/>
  <c r="M60" i="29"/>
  <c r="E11" i="35"/>
  <c r="G8" i="9"/>
  <c r="D59" i="10"/>
  <c r="D62" i="39"/>
  <c r="D61" i="39"/>
  <c r="H62" i="39"/>
  <c r="E62" i="39"/>
  <c r="E60" i="39"/>
  <c r="E59" i="39"/>
  <c r="K13" i="29"/>
  <c r="L31" i="29"/>
  <c r="L51" i="9"/>
  <c r="L46" i="9"/>
  <c r="L43" i="9"/>
  <c r="I47" i="29"/>
  <c r="I44" i="29"/>
  <c r="I41" i="29"/>
  <c r="N11" i="29"/>
  <c r="G14" i="35"/>
  <c r="J11" i="9"/>
  <c r="G11" i="9"/>
  <c r="F11" i="35"/>
  <c r="J11" i="35"/>
  <c r="R60" i="10"/>
  <c r="R59" i="10"/>
  <c r="N60" i="10"/>
  <c r="N59" i="10"/>
  <c r="F60" i="10"/>
  <c r="F59" i="10"/>
  <c r="J61" i="9"/>
  <c r="J59" i="9"/>
  <c r="J62" i="9"/>
  <c r="F61" i="9"/>
  <c r="D44" i="39"/>
  <c r="I14" i="29"/>
  <c r="I64" i="29"/>
  <c r="I61" i="29"/>
  <c r="J63" i="29"/>
  <c r="L63" i="29"/>
  <c r="L60" i="29"/>
  <c r="O68" i="29"/>
  <c r="L57" i="29"/>
  <c r="L56" i="29"/>
  <c r="O17" i="29"/>
  <c r="F50" i="31"/>
  <c r="F44" i="31"/>
  <c r="F41" i="31"/>
  <c r="F13" i="31"/>
  <c r="F10" i="31"/>
  <c r="I64" i="30"/>
  <c r="I61" i="30"/>
  <c r="J65" i="36"/>
  <c r="J62" i="36"/>
  <c r="G65" i="35"/>
  <c r="G62" i="35"/>
  <c r="H65" i="35"/>
  <c r="H62" i="35"/>
  <c r="C44" i="9"/>
  <c r="H44" i="9"/>
  <c r="O44" i="10"/>
  <c r="O41" i="10"/>
  <c r="D62" i="10"/>
  <c r="E59" i="29"/>
  <c r="I26" i="33"/>
  <c r="I25" i="33"/>
  <c r="I63" i="29"/>
  <c r="I60" i="29"/>
  <c r="J64" i="29"/>
  <c r="L69" i="29"/>
  <c r="I20" i="29"/>
  <c r="K20" i="29"/>
  <c r="O26" i="29"/>
  <c r="F63" i="31"/>
  <c r="F60" i="31"/>
  <c r="F77" i="31"/>
  <c r="G47" i="36"/>
  <c r="G44" i="36"/>
  <c r="H11" i="10"/>
  <c r="G62" i="10"/>
  <c r="C62" i="39"/>
  <c r="H24" i="11"/>
  <c r="H23" i="11"/>
  <c r="O64" i="29"/>
  <c r="O61" i="29"/>
  <c r="I74" i="29"/>
  <c r="I17" i="29"/>
  <c r="L22" i="29"/>
  <c r="L20" i="29"/>
  <c r="L24" i="29"/>
  <c r="L23" i="29"/>
  <c r="F26" i="31"/>
  <c r="F18" i="30"/>
  <c r="I36" i="30"/>
  <c r="H8" i="9"/>
  <c r="I11" i="29"/>
  <c r="L50" i="9"/>
  <c r="L44" i="9"/>
  <c r="L45" i="9"/>
  <c r="L42" i="9"/>
  <c r="L41" i="9"/>
  <c r="O11" i="29"/>
  <c r="B25" i="6"/>
  <c r="B24" i="6"/>
  <c r="J14" i="36"/>
  <c r="F23" i="12"/>
  <c r="F22" i="12"/>
  <c r="L74" i="29"/>
  <c r="K24" i="28"/>
  <c r="K23" i="28"/>
  <c r="L53" i="29"/>
  <c r="E60" i="29"/>
  <c r="K56" i="29"/>
  <c r="I11" i="32"/>
  <c r="M47" i="37"/>
  <c r="M44" i="37"/>
  <c r="F14" i="37"/>
  <c r="J14" i="37"/>
  <c r="F68" i="31"/>
  <c r="F62" i="31"/>
  <c r="F59" i="31"/>
  <c r="F46" i="31"/>
  <c r="F43" i="31"/>
  <c r="F45" i="31"/>
  <c r="F42" i="31"/>
  <c r="E8" i="31"/>
  <c r="F35" i="31"/>
  <c r="E11" i="31"/>
  <c r="K47" i="36"/>
  <c r="K44" i="36"/>
  <c r="L49" i="36"/>
  <c r="L46" i="36"/>
  <c r="L29" i="29"/>
  <c r="J60" i="29"/>
  <c r="K9" i="29"/>
  <c r="K11" i="29"/>
  <c r="J61" i="29"/>
  <c r="E45" i="9"/>
  <c r="E42" i="9"/>
  <c r="L47" i="36"/>
  <c r="L44" i="36"/>
  <c r="L48" i="36"/>
  <c r="L45" i="36"/>
  <c r="F62" i="9"/>
  <c r="F60" i="9"/>
  <c r="L47" i="29"/>
  <c r="L44" i="29"/>
  <c r="L41" i="29"/>
  <c r="K8" i="29"/>
  <c r="C8" i="31"/>
  <c r="M11" i="29"/>
  <c r="E14" i="36"/>
  <c r="L45" i="29"/>
  <c r="L42" i="29"/>
  <c r="I14" i="36"/>
  <c r="P8" i="29"/>
  <c r="L62" i="9"/>
  <c r="G12" i="30"/>
  <c r="N8" i="29"/>
  <c r="G10" i="45"/>
  <c r="I8" i="9"/>
  <c r="B8" i="6"/>
  <c r="B7" i="6"/>
  <c r="L64" i="29"/>
  <c r="L61" i="29"/>
  <c r="J9" i="29"/>
  <c r="J8" i="29"/>
  <c r="K14" i="36"/>
  <c r="K11" i="9"/>
  <c r="F11" i="29"/>
  <c r="K46" i="29"/>
  <c r="K43" i="29"/>
  <c r="D11" i="10"/>
  <c r="D12" i="35"/>
  <c r="D11" i="35"/>
  <c r="M11" i="35"/>
  <c r="J9" i="30"/>
  <c r="L9" i="30"/>
  <c r="H10" i="31"/>
  <c r="I10" i="31"/>
  <c r="I13" i="31"/>
  <c r="Q9" i="29"/>
  <c r="R12" i="29"/>
  <c r="H12" i="30"/>
  <c r="G59" i="9"/>
  <c r="D11" i="29"/>
  <c r="D10" i="29"/>
  <c r="D8" i="29"/>
  <c r="R10" i="10"/>
  <c r="R11" i="10"/>
  <c r="R8" i="10"/>
  <c r="F9" i="10"/>
  <c r="F8" i="10"/>
  <c r="F11" i="10"/>
  <c r="L13" i="29"/>
  <c r="L10" i="29"/>
  <c r="F9" i="31"/>
  <c r="F8" i="31"/>
  <c r="L49" i="29"/>
  <c r="L46" i="29"/>
  <c r="L43" i="29"/>
  <c r="L10" i="30"/>
  <c r="L13" i="30"/>
  <c r="I12" i="31"/>
  <c r="H11" i="31"/>
  <c r="I11" i="31"/>
  <c r="G62" i="9"/>
  <c r="M14" i="35"/>
  <c r="K47" i="29"/>
  <c r="D12" i="36"/>
  <c r="D11" i="36"/>
  <c r="K12" i="35"/>
  <c r="K11" i="35"/>
  <c r="H8" i="31"/>
  <c r="I8" i="31"/>
  <c r="C11" i="31"/>
  <c r="U7" i="28"/>
  <c r="U6" i="28"/>
  <c r="L12" i="35"/>
  <c r="L11" i="35"/>
  <c r="L14" i="35"/>
  <c r="G9" i="30"/>
  <c r="J12" i="30"/>
  <c r="L12" i="30"/>
  <c r="K51" i="9"/>
  <c r="K46" i="9"/>
  <c r="K43" i="9"/>
  <c r="G27" i="45"/>
  <c r="C25" i="6"/>
  <c r="C24" i="6"/>
  <c r="K8" i="10"/>
  <c r="E59" i="10"/>
  <c r="F27" i="46"/>
  <c r="C41" i="9"/>
  <c r="Q8" i="10"/>
  <c r="I60" i="9"/>
  <c r="I59" i="9"/>
  <c r="I62" i="9"/>
  <c r="J77" i="29"/>
  <c r="L78" i="29"/>
  <c r="L77" i="29"/>
  <c r="R44" i="29"/>
  <c r="P41" i="29"/>
  <c r="R41" i="29"/>
  <c r="K53" i="29"/>
  <c r="E44" i="29"/>
  <c r="E41" i="29"/>
  <c r="F26" i="33"/>
  <c r="F25" i="33"/>
  <c r="R65" i="29"/>
  <c r="Q62" i="29"/>
  <c r="C44" i="29"/>
  <c r="C41" i="29"/>
  <c r="M62" i="10"/>
  <c r="I10" i="29"/>
  <c r="I8" i="29"/>
  <c r="P62" i="29"/>
  <c r="P59" i="29"/>
  <c r="L15" i="29"/>
  <c r="F20" i="33"/>
  <c r="F19" i="33"/>
  <c r="R45" i="29"/>
  <c r="Q42" i="29"/>
  <c r="R42" i="29"/>
  <c r="F44" i="29"/>
  <c r="F41" i="29"/>
  <c r="J74" i="29"/>
  <c r="J62" i="29"/>
  <c r="F65" i="30"/>
  <c r="F62" i="30"/>
  <c r="I46" i="30"/>
  <c r="I43" i="30"/>
  <c r="I64" i="31"/>
  <c r="E62" i="31"/>
  <c r="E59" i="31"/>
  <c r="I77" i="31"/>
  <c r="H44" i="31"/>
  <c r="D47" i="37"/>
  <c r="D44" i="37"/>
  <c r="D63" i="30"/>
  <c r="D60" i="30"/>
  <c r="F66" i="30"/>
  <c r="F63" i="30"/>
  <c r="F60" i="30"/>
  <c r="L54" i="30"/>
  <c r="K45" i="30"/>
  <c r="C47" i="35"/>
  <c r="C44" i="35"/>
  <c r="I65" i="31"/>
  <c r="I22" i="32"/>
  <c r="I21" i="32"/>
  <c r="F21" i="45"/>
  <c r="D44" i="31"/>
  <c r="D41" i="31"/>
  <c r="I53" i="31"/>
  <c r="L63" i="30"/>
  <c r="L65" i="30"/>
  <c r="K50" i="9"/>
  <c r="K44" i="9"/>
  <c r="K45" i="9"/>
  <c r="K42" i="9"/>
  <c r="K41" i="9"/>
  <c r="Q8" i="29"/>
  <c r="R8" i="29"/>
  <c r="R9" i="29"/>
  <c r="L62" i="29"/>
  <c r="L59" i="29"/>
  <c r="J59" i="29"/>
  <c r="R62" i="29"/>
  <c r="Q59" i="29"/>
  <c r="R59" i="29"/>
  <c r="L45" i="30"/>
  <c r="K42" i="30"/>
  <c r="L42" i="30"/>
  <c r="L14" i="29"/>
  <c r="L12" i="29"/>
  <c r="I44" i="31"/>
  <c r="H41" i="31"/>
  <c r="I41" i="31"/>
  <c r="K44" i="29"/>
  <c r="K41" i="29"/>
  <c r="L11" i="29"/>
  <c r="L9" i="29"/>
  <c r="L8" i="29"/>
</calcChain>
</file>

<file path=xl/sharedStrings.xml><?xml version="1.0" encoding="utf-8"?>
<sst xmlns="http://schemas.openxmlformats.org/spreadsheetml/2006/main" count="6456" uniqueCount="536">
  <si>
    <t>その他</t>
    <rPh sb="2" eb="3">
      <t>タ</t>
    </rPh>
    <phoneticPr fontId="2"/>
  </si>
  <si>
    <t>総数</t>
    <rPh sb="0" eb="2">
      <t>ソウスウ</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</si>
  <si>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</si>
  <si>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</si>
  <si>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</si>
  <si>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</si>
  <si>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</si>
  <si>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</si>
  <si>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</si>
  <si>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</si>
  <si>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</si>
  <si>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</si>
  <si>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</si>
  <si>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</si>
  <si>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</si>
  <si>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</si>
  <si>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</si>
  <si>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</si>
  <si>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</si>
  <si>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</si>
  <si>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</si>
  <si>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</si>
  <si>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</si>
  <si>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</si>
  <si>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</si>
  <si>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</si>
  <si>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</si>
  <si>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</si>
  <si>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</si>
  <si>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</si>
  <si>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</si>
  <si>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</si>
  <si>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</si>
  <si>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</si>
  <si>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</si>
  <si>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</si>
  <si>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</si>
  <si>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</si>
  <si>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</si>
  <si>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</si>
  <si>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</si>
  <si>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</si>
  <si>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</si>
  <si>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</si>
  <si>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</si>
  <si>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</si>
  <si>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</si>
  <si>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</si>
  <si>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</si>
  <si>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</si>
  <si>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</si>
  <si>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</si>
  <si>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</si>
  <si>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</si>
  <si>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</si>
  <si>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</si>
  <si>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</si>
  <si>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</si>
  <si>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</si>
  <si>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</si>
  <si>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</si>
  <si>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</si>
  <si>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</si>
  <si>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</si>
  <si>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</si>
  <si>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</si>
  <si>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</si>
  <si>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</si>
  <si>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</si>
  <si>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</si>
  <si>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</si>
  <si>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</si>
  <si>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</si>
  <si>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</si>
  <si>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</si>
  <si>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</si>
  <si>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</si>
  <si>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</si>
  <si>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</si>
  <si>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</si>
  <si>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</si>
  <si>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</si>
  <si>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</si>
  <si>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</si>
  <si>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</si>
  <si>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</si>
  <si>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</si>
  <si>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</si>
  <si>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</si>
  <si>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</si>
  <si>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</si>
  <si>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</si>
  <si>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</si>
  <si>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</si>
  <si>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</si>
  <si>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</si>
  <si>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</si>
  <si>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</si>
  <si>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</si>
  <si>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</si>
  <si>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</si>
  <si>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</si>
  <si>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</si>
  <si>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</si>
  <si>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</si>
  <si>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</si>
  <si>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</si>
  <si>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</si>
  <si>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</si>
  <si>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</si>
  <si>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</si>
  <si>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</si>
  <si>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</si>
  <si>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</si>
  <si>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</si>
  <si>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</si>
  <si>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</si>
  <si>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</si>
  <si>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</si>
  <si>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</si>
  <si>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</si>
  <si>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</si>
  <si>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</si>
  <si>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</si>
  <si>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</si>
  <si>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</si>
  <si>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</si>
  <si>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</si>
  <si>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</si>
  <si>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</si>
  <si>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</si>
  <si>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</si>
  <si>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</si>
  <si>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</si>
  <si>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</si>
  <si>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</si>
  <si>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</si>
  <si>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</si>
  <si>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</si>
  <si>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</si>
  <si>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</si>
  <si>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</si>
  <si>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</si>
  <si>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</si>
  <si>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</si>
  <si>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</si>
  <si>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</si>
  <si>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</si>
  <si>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</si>
  <si>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</si>
  <si>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</si>
  <si>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</si>
  <si>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</si>
  <si>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</si>
  <si>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</si>
  <si>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</si>
  <si>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</si>
  <si>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</si>
  <si>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</si>
  <si>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</si>
  <si>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</si>
  <si>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</si>
  <si>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</si>
  <si>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</si>
  <si>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</si>
  <si>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</si>
  <si>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</si>
  <si>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</si>
  <si>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</si>
  <si>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</si>
  <si>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</si>
  <si>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</si>
  <si>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</si>
  <si>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</si>
  <si>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</si>
  <si>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</si>
  <si>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</si>
  <si>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</si>
  <si>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全道</t>
  </si>
  <si>
    <t>-</t>
  </si>
  <si>
    <t>計</t>
    <rPh sb="0" eb="1">
      <t>ケイ</t>
    </rPh>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</si>
  <si>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</si>
  <si>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</si>
  <si>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</si>
  <si>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</si>
  <si>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</si>
  <si>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</si>
  <si>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</si>
  <si>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</si>
  <si>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</si>
  <si>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</si>
  <si>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</si>
  <si>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</si>
  <si>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</si>
  <si>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</si>
  <si>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</si>
  <si>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</si>
  <si>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</si>
  <si>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</si>
  <si>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</si>
  <si>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</si>
  <si>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</si>
  <si>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</si>
  <si>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</si>
  <si>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</si>
  <si>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</si>
  <si>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</si>
  <si>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</si>
  <si>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</si>
  <si>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</si>
  <si>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</si>
  <si>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実人員</t>
    <rPh sb="0" eb="3">
      <t>ジツジンイン</t>
    </rPh>
    <phoneticPr fontId="2"/>
  </si>
  <si>
    <t>開催回数</t>
    <rPh sb="0" eb="2">
      <t>カイサイ</t>
    </rPh>
    <rPh sb="2" eb="4">
      <t>カイスウ</t>
    </rPh>
    <phoneticPr fontId="2"/>
  </si>
  <si>
    <t>全道</t>
    <rPh sb="0" eb="1">
      <t>ゼン</t>
    </rPh>
    <rPh sb="1" eb="2">
      <t>ミチ</t>
    </rPh>
    <phoneticPr fontId="2"/>
  </si>
  <si>
    <t>75歳以上</t>
    <rPh sb="2" eb="3">
      <t>サイ</t>
    </rPh>
    <rPh sb="3" eb="5">
      <t>イジョウ</t>
    </rPh>
    <phoneticPr fontId="2"/>
  </si>
  <si>
    <t>集団健康教育</t>
    <rPh sb="0" eb="2">
      <t>シュウダン</t>
    </rPh>
    <rPh sb="2" eb="4">
      <t>ケンコウ</t>
    </rPh>
    <rPh sb="4" eb="6">
      <t>キョウイク</t>
    </rPh>
    <phoneticPr fontId="2"/>
  </si>
  <si>
    <t>高血圧</t>
    <rPh sb="0" eb="3">
      <t>コウケツアツ</t>
    </rPh>
    <phoneticPr fontId="2"/>
  </si>
  <si>
    <t>糖尿病</t>
    <rPh sb="0" eb="3">
      <t>トウニョウビョウ</t>
    </rPh>
    <phoneticPr fontId="2"/>
  </si>
  <si>
    <t>喫煙</t>
    <rPh sb="0" eb="2">
      <t>キツエン</t>
    </rPh>
    <phoneticPr fontId="2"/>
  </si>
  <si>
    <t>歯周疾患</t>
    <rPh sb="0" eb="1">
      <t>ハ</t>
    </rPh>
    <rPh sb="1" eb="2">
      <t>シュウ</t>
    </rPh>
    <rPh sb="2" eb="4">
      <t>シッカン</t>
    </rPh>
    <phoneticPr fontId="2"/>
  </si>
  <si>
    <t>骨粗鬆症</t>
    <rPh sb="0" eb="4">
      <t>コツソショウショウ</t>
    </rPh>
    <phoneticPr fontId="2"/>
  </si>
  <si>
    <t>病態別</t>
    <rPh sb="0" eb="3">
      <t>ビョウタイベツ</t>
    </rPh>
    <phoneticPr fontId="2"/>
  </si>
  <si>
    <t>薬</t>
    <rPh sb="0" eb="1">
      <t>クスリ</t>
    </rPh>
    <phoneticPr fontId="2"/>
  </si>
  <si>
    <t>一般</t>
    <rPh sb="0" eb="2">
      <t>イッパン</t>
    </rPh>
    <phoneticPr fontId="2"/>
  </si>
  <si>
    <t>重点健康相談</t>
    <rPh sb="0" eb="2">
      <t>ジュウテン</t>
    </rPh>
    <rPh sb="2" eb="4">
      <t>ケンコウ</t>
    </rPh>
    <rPh sb="4" eb="6">
      <t>ソウダン</t>
    </rPh>
    <phoneticPr fontId="2"/>
  </si>
  <si>
    <t>被指導延人員</t>
    <rPh sb="0" eb="1">
      <t>ヒ</t>
    </rPh>
    <rPh sb="1" eb="3">
      <t>シドウ</t>
    </rPh>
    <rPh sb="3" eb="4">
      <t>ノ</t>
    </rPh>
    <rPh sb="4" eb="6">
      <t>ジンイン</t>
    </rPh>
    <phoneticPr fontId="2"/>
  </si>
  <si>
    <t>血圧</t>
    <rPh sb="0" eb="2">
      <t>ケツアツ</t>
    </rPh>
    <phoneticPr fontId="2"/>
  </si>
  <si>
    <t>貧血（疑いを含む）</t>
    <rPh sb="0" eb="2">
      <t>ヒンケツ</t>
    </rPh>
    <rPh sb="3" eb="4">
      <t>ウタガ</t>
    </rPh>
    <rPh sb="6" eb="7">
      <t>フク</t>
    </rPh>
    <phoneticPr fontId="2"/>
  </si>
  <si>
    <t>肝疾患（疑いを含む）</t>
    <rPh sb="0" eb="1">
      <t>キモ</t>
    </rPh>
    <rPh sb="1" eb="3">
      <t>シッカン</t>
    </rPh>
    <rPh sb="4" eb="5">
      <t>ウタガ</t>
    </rPh>
    <rPh sb="7" eb="8">
      <t>フク</t>
    </rPh>
    <phoneticPr fontId="2"/>
  </si>
  <si>
    <t>腎機能障害
（疑いを含む）</t>
    <rPh sb="0" eb="3">
      <t>ジンキノウ</t>
    </rPh>
    <rPh sb="3" eb="5">
      <t>ショウガイ</t>
    </rPh>
    <rPh sb="7" eb="8">
      <t>ウタガ</t>
    </rPh>
    <rPh sb="10" eb="11">
      <t>フク</t>
    </rPh>
    <phoneticPr fontId="2"/>
  </si>
  <si>
    <t>（再掲）</t>
    <rPh sb="1" eb="3">
      <t>サイケイ</t>
    </rPh>
    <phoneticPr fontId="2"/>
  </si>
  <si>
    <t>うちアルコール性（疑いを含む）　　　（再掲）</t>
    <rPh sb="7" eb="8">
      <t>セイ</t>
    </rPh>
    <rPh sb="9" eb="10">
      <t>ウタガ</t>
    </rPh>
    <rPh sb="12" eb="13">
      <t>フク</t>
    </rPh>
    <rPh sb="19" eb="21">
      <t>サイケイ</t>
    </rPh>
    <phoneticPr fontId="2"/>
  </si>
  <si>
    <t>歯周疾患検診</t>
    <rPh sb="0" eb="2">
      <t>シシュウ</t>
    </rPh>
    <rPh sb="2" eb="4">
      <t>シッカン</t>
    </rPh>
    <rPh sb="4" eb="6">
      <t>ケンシン</t>
    </rPh>
    <phoneticPr fontId="2"/>
  </si>
  <si>
    <t>骨粗鬆症検診</t>
    <rPh sb="0" eb="4">
      <t>コツソショウショウ</t>
    </rPh>
    <rPh sb="4" eb="6">
      <t>ケンシン</t>
    </rPh>
    <phoneticPr fontId="2"/>
  </si>
  <si>
    <t>受診者</t>
    <rPh sb="0" eb="1">
      <t>ウケ</t>
    </rPh>
    <rPh sb="1" eb="2">
      <t>ミ</t>
    </rPh>
    <rPh sb="2" eb="3">
      <t>モノ</t>
    </rPh>
    <phoneticPr fontId="2"/>
  </si>
  <si>
    <t>指導区分別実人員</t>
    <rPh sb="0" eb="2">
      <t>シドウ</t>
    </rPh>
    <rPh sb="2" eb="4">
      <t>クブン</t>
    </rPh>
    <rPh sb="4" eb="5">
      <t>ベツ</t>
    </rPh>
    <rPh sb="5" eb="8">
      <t>ジツジンイン</t>
    </rPh>
    <phoneticPr fontId="2"/>
  </si>
  <si>
    <t>異常を認めず</t>
  </si>
  <si>
    <t>男</t>
    <rPh sb="0" eb="1">
      <t>オトコ</t>
    </rPh>
    <phoneticPr fontId="2"/>
  </si>
  <si>
    <t>女</t>
    <rPh sb="0" eb="1">
      <t>オンナ</t>
    </rPh>
    <phoneticPr fontId="2"/>
  </si>
  <si>
    <t>実施施設数</t>
    <phoneticPr fontId="2"/>
  </si>
  <si>
    <t>実施回数</t>
    <phoneticPr fontId="2"/>
  </si>
  <si>
    <t>被指導実人員</t>
    <rPh sb="0" eb="1">
      <t>ヒ</t>
    </rPh>
    <rPh sb="1" eb="3">
      <t>シドウ</t>
    </rPh>
    <rPh sb="3" eb="6">
      <t>ジツジンイン</t>
    </rPh>
    <phoneticPr fontId="2"/>
  </si>
  <si>
    <t>被指導延人員</t>
    <phoneticPr fontId="2"/>
  </si>
  <si>
    <t>従事者延人員</t>
    <rPh sb="0" eb="2">
      <t>ジュウジ</t>
    </rPh>
    <rPh sb="2" eb="3">
      <t>シャ</t>
    </rPh>
    <rPh sb="3" eb="4">
      <t>ノ</t>
    </rPh>
    <rPh sb="4" eb="6">
      <t>ジンイン</t>
    </rPh>
    <phoneticPr fontId="2"/>
  </si>
  <si>
    <t>医師</t>
    <rPh sb="0" eb="2">
      <t>イシ</t>
    </rPh>
    <phoneticPr fontId="2"/>
  </si>
  <si>
    <t>理学療法士</t>
    <rPh sb="0" eb="2">
      <t>リガク</t>
    </rPh>
    <rPh sb="2" eb="5">
      <t>リョウホウシ</t>
    </rPh>
    <phoneticPr fontId="2"/>
  </si>
  <si>
    <t>作業療法士</t>
    <rPh sb="0" eb="2">
      <t>サギョウ</t>
    </rPh>
    <rPh sb="2" eb="5">
      <t>リョウホウシ</t>
    </rPh>
    <phoneticPr fontId="2"/>
  </si>
  <si>
    <t>保健師</t>
    <rPh sb="0" eb="2">
      <t>ホケン</t>
    </rPh>
    <rPh sb="2" eb="3">
      <t>シ</t>
    </rPh>
    <phoneticPr fontId="2"/>
  </si>
  <si>
    <t>看護師</t>
    <rPh sb="0" eb="2">
      <t>カンゴ</t>
    </rPh>
    <rPh sb="2" eb="3">
      <t>シ</t>
    </rPh>
    <phoneticPr fontId="2"/>
  </si>
  <si>
    <t>要指導者等</t>
    <rPh sb="0" eb="1">
      <t>ヨウ</t>
    </rPh>
    <rPh sb="1" eb="4">
      <t>シドウシャ</t>
    </rPh>
    <rPh sb="4" eb="5">
      <t>トウ</t>
    </rPh>
    <phoneticPr fontId="2"/>
  </si>
  <si>
    <t>個別健康教育
対象者</t>
    <rPh sb="0" eb="2">
      <t>コベツ</t>
    </rPh>
    <rPh sb="2" eb="4">
      <t>ケンコウ</t>
    </rPh>
    <rPh sb="4" eb="6">
      <t>キョウイク</t>
    </rPh>
    <rPh sb="7" eb="10">
      <t>タイショウシャ</t>
    </rPh>
    <phoneticPr fontId="2"/>
  </si>
  <si>
    <t>閉じこもり予防</t>
    <rPh sb="0" eb="1">
      <t>ト</t>
    </rPh>
    <rPh sb="5" eb="7">
      <t>ヨボウ</t>
    </rPh>
    <phoneticPr fontId="2"/>
  </si>
  <si>
    <t>介護家族者</t>
    <rPh sb="0" eb="2">
      <t>カイゴ</t>
    </rPh>
    <rPh sb="2" eb="4">
      <t>カゾク</t>
    </rPh>
    <rPh sb="4" eb="5">
      <t>シャ</t>
    </rPh>
    <phoneticPr fontId="2"/>
  </si>
  <si>
    <t>寝たきり者</t>
    <rPh sb="0" eb="1">
      <t>ネ</t>
    </rPh>
    <rPh sb="4" eb="5">
      <t>シャ</t>
    </rPh>
    <phoneticPr fontId="2"/>
  </si>
  <si>
    <t>実人員</t>
    <phoneticPr fontId="2"/>
  </si>
  <si>
    <t>延人員</t>
    <phoneticPr fontId="2"/>
  </si>
  <si>
    <t>交付数（年度中）</t>
    <rPh sb="0" eb="2">
      <t>コウフ</t>
    </rPh>
    <rPh sb="2" eb="3">
      <t>スウ</t>
    </rPh>
    <rPh sb="4" eb="6">
      <t>ネンド</t>
    </rPh>
    <rPh sb="6" eb="7">
      <t>チュウ</t>
    </rPh>
    <phoneticPr fontId="2"/>
  </si>
  <si>
    <t>40歳～74歳</t>
    <rPh sb="2" eb="3">
      <t>サイ</t>
    </rPh>
    <rPh sb="6" eb="7">
      <t>サイ</t>
    </rPh>
    <phoneticPr fontId="2"/>
  </si>
  <si>
    <t>第４２表　健康増進事業（健康手帳の交付）</t>
    <rPh sb="5" eb="7">
      <t>ケンコウ</t>
    </rPh>
    <rPh sb="7" eb="9">
      <t>ゾウシン</t>
    </rPh>
    <phoneticPr fontId="2"/>
  </si>
  <si>
    <t>脂質異常症</t>
    <rPh sb="0" eb="2">
      <t>シシツ</t>
    </rPh>
    <rPh sb="2" eb="4">
      <t>イジョウ</t>
    </rPh>
    <rPh sb="4" eb="5">
      <t>ショウ</t>
    </rPh>
    <phoneticPr fontId="2"/>
  </si>
  <si>
    <t>脂質異常症</t>
    <rPh sb="0" eb="2">
      <t>シシツ</t>
    </rPh>
    <rPh sb="2" eb="5">
      <t>イジョウショウ</t>
    </rPh>
    <phoneticPr fontId="2"/>
  </si>
  <si>
    <t>資料　地域保健・健康増進事業報告　</t>
    <rPh sb="3" eb="5">
      <t>チイキ</t>
    </rPh>
    <rPh sb="5" eb="7">
      <t>ホケン</t>
    </rPh>
    <rPh sb="8" eb="10">
      <t>ケンコウ</t>
    </rPh>
    <rPh sb="10" eb="12">
      <t>ゾウシン</t>
    </rPh>
    <phoneticPr fontId="2"/>
  </si>
  <si>
    <t>歯周疾患</t>
    <rPh sb="0" eb="2">
      <t>シシュウ</t>
    </rPh>
    <rPh sb="2" eb="4">
      <t>シッカン</t>
    </rPh>
    <phoneticPr fontId="2"/>
  </si>
  <si>
    <t>参加延人員</t>
    <rPh sb="0" eb="2">
      <t>サンカ</t>
    </rPh>
    <rPh sb="2" eb="3">
      <t>ノ</t>
    </rPh>
    <rPh sb="3" eb="5">
      <t>ジンイン</t>
    </rPh>
    <phoneticPr fontId="2"/>
  </si>
  <si>
    <t>第４４表  健康増進事業（健康相談）</t>
    <rPh sb="6" eb="8">
      <t>ケンコウ</t>
    </rPh>
    <rPh sb="8" eb="10">
      <t>ゾウシン</t>
    </rPh>
    <rPh sb="13" eb="15">
      <t>ケンコウ</t>
    </rPh>
    <rPh sb="15" eb="17">
      <t>ソウダン</t>
    </rPh>
    <phoneticPr fontId="2"/>
  </si>
  <si>
    <t>総合健康
相　　談</t>
    <rPh sb="0" eb="2">
      <t>ソウゴウ</t>
    </rPh>
    <rPh sb="2" eb="4">
      <t>ケンコウ</t>
    </rPh>
    <rPh sb="5" eb="6">
      <t>ソウ</t>
    </rPh>
    <rPh sb="8" eb="9">
      <t>ダン</t>
    </rPh>
    <phoneticPr fontId="2"/>
  </si>
  <si>
    <t>健康診査</t>
    <rPh sb="0" eb="2">
      <t>ケンコウ</t>
    </rPh>
    <rPh sb="2" eb="4">
      <t>シンサ</t>
    </rPh>
    <phoneticPr fontId="2"/>
  </si>
  <si>
    <t>訪問健康診査</t>
    <rPh sb="0" eb="2">
      <t>ホウモン</t>
    </rPh>
    <rPh sb="2" eb="4">
      <t>ケンコウ</t>
    </rPh>
    <rPh sb="4" eb="6">
      <t>シンサ</t>
    </rPh>
    <phoneticPr fontId="2"/>
  </si>
  <si>
    <t>介護家族訪問　　健康診査</t>
    <rPh sb="0" eb="2">
      <t>カイゴ</t>
    </rPh>
    <rPh sb="2" eb="4">
      <t>カゾク</t>
    </rPh>
    <rPh sb="4" eb="6">
      <t>ホウモン</t>
    </rPh>
    <rPh sb="8" eb="10">
      <t>ケンコウ</t>
    </rPh>
    <rPh sb="10" eb="12">
      <t>シンサ</t>
    </rPh>
    <phoneticPr fontId="2"/>
  </si>
  <si>
    <t>動機付け支援</t>
    <rPh sb="0" eb="2">
      <t>ドウキ</t>
    </rPh>
    <rPh sb="2" eb="3">
      <t>ヅ</t>
    </rPh>
    <rPh sb="4" eb="6">
      <t>シエン</t>
    </rPh>
    <phoneticPr fontId="2"/>
  </si>
  <si>
    <t>積極的支援</t>
    <rPh sb="0" eb="3">
      <t>セッキョクテキ</t>
    </rPh>
    <rPh sb="3" eb="5">
      <t>シエン</t>
    </rPh>
    <phoneticPr fontId="2"/>
  </si>
  <si>
    <t>脂質異常</t>
    <rPh sb="0" eb="2">
      <t>シシツ</t>
    </rPh>
    <rPh sb="2" eb="4">
      <t>イジョウ</t>
    </rPh>
    <phoneticPr fontId="2"/>
  </si>
  <si>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2"/>
  </si>
  <si>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2"/>
  </si>
  <si>
    <t>資料　地域保健・健康増進事業報告</t>
    <rPh sb="3" eb="5">
      <t>チイキ</t>
    </rPh>
    <rPh sb="5" eb="7">
      <t>ホケン</t>
    </rPh>
    <rPh sb="8" eb="10">
      <t>ケンコウ</t>
    </rPh>
    <rPh sb="10" eb="12">
      <t>ゾウシン</t>
    </rPh>
    <phoneticPr fontId="2"/>
  </si>
  <si>
    <t>第４８表　健康増進事業（機能訓練）</t>
    <rPh sb="5" eb="7">
      <t>ケンコウ</t>
    </rPh>
    <rPh sb="7" eb="9">
      <t>ゾウシン</t>
    </rPh>
    <phoneticPr fontId="2"/>
  </si>
  <si>
    <t>口腔衛生指導(再掲)</t>
    <rPh sb="0" eb="2">
      <t>コウクウ</t>
    </rPh>
    <rPh sb="2" eb="4">
      <t>エイセイ</t>
    </rPh>
    <rPh sb="4" eb="6">
      <t>シドウ</t>
    </rPh>
    <rPh sb="7" eb="9">
      <t>サイケイ</t>
    </rPh>
    <phoneticPr fontId="2"/>
  </si>
  <si>
    <t>栄養指導(再掲)</t>
    <rPh sb="0" eb="2">
      <t>エイヨウ</t>
    </rPh>
    <rPh sb="2" eb="4">
      <t>シドウ</t>
    </rPh>
    <rPh sb="5" eb="7">
      <t>サイケイ</t>
    </rPh>
    <phoneticPr fontId="2"/>
  </si>
  <si>
    <t>従事者延人員</t>
    <rPh sb="0" eb="3">
      <t>ジュウジシャ</t>
    </rPh>
    <rPh sb="3" eb="4">
      <t>ノ</t>
    </rPh>
    <rPh sb="4" eb="6">
      <t>ジンイン</t>
    </rPh>
    <phoneticPr fontId="2"/>
  </si>
  <si>
    <t>保健師</t>
    <rPh sb="0" eb="3">
      <t>ホケンシ</t>
    </rPh>
    <phoneticPr fontId="2"/>
  </si>
  <si>
    <t>歯科衛生士</t>
    <rPh sb="0" eb="2">
      <t>シカ</t>
    </rPh>
    <rPh sb="2" eb="5">
      <t>エイセイシ</t>
    </rPh>
    <phoneticPr fontId="2"/>
  </si>
  <si>
    <t>集団検診</t>
    <rPh sb="0" eb="2">
      <t>シュウダン</t>
    </rPh>
    <rPh sb="2" eb="4">
      <t>ケンシン</t>
    </rPh>
    <phoneticPr fontId="2"/>
  </si>
  <si>
    <t>個別検診</t>
    <rPh sb="0" eb="2">
      <t>コベツ</t>
    </rPh>
    <rPh sb="2" eb="4">
      <t>ケンシン</t>
    </rPh>
    <phoneticPr fontId="2"/>
  </si>
  <si>
    <t>資料　地域保健・健康増進事業報告　</t>
    <rPh sb="3" eb="5">
      <t>チイキ</t>
    </rPh>
    <rPh sb="5" eb="7">
      <t>ホケン</t>
    </rPh>
    <rPh sb="8" eb="10">
      <t>ケンコウ</t>
    </rPh>
    <rPh sb="10" eb="12">
      <t>ゾウシン</t>
    </rPh>
    <rPh sb="12" eb="14">
      <t>ジギョウ</t>
    </rPh>
    <phoneticPr fontId="2"/>
  </si>
  <si>
    <t>健康教育</t>
    <rPh sb="0" eb="2">
      <t>ケンコウ</t>
    </rPh>
    <rPh sb="2" eb="4">
      <t>キョウイク</t>
    </rPh>
    <phoneticPr fontId="2"/>
  </si>
  <si>
    <t>参加延人数</t>
    <rPh sb="0" eb="2">
      <t>サンカ</t>
    </rPh>
    <rPh sb="2" eb="3">
      <t>ノ</t>
    </rPh>
    <rPh sb="3" eb="5">
      <t>ニンズウ</t>
    </rPh>
    <phoneticPr fontId="2"/>
  </si>
  <si>
    <t>健康相談</t>
    <rPh sb="0" eb="2">
      <t>ケンコウ</t>
    </rPh>
    <rPh sb="2" eb="4">
      <t>ソウダン</t>
    </rPh>
    <phoneticPr fontId="2"/>
  </si>
  <si>
    <t>Ｃ型</t>
    <rPh sb="1" eb="2">
      <t>ガタ</t>
    </rPh>
    <phoneticPr fontId="2"/>
  </si>
  <si>
    <t>Ｂ型</t>
    <rPh sb="1" eb="2">
      <t>ガタ</t>
    </rPh>
    <phoneticPr fontId="2"/>
  </si>
  <si>
    <t>判定①</t>
    <rPh sb="0" eb="2">
      <t>ハンテイ</t>
    </rPh>
    <phoneticPr fontId="2"/>
  </si>
  <si>
    <t>判定②</t>
    <rPh sb="0" eb="2">
      <t>ハンテイ</t>
    </rPh>
    <phoneticPr fontId="2"/>
  </si>
  <si>
    <t>判定③</t>
    <rPh sb="0" eb="2">
      <t>ハンテイ</t>
    </rPh>
    <phoneticPr fontId="2"/>
  </si>
  <si>
    <t>陽性</t>
    <rPh sb="0" eb="2">
      <t>ヨウセイ</t>
    </rPh>
    <phoneticPr fontId="2"/>
  </si>
  <si>
    <t>陰性</t>
    <rPh sb="0" eb="2">
      <t>インセイ</t>
    </rPh>
    <phoneticPr fontId="2"/>
  </si>
  <si>
    <t>受診者数（年度中）</t>
    <rPh sb="3" eb="4">
      <t>スウ</t>
    </rPh>
    <rPh sb="5" eb="7">
      <t>ネンド</t>
    </rPh>
    <rPh sb="7" eb="8">
      <t>チュウ</t>
    </rPh>
    <phoneticPr fontId="2"/>
  </si>
  <si>
    <t>受診者数</t>
    <rPh sb="3" eb="4">
      <t>スウ</t>
    </rPh>
    <phoneticPr fontId="2"/>
  </si>
  <si>
    <t>対象者数</t>
    <rPh sb="0" eb="3">
      <t>タイショウシャ</t>
    </rPh>
    <rPh sb="3" eb="4">
      <t>スウ</t>
    </rPh>
    <phoneticPr fontId="2"/>
  </si>
  <si>
    <t>未受診</t>
    <rPh sb="0" eb="1">
      <t>ミ</t>
    </rPh>
    <rPh sb="1" eb="3">
      <t>ジュシン</t>
    </rPh>
    <phoneticPr fontId="2"/>
  </si>
  <si>
    <t>未把握</t>
    <rPh sb="0" eb="1">
      <t>ミ</t>
    </rPh>
    <rPh sb="1" eb="3">
      <t>ハアク</t>
    </rPh>
    <phoneticPr fontId="2"/>
  </si>
  <si>
    <t>異常認めず</t>
    <rPh sb="0" eb="2">
      <t>イジョウ</t>
    </rPh>
    <rPh sb="2" eb="3">
      <t>ミト</t>
    </rPh>
    <phoneticPr fontId="2"/>
  </si>
  <si>
    <t>がんであった者</t>
    <rPh sb="6" eb="7">
      <t>モノ</t>
    </rPh>
    <phoneticPr fontId="2"/>
  </si>
  <si>
    <t>胸部Ｘ線検査受診者</t>
    <rPh sb="0" eb="2">
      <t>キョウブ</t>
    </rPh>
    <rPh sb="3" eb="4">
      <t>セン</t>
    </rPh>
    <rPh sb="4" eb="6">
      <t>ケンサ</t>
    </rPh>
    <rPh sb="6" eb="9">
      <t>ジュシンシャ</t>
    </rPh>
    <phoneticPr fontId="2"/>
  </si>
  <si>
    <t>左のうち喀痰細胞診受診者</t>
    <rPh sb="0" eb="1">
      <t>ヒダリ</t>
    </rPh>
    <rPh sb="9" eb="12">
      <t>ジュシンシャ</t>
    </rPh>
    <phoneticPr fontId="2"/>
  </si>
  <si>
    <t>左のうち2年連続受診者数</t>
    <rPh sb="0" eb="1">
      <t>ヒダリ</t>
    </rPh>
    <rPh sb="5" eb="6">
      <t>ネン</t>
    </rPh>
    <rPh sb="6" eb="8">
      <t>レンゾク</t>
    </rPh>
    <rPh sb="11" eb="12">
      <t>スウ</t>
    </rPh>
    <phoneticPr fontId="2"/>
  </si>
  <si>
    <t>個別健康教育対象者（ア）</t>
    <rPh sb="0" eb="2">
      <t>コベツ</t>
    </rPh>
    <rPh sb="2" eb="4">
      <t>ケンコウ</t>
    </rPh>
    <rPh sb="4" eb="6">
      <t>キョウイク</t>
    </rPh>
    <rPh sb="6" eb="9">
      <t>タイショウシャ</t>
    </rPh>
    <phoneticPr fontId="2"/>
  </si>
  <si>
    <t>個別健康教育対象者（イ）</t>
    <rPh sb="0" eb="2">
      <t>コベツ</t>
    </rPh>
    <rPh sb="2" eb="4">
      <t>ケンコウ</t>
    </rPh>
    <rPh sb="4" eb="6">
      <t>キョウイク</t>
    </rPh>
    <rPh sb="6" eb="9">
      <t>タイショウシャ</t>
    </rPh>
    <phoneticPr fontId="2"/>
  </si>
  <si>
    <t>女性の健康</t>
    <rPh sb="0" eb="2">
      <t>ジョセイ</t>
    </rPh>
    <rPh sb="3" eb="5">
      <t>ケンコウ</t>
    </rPh>
    <phoneticPr fontId="2"/>
  </si>
  <si>
    <t>受診者数(年度中）</t>
    <rPh sb="5" eb="7">
      <t>ネンド</t>
    </rPh>
    <rPh sb="7" eb="8">
      <t>チュウ</t>
    </rPh>
    <phoneticPr fontId="2"/>
  </si>
  <si>
    <t>保健指導区分別実人員</t>
    <rPh sb="0" eb="2">
      <t>ホケン</t>
    </rPh>
    <rPh sb="2" eb="4">
      <t>シドウ</t>
    </rPh>
    <rPh sb="4" eb="6">
      <t>クブン</t>
    </rPh>
    <rPh sb="6" eb="7">
      <t>ベツ</t>
    </rPh>
    <rPh sb="7" eb="8">
      <t>ジツ</t>
    </rPh>
    <rPh sb="8" eb="10">
      <t>ジンイン</t>
    </rPh>
    <phoneticPr fontId="2"/>
  </si>
  <si>
    <t>内臓脂肪症候群</t>
    <rPh sb="0" eb="2">
      <t>ナイゾウ</t>
    </rPh>
    <rPh sb="2" eb="4">
      <t>シボウ</t>
    </rPh>
    <rPh sb="4" eb="7">
      <t>ショウコウグン</t>
    </rPh>
    <phoneticPr fontId="2"/>
  </si>
  <si>
    <t>詳細な項目実施(再掲）</t>
    <rPh sb="0" eb="2">
      <t>ショウサイ</t>
    </rPh>
    <rPh sb="3" eb="5">
      <t>コウモク</t>
    </rPh>
    <rPh sb="5" eb="7">
      <t>ジッシ</t>
    </rPh>
    <rPh sb="8" eb="10">
      <t>サイケイ</t>
    </rPh>
    <phoneticPr fontId="2"/>
  </si>
  <si>
    <t>保健指導非対象者</t>
    <rPh sb="0" eb="2">
      <t>ホケン</t>
    </rPh>
    <rPh sb="2" eb="4">
      <t>シドウ</t>
    </rPh>
    <rPh sb="4" eb="8">
      <t>ヒタイショウシャ</t>
    </rPh>
    <phoneticPr fontId="2"/>
  </si>
  <si>
    <t>保健指導対象者</t>
    <rPh sb="0" eb="2">
      <t>ホケン</t>
    </rPh>
    <rPh sb="2" eb="4">
      <t>シドウ</t>
    </rPh>
    <rPh sb="4" eb="7">
      <t>タイショウシャ</t>
    </rPh>
    <phoneticPr fontId="2"/>
  </si>
  <si>
    <t>予備軍</t>
    <rPh sb="0" eb="3">
      <t>ヨビグン</t>
    </rPh>
    <phoneticPr fontId="2"/>
  </si>
  <si>
    <t>該当者</t>
    <rPh sb="0" eb="3">
      <t>ガイトウシャ</t>
    </rPh>
    <phoneticPr fontId="2"/>
  </si>
  <si>
    <t>高血圧症個別健康教育対象者（ア）</t>
    <rPh sb="0" eb="4">
      <t>コウケツアツショウ</t>
    </rPh>
    <rPh sb="4" eb="6">
      <t>コベツ</t>
    </rPh>
    <rPh sb="6" eb="8">
      <t>ケンコウ</t>
    </rPh>
    <rPh sb="8" eb="10">
      <t>キョウイク</t>
    </rPh>
    <rPh sb="10" eb="12">
      <t>タイショウ</t>
    </rPh>
    <rPh sb="12" eb="13">
      <t>シャ</t>
    </rPh>
    <phoneticPr fontId="2"/>
  </si>
  <si>
    <t>高血圧症個別健康教育対象者（イ）</t>
    <rPh sb="0" eb="4">
      <t>コウケツアツショウ</t>
    </rPh>
    <rPh sb="4" eb="6">
      <t>コベツ</t>
    </rPh>
    <rPh sb="6" eb="8">
      <t>ケンコウ</t>
    </rPh>
    <rPh sb="8" eb="10">
      <t>キョウイク</t>
    </rPh>
    <rPh sb="10" eb="12">
      <t>タイショウ</t>
    </rPh>
    <rPh sb="12" eb="13">
      <t>シャ</t>
    </rPh>
    <phoneticPr fontId="2"/>
  </si>
  <si>
    <t>たばこ</t>
    <phoneticPr fontId="2"/>
  </si>
  <si>
    <t>（再掲）</t>
    <phoneticPr fontId="2"/>
  </si>
  <si>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2"/>
  </si>
  <si>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2"/>
  </si>
  <si>
    <t>糖尿病個別健康教育対象者（イ）</t>
    <rPh sb="0" eb="3">
      <t>トウニョウビョウ</t>
    </rPh>
    <rPh sb="3" eb="5">
      <t>コベツ</t>
    </rPh>
    <rPh sb="5" eb="7">
      <t>ケンコウ</t>
    </rPh>
    <rPh sb="7" eb="9">
      <t>キョウイク</t>
    </rPh>
    <rPh sb="9" eb="11">
      <t>タイショウ</t>
    </rPh>
    <rPh sb="11" eb="12">
      <t>シャ</t>
    </rPh>
    <phoneticPr fontId="2"/>
  </si>
  <si>
    <t>習慣的に吸っていない</t>
    <rPh sb="0" eb="3">
      <t>シュウカンテキ</t>
    </rPh>
    <rPh sb="4" eb="5">
      <t>ス</t>
    </rPh>
    <phoneticPr fontId="2"/>
  </si>
  <si>
    <t>習慣的に吸っている</t>
    <rPh sb="0" eb="3">
      <t>シュウカンテキ</t>
    </rPh>
    <rPh sb="4" eb="5">
      <t>ス</t>
    </rPh>
    <phoneticPr fontId="2"/>
  </si>
  <si>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2"/>
  </si>
  <si>
    <t>年度内に全て終了</t>
    <rPh sb="0" eb="3">
      <t>ネンドナイ</t>
    </rPh>
    <rPh sb="4" eb="5">
      <t>スベ</t>
    </rPh>
    <rPh sb="6" eb="8">
      <t>シュウリョウ</t>
    </rPh>
    <phoneticPr fontId="2"/>
  </si>
  <si>
    <t>年度を越えて保健指導を行う場合</t>
    <rPh sb="0" eb="2">
      <t>ネンド</t>
    </rPh>
    <rPh sb="3" eb="4">
      <t>コ</t>
    </rPh>
    <rPh sb="6" eb="8">
      <t>ホケン</t>
    </rPh>
    <rPh sb="8" eb="10">
      <t>シドウ</t>
    </rPh>
    <rPh sb="11" eb="12">
      <t>オコナ</t>
    </rPh>
    <rPh sb="13" eb="15">
      <t>バアイ</t>
    </rPh>
    <phoneticPr fontId="2"/>
  </si>
  <si>
    <t>初回面談</t>
    <rPh sb="0" eb="2">
      <t>ショカイ</t>
    </rPh>
    <rPh sb="2" eb="4">
      <t>メンダン</t>
    </rPh>
    <phoneticPr fontId="2"/>
  </si>
  <si>
    <t>実績評価</t>
    <rPh sb="0" eb="4">
      <t>ジッセキヒョウカ</t>
    </rPh>
    <phoneticPr fontId="2"/>
  </si>
  <si>
    <t>利用実人員</t>
    <rPh sb="0" eb="2">
      <t>リヨウ</t>
    </rPh>
    <rPh sb="2" eb="5">
      <t>ジツジンイン</t>
    </rPh>
    <phoneticPr fontId="2"/>
  </si>
  <si>
    <t>継続的支援</t>
    <rPh sb="0" eb="3">
      <t>ケイゾクテキ</t>
    </rPh>
    <rPh sb="3" eb="5">
      <t>シエン</t>
    </rPh>
    <phoneticPr fontId="2"/>
  </si>
  <si>
    <t>実績評価</t>
    <rPh sb="0" eb="2">
      <t>ジッセキ</t>
    </rPh>
    <rPh sb="2" eb="4">
      <t>ヒョウカ</t>
    </rPh>
    <phoneticPr fontId="2"/>
  </si>
  <si>
    <t>認知症の者</t>
    <rPh sb="0" eb="2">
      <t>ニンチ</t>
    </rPh>
    <rPh sb="2" eb="3">
      <t>ショウ</t>
    </rPh>
    <rPh sb="4" eb="5">
      <t>モノ</t>
    </rPh>
    <phoneticPr fontId="2"/>
  </si>
  <si>
    <t>要精密検査者数（年度中）</t>
    <rPh sb="0" eb="1">
      <t>ヨウ</t>
    </rPh>
    <rPh sb="1" eb="3">
      <t>セイミツ</t>
    </rPh>
    <rPh sb="3" eb="6">
      <t>ケンサシャ</t>
    </rPh>
    <rPh sb="6" eb="7">
      <t>スウ</t>
    </rPh>
    <rPh sb="8" eb="10">
      <t>ネンド</t>
    </rPh>
    <rPh sb="10" eb="11">
      <t>チュウ</t>
    </rPh>
    <phoneticPr fontId="2"/>
  </si>
  <si>
    <t>がん以外の疾患であった者</t>
    <rPh sb="2" eb="4">
      <t>イガイ</t>
    </rPh>
    <rPh sb="5" eb="7">
      <t>シッカン</t>
    </rPh>
    <rPh sb="11" eb="12">
      <t>モノ</t>
    </rPh>
    <phoneticPr fontId="2"/>
  </si>
  <si>
    <t>受診者数
（年度中）</t>
    <rPh sb="0" eb="4">
      <t>ジュシンシャスウ</t>
    </rPh>
    <rPh sb="6" eb="8">
      <t>ネンド</t>
    </rPh>
    <rPh sb="8" eb="9">
      <t>チュウ</t>
    </rPh>
    <phoneticPr fontId="2"/>
  </si>
  <si>
    <t>資料　地域保健・健康増進事業報告</t>
    <rPh sb="0" eb="2">
      <t>シリョウ</t>
    </rPh>
    <rPh sb="3" eb="5">
      <t>チイキ</t>
    </rPh>
    <rPh sb="5" eb="7">
      <t>ホケン</t>
    </rPh>
    <rPh sb="8" eb="10">
      <t>ケンコウ</t>
    </rPh>
    <rPh sb="10" eb="12">
      <t>ゾウシン</t>
    </rPh>
    <rPh sb="12" eb="14">
      <t>ジギョウ</t>
    </rPh>
    <phoneticPr fontId="2"/>
  </si>
  <si>
    <t>細胞診の判定人数</t>
    <rPh sb="0" eb="2">
      <t>サイボウ</t>
    </rPh>
    <rPh sb="2" eb="3">
      <t>シン</t>
    </rPh>
    <rPh sb="4" eb="6">
      <t>ハンテイ</t>
    </rPh>
    <rPh sb="6" eb="8">
      <t>ニンズウ</t>
    </rPh>
    <phoneticPr fontId="2"/>
  </si>
  <si>
    <t>精検不要</t>
    <rPh sb="0" eb="2">
      <t>セイケン</t>
    </rPh>
    <rPh sb="2" eb="4">
      <t>フヨウ</t>
    </rPh>
    <phoneticPr fontId="2"/>
  </si>
  <si>
    <t>要精検
（１）</t>
    <rPh sb="0" eb="1">
      <t>ヨウ</t>
    </rPh>
    <rPh sb="1" eb="3">
      <t>セイケン</t>
    </rPh>
    <phoneticPr fontId="2"/>
  </si>
  <si>
    <t>要精検
（２）</t>
    <rPh sb="0" eb="1">
      <t>ヨウ</t>
    </rPh>
    <rPh sb="1" eb="3">
      <t>セイケン</t>
    </rPh>
    <phoneticPr fontId="2"/>
  </si>
  <si>
    <t>判定不能</t>
    <rPh sb="0" eb="2">
      <t>ハンテイ</t>
    </rPh>
    <rPh sb="2" eb="4">
      <t>フノウ</t>
    </rPh>
    <phoneticPr fontId="2"/>
  </si>
  <si>
    <t>カテゴリー２</t>
  </si>
  <si>
    <t>カテゴリー３</t>
  </si>
  <si>
    <t>カテゴリー４</t>
  </si>
  <si>
    <t>カテゴリー５</t>
  </si>
  <si>
    <t>カテゴリー１</t>
    <phoneticPr fontId="2"/>
  </si>
  <si>
    <t>：</t>
    <phoneticPr fontId="2"/>
  </si>
  <si>
    <t>年度内に
全て終了</t>
    <rPh sb="0" eb="3">
      <t>ネンドナイ</t>
    </rPh>
    <rPh sb="5" eb="6">
      <t>スベ</t>
    </rPh>
    <rPh sb="7" eb="9">
      <t>シュウリョウ</t>
    </rPh>
    <phoneticPr fontId="2"/>
  </si>
  <si>
    <t>第５５－１表　健康増進事業（肝炎ウイルス検診）</t>
    <rPh sb="7" eb="9">
      <t>ケンコウ</t>
    </rPh>
    <rPh sb="9" eb="11">
      <t>ゾウシン</t>
    </rPh>
    <rPh sb="14" eb="16">
      <t>カンエン</t>
    </rPh>
    <phoneticPr fontId="2"/>
  </si>
  <si>
    <t>がんの疑いのある者または未確定</t>
    <rPh sb="3" eb="4">
      <t>ウタガ</t>
    </rPh>
    <rPh sb="8" eb="9">
      <t>モノ</t>
    </rPh>
    <rPh sb="12" eb="15">
      <t>ミカクテイ</t>
    </rPh>
    <phoneticPr fontId="2"/>
  </si>
  <si>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2"/>
  </si>
  <si>
    <t>精密検査受診者</t>
    <rPh sb="0" eb="2">
      <t>セイミツ</t>
    </rPh>
    <rPh sb="2" eb="4">
      <t>ケンサ</t>
    </rPh>
    <rPh sb="4" eb="7">
      <t>ジュシンシャ</t>
    </rPh>
    <phoneticPr fontId="2"/>
  </si>
  <si>
    <t>精密受診者</t>
    <rPh sb="0" eb="2">
      <t>セイミツ</t>
    </rPh>
    <rPh sb="2" eb="5">
      <t>ジュシンシャ</t>
    </rPh>
    <phoneticPr fontId="2"/>
  </si>
  <si>
    <t>要精密
検査者数
（年度中）</t>
    <rPh sb="0" eb="1">
      <t>ヨウ</t>
    </rPh>
    <rPh sb="1" eb="3">
      <t>セイミツ</t>
    </rPh>
    <rPh sb="4" eb="7">
      <t>ケンサシャ</t>
    </rPh>
    <rPh sb="7" eb="8">
      <t>スウ</t>
    </rPh>
    <rPh sb="10" eb="12">
      <t>ネンド</t>
    </rPh>
    <rPh sb="12" eb="13">
      <t>チュウ</t>
    </rPh>
    <phoneticPr fontId="2"/>
  </si>
  <si>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2"/>
  </si>
  <si>
    <t>精密検査受診の有無別人員</t>
    <rPh sb="2" eb="4">
      <t>ケンサ</t>
    </rPh>
    <rPh sb="4" eb="6">
      <t>ジュシン</t>
    </rPh>
    <phoneticPr fontId="2"/>
  </si>
  <si>
    <t>がんであった者のうち原発性のがん</t>
    <rPh sb="6" eb="7">
      <t>モノ</t>
    </rPh>
    <rPh sb="10" eb="13">
      <t>ゲンパツセイ</t>
    </rPh>
    <phoneticPr fontId="2"/>
  </si>
  <si>
    <t>原発性のがんのうち早期がん</t>
    <rPh sb="0" eb="3">
      <t>ゲンパツセイ</t>
    </rPh>
    <rPh sb="9" eb="11">
      <t>ソウキ</t>
    </rPh>
    <phoneticPr fontId="2"/>
  </si>
  <si>
    <t>早期がんのうち粘膜内がん</t>
    <rPh sb="0" eb="2">
      <t>ソウキ</t>
    </rPh>
    <rPh sb="7" eb="9">
      <t>ネンマク</t>
    </rPh>
    <rPh sb="9" eb="10">
      <t>ナイ</t>
    </rPh>
    <phoneticPr fontId="2"/>
  </si>
  <si>
    <t>精密検査受診の有無別人員</t>
    <rPh sb="0" eb="2">
      <t>セイミツ</t>
    </rPh>
    <rPh sb="2" eb="4">
      <t>ケンサ</t>
    </rPh>
    <rPh sb="4" eb="6">
      <t>ジュシン</t>
    </rPh>
    <rPh sb="7" eb="9">
      <t>ウム</t>
    </rPh>
    <rPh sb="9" eb="10">
      <t>ベツ</t>
    </rPh>
    <rPh sb="10" eb="12">
      <t>ジンイン</t>
    </rPh>
    <phoneticPr fontId="2"/>
  </si>
  <si>
    <t>がんであった者のうち原発性のがん</t>
    <rPh sb="6" eb="7">
      <t>モノ</t>
    </rPh>
    <rPh sb="10" eb="12">
      <t>ゲンパツ</t>
    </rPh>
    <rPh sb="12" eb="13">
      <t>セイ</t>
    </rPh>
    <phoneticPr fontId="2"/>
  </si>
  <si>
    <t>原発性がんのうち早期がん</t>
    <rPh sb="0" eb="3">
      <t>ゲンパツセイ</t>
    </rPh>
    <rPh sb="8" eb="10">
      <t>ソウキ</t>
    </rPh>
    <phoneticPr fontId="2"/>
  </si>
  <si>
    <t>管理栄養士及び栄養士</t>
    <rPh sb="0" eb="2">
      <t>カンリ</t>
    </rPh>
    <rPh sb="2" eb="5">
      <t>エイヨウシ</t>
    </rPh>
    <rPh sb="5" eb="6">
      <t>オヨ</t>
    </rPh>
    <rPh sb="7" eb="10">
      <t>エイヨウシ</t>
    </rPh>
    <phoneticPr fontId="2"/>
  </si>
  <si>
    <t>教育を開始した者</t>
    <rPh sb="0" eb="2">
      <t>キョウイク</t>
    </rPh>
    <rPh sb="3" eb="5">
      <t>カイシ</t>
    </rPh>
    <rPh sb="7" eb="8">
      <t>モノ</t>
    </rPh>
    <phoneticPr fontId="2"/>
  </si>
  <si>
    <t>教育を終了した者</t>
    <rPh sb="0" eb="2">
      <t>キョウイク</t>
    </rPh>
    <rPh sb="3" eb="5">
      <t>シュウリョウ</t>
    </rPh>
    <rPh sb="7" eb="8">
      <t>モノ</t>
    </rPh>
    <phoneticPr fontId="2"/>
  </si>
  <si>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2"/>
  </si>
  <si>
    <t>対象者数　　　　　　</t>
    <rPh sb="0" eb="3">
      <t>タイショウシャ</t>
    </rPh>
    <rPh sb="3" eb="4">
      <t>スウ</t>
    </rPh>
    <phoneticPr fontId="2"/>
  </si>
  <si>
    <t>（a）</t>
  </si>
  <si>
    <t>がんであった者のうち   原発性のがん</t>
    <rPh sb="6" eb="7">
      <t>モノ</t>
    </rPh>
    <rPh sb="13" eb="15">
      <t>ゲンパツ</t>
    </rPh>
    <rPh sb="15" eb="16">
      <t>セイ</t>
    </rPh>
    <phoneticPr fontId="2"/>
  </si>
  <si>
    <t>指導区分別実人員</t>
    <phoneticPr fontId="2"/>
  </si>
  <si>
    <t>要精検者</t>
    <phoneticPr fontId="2"/>
  </si>
  <si>
    <t>要指導者</t>
    <phoneticPr fontId="2"/>
  </si>
  <si>
    <t>（ア）：特定健康診査及び健康増進法に基づく健康診査受診者のうち、検査結果から生活習慣病の発症予防等のため指導が必要な者で本年度中に指導を開始した実人員を教育内容別に計上すること。　　　　　　　　　　</t>
    <phoneticPr fontId="2"/>
  </si>
  <si>
    <t>（イ）：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rPh sb="4" eb="6">
      <t>トクテイ</t>
    </rPh>
    <rPh sb="6" eb="8">
      <t>ケンコウ</t>
    </rPh>
    <rPh sb="8" eb="10">
      <t>シンサ</t>
    </rPh>
    <rPh sb="10" eb="11">
      <t>オヨ</t>
    </rPh>
    <rPh sb="12" eb="14">
      <t>ケンコウ</t>
    </rPh>
    <rPh sb="14" eb="17">
      <t>ゾウシンホウ</t>
    </rPh>
    <rPh sb="18" eb="19">
      <t>モト</t>
    </rPh>
    <rPh sb="21" eb="23">
      <t>ケンコウ</t>
    </rPh>
    <rPh sb="23" eb="25">
      <t>シンサ</t>
    </rPh>
    <rPh sb="25" eb="28">
      <t>ジュシンシャ</t>
    </rPh>
    <rPh sb="32" eb="34">
      <t>ケンサ</t>
    </rPh>
    <rPh sb="34" eb="36">
      <t>ケッカ</t>
    </rPh>
    <rPh sb="38" eb="40">
      <t>セイカツ</t>
    </rPh>
    <rPh sb="40" eb="43">
      <t>シュウカンビョウ</t>
    </rPh>
    <rPh sb="44" eb="46">
      <t>ハッショウ</t>
    </rPh>
    <rPh sb="48" eb="49">
      <t>トウ</t>
    </rPh>
    <rPh sb="52" eb="54">
      <t>コベツ</t>
    </rPh>
    <rPh sb="54" eb="56">
      <t>ケンコウ</t>
    </rPh>
    <rPh sb="56" eb="58">
      <t>キョウイク</t>
    </rPh>
    <rPh sb="58" eb="59">
      <t>トウ</t>
    </rPh>
    <rPh sb="62" eb="64">
      <t>シドウ</t>
    </rPh>
    <rPh sb="65" eb="67">
      <t>ユウコウ</t>
    </rPh>
    <rPh sb="71" eb="73">
      <t>イシ</t>
    </rPh>
    <rPh sb="74" eb="75">
      <t>ミト</t>
    </rPh>
    <rPh sb="77" eb="78">
      <t>モノ</t>
    </rPh>
    <rPh sb="79" eb="82">
      <t>ホンネンド</t>
    </rPh>
    <rPh sb="82" eb="83">
      <t>チュウ</t>
    </rPh>
    <rPh sb="84" eb="86">
      <t>シドウ</t>
    </rPh>
    <rPh sb="87" eb="89">
      <t>カイシ</t>
    </rPh>
    <rPh sb="91" eb="94">
      <t>ジツジンイン</t>
    </rPh>
    <rPh sb="95" eb="97">
      <t>キョウイク</t>
    </rPh>
    <rPh sb="97" eb="100">
      <t>ナイヨウベツ</t>
    </rPh>
    <rPh sb="101" eb="103">
      <t>ケイジョウ</t>
    </rPh>
    <phoneticPr fontId="2"/>
  </si>
  <si>
    <t>-</t>
    <phoneticPr fontId="2"/>
  </si>
  <si>
    <t>カテゴリーＮ－１</t>
    <phoneticPr fontId="2"/>
  </si>
  <si>
    <t>カテゴリーＮ－２</t>
    <phoneticPr fontId="2"/>
  </si>
  <si>
    <t>早期がんのうち非浸潤がん</t>
    <rPh sb="0" eb="2">
      <t>ソウキ</t>
    </rPh>
    <rPh sb="7" eb="8">
      <t>ヒ</t>
    </rPh>
    <rPh sb="8" eb="10">
      <t>シンジュン</t>
    </rPh>
    <phoneticPr fontId="2"/>
  </si>
  <si>
    <t>40歳検診</t>
    <rPh sb="2" eb="3">
      <t>サイ</t>
    </rPh>
    <rPh sb="3" eb="5">
      <t>ケンシン</t>
    </rPh>
    <phoneticPr fontId="2"/>
  </si>
  <si>
    <t>判定④</t>
    <rPh sb="0" eb="2">
      <t>ハンテイ</t>
    </rPh>
    <phoneticPr fontId="2"/>
  </si>
  <si>
    <t>判定⑤</t>
    <rPh sb="0" eb="2">
      <t>ハンテイ</t>
    </rPh>
    <phoneticPr fontId="2"/>
  </si>
  <si>
    <t>４０歳検診以外の対象者への検診</t>
    <rPh sb="2" eb="3">
      <t>サイ</t>
    </rPh>
    <rPh sb="3" eb="5">
      <t>ケンシン</t>
    </rPh>
    <rPh sb="5" eb="7">
      <t>イガイ</t>
    </rPh>
    <rPh sb="8" eb="11">
      <t>タイショウシャ</t>
    </rPh>
    <rPh sb="13" eb="15">
      <t>ケンシン</t>
    </rPh>
    <phoneticPr fontId="2"/>
  </si>
  <si>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2"/>
  </si>
  <si>
    <t>第４３－１表　健康増進事業（個別健康教育）</t>
    <rPh sb="5" eb="6">
      <t>ヒョウ</t>
    </rPh>
    <rPh sb="7" eb="9">
      <t>ケンコウ</t>
    </rPh>
    <rPh sb="9" eb="11">
      <t>ゾウシン</t>
    </rPh>
    <rPh sb="14" eb="16">
      <t>コベツ</t>
    </rPh>
    <rPh sb="16" eb="18">
      <t>ケンコウ</t>
    </rPh>
    <rPh sb="18" eb="20">
      <t>キョウイク</t>
    </rPh>
    <phoneticPr fontId="2"/>
  </si>
  <si>
    <t>第４３－２表　健康増進事業（集団健康教育）</t>
    <rPh sb="5" eb="6">
      <t>ヒョウ</t>
    </rPh>
    <rPh sb="7" eb="9">
      <t>ケンコウ</t>
    </rPh>
    <rPh sb="9" eb="11">
      <t>ゾウシン</t>
    </rPh>
    <rPh sb="14" eb="16">
      <t>シュウダン</t>
    </rPh>
    <rPh sb="16" eb="18">
      <t>ケンコウ</t>
    </rPh>
    <rPh sb="18" eb="20">
      <t>キョウイク</t>
    </rPh>
    <phoneticPr fontId="2"/>
  </si>
  <si>
    <t>第４９－１表　健康増進事業（訪問指導）</t>
    <rPh sb="5" eb="6">
      <t>ヒョウ</t>
    </rPh>
    <rPh sb="7" eb="9">
      <t>ケンコウ</t>
    </rPh>
    <rPh sb="9" eb="11">
      <t>ゾウシン</t>
    </rPh>
    <rPh sb="14" eb="16">
      <t>ホウモン</t>
    </rPh>
    <rPh sb="16" eb="18">
      <t>シドウ</t>
    </rPh>
    <phoneticPr fontId="2"/>
  </si>
  <si>
    <t>第４９－２表　健康増進事業（訪問指導従事者）</t>
    <rPh sb="5" eb="6">
      <t>ヒョウ</t>
    </rPh>
    <rPh sb="7" eb="9">
      <t>ケンコウ</t>
    </rPh>
    <rPh sb="9" eb="11">
      <t>ゾウシン</t>
    </rPh>
    <rPh sb="14" eb="16">
      <t>ホウモン</t>
    </rPh>
    <rPh sb="16" eb="18">
      <t>シドウ</t>
    </rPh>
    <rPh sb="18" eb="21">
      <t>ジュウジシャ</t>
    </rPh>
    <phoneticPr fontId="2"/>
  </si>
  <si>
    <t>注</t>
    <rPh sb="0" eb="1">
      <t>チュウ</t>
    </rPh>
    <phoneticPr fontId="2"/>
  </si>
  <si>
    <t>注   本表は、健康増進法施行規則第4条の２に基づく健康診査</t>
    <rPh sb="0" eb="1">
      <t>チュウ</t>
    </rPh>
    <phoneticPr fontId="2"/>
  </si>
  <si>
    <t>糖尿病個別健康教育対象者（ア）</t>
    <rPh sb="0" eb="3">
      <t>トウニョウビョウ</t>
    </rPh>
    <rPh sb="3" eb="5">
      <t>コベツ</t>
    </rPh>
    <rPh sb="5" eb="7">
      <t>ケンコウ</t>
    </rPh>
    <rPh sb="7" eb="9">
      <t>キョウイク</t>
    </rPh>
    <rPh sb="9" eb="11">
      <t>タイショウ</t>
    </rPh>
    <rPh sb="11" eb="12">
      <t>シャ</t>
    </rPh>
    <phoneticPr fontId="2"/>
  </si>
  <si>
    <t>受診者数</t>
    <rPh sb="0" eb="3">
      <t>ジュシンシャ</t>
    </rPh>
    <rPh sb="3" eb="4">
      <t>スウ</t>
    </rPh>
    <phoneticPr fontId="2"/>
  </si>
  <si>
    <t>原発性がんのうち臨床病期Ⅰ期</t>
    <rPh sb="0" eb="3">
      <t>ゲンパツセイ</t>
    </rPh>
    <rPh sb="8" eb="10">
      <t>リンショウ</t>
    </rPh>
    <rPh sb="10" eb="11">
      <t>ビョウ</t>
    </rPh>
    <rPh sb="11" eb="12">
      <t>キ</t>
    </rPh>
    <rPh sb="13" eb="14">
      <t>キ</t>
    </rPh>
    <phoneticPr fontId="2"/>
  </si>
  <si>
    <t>初回検体の適正・不適正</t>
    <rPh sb="0" eb="2">
      <t>ショカイ</t>
    </rPh>
    <rPh sb="2" eb="4">
      <t>ケンタイ</t>
    </rPh>
    <rPh sb="5" eb="7">
      <t>テキセイ</t>
    </rPh>
    <rPh sb="8" eb="11">
      <t>フテキセイ</t>
    </rPh>
    <phoneticPr fontId="2"/>
  </si>
  <si>
    <t>原発性のがんのうち微小浸潤がん</t>
    <rPh sb="0" eb="3">
      <t>ゲンパツセイ</t>
    </rPh>
    <rPh sb="9" eb="11">
      <t>ビショウ</t>
    </rPh>
    <rPh sb="11" eb="13">
      <t>シンジュン</t>
    </rPh>
    <phoneticPr fontId="2"/>
  </si>
  <si>
    <t>マンモグラフィの判定別人数</t>
    <rPh sb="8" eb="10">
      <t>ハンテイ</t>
    </rPh>
    <rPh sb="10" eb="11">
      <t>ベツ</t>
    </rPh>
    <rPh sb="11" eb="13">
      <t>ニンズウ</t>
    </rPh>
    <phoneticPr fontId="2"/>
  </si>
  <si>
    <t>精密検査受診の有無別人数</t>
    <rPh sb="0" eb="2">
      <t>セイミツ</t>
    </rPh>
    <rPh sb="2" eb="4">
      <t>ケンサ</t>
    </rPh>
    <rPh sb="4" eb="6">
      <t>ジュシン</t>
    </rPh>
    <rPh sb="7" eb="9">
      <t>ウム</t>
    </rPh>
    <rPh sb="9" eb="10">
      <t>ベツ</t>
    </rPh>
    <rPh sb="10" eb="12">
      <t>ニンズウ</t>
    </rPh>
    <phoneticPr fontId="2"/>
  </si>
  <si>
    <t>Ｂ型肝炎ウイルス検診</t>
    <rPh sb="1" eb="2">
      <t>ガタ</t>
    </rPh>
    <rPh sb="2" eb="4">
      <t>カンエン</t>
    </rPh>
    <rPh sb="8" eb="10">
      <t>ケンシン</t>
    </rPh>
    <phoneticPr fontId="2"/>
  </si>
  <si>
    <t>Ｃ型肝炎ウイルス検診</t>
    <rPh sb="1" eb="2">
      <t>ガタ</t>
    </rPh>
    <rPh sb="2" eb="4">
      <t>カンエン</t>
    </rPh>
    <rPh sb="8" eb="10">
      <t>ケンシン</t>
    </rPh>
    <phoneticPr fontId="2"/>
  </si>
  <si>
    <t>ロコモティブシンドローム（運動器症候群）</t>
    <rPh sb="13" eb="16">
      <t>ウンドウキ</t>
    </rPh>
    <rPh sb="16" eb="19">
      <t>ショウコウグン</t>
    </rPh>
    <phoneticPr fontId="2"/>
  </si>
  <si>
    <t>血清クレアチニン検査
（再掲）</t>
    <rPh sb="0" eb="2">
      <t>ケッセイ</t>
    </rPh>
    <rPh sb="8" eb="10">
      <t>ケンサ</t>
    </rPh>
    <rPh sb="12" eb="14">
      <t>サイケイ</t>
    </rPh>
    <phoneticPr fontId="2"/>
  </si>
  <si>
    <t>　　40～69歳までとした。</t>
    <rPh sb="7" eb="8">
      <t>サイ</t>
    </rPh>
    <phoneticPr fontId="2"/>
  </si>
  <si>
    <t>注　受診率の算定対象年齢を、「がん対策推進基本計画」（平成24年6月8日閣議決定）</t>
    <phoneticPr fontId="2"/>
  </si>
  <si>
    <t>受診率（％）</t>
    <rPh sb="0" eb="3">
      <t>ジュシンリツ</t>
    </rPh>
    <phoneticPr fontId="2"/>
  </si>
  <si>
    <t>ａ</t>
    <phoneticPr fontId="2"/>
  </si>
  <si>
    <t>ｂ</t>
    <phoneticPr fontId="2"/>
  </si>
  <si>
    <t>ｂ／ａ</t>
    <phoneticPr fontId="2"/>
  </si>
  <si>
    <t>子宮頸がん検診</t>
    <rPh sb="0" eb="2">
      <t>シキュウ</t>
    </rPh>
    <rPh sb="2" eb="3">
      <t>ケイ</t>
    </rPh>
    <rPh sb="5" eb="7">
      <t>ケンシン</t>
    </rPh>
    <phoneticPr fontId="2"/>
  </si>
  <si>
    <t>乳がん検診</t>
    <rPh sb="0" eb="1">
      <t>ニュウ</t>
    </rPh>
    <rPh sb="3" eb="5">
      <t>ケンシン</t>
    </rPh>
    <phoneticPr fontId="2"/>
  </si>
  <si>
    <t>ｃ</t>
    <phoneticPr fontId="2"/>
  </si>
  <si>
    <t>ｄ</t>
    <phoneticPr fontId="2"/>
  </si>
  <si>
    <t>ｂ＋ｃ－ｄ／ａ</t>
    <phoneticPr fontId="2"/>
  </si>
  <si>
    <t>当該年度
受診者数</t>
    <rPh sb="0" eb="2">
      <t>トウガイ</t>
    </rPh>
    <rPh sb="2" eb="4">
      <t>ネンド</t>
    </rPh>
    <rPh sb="5" eb="8">
      <t>ジュシンシャ</t>
    </rPh>
    <rPh sb="8" eb="9">
      <t>スウ</t>
    </rPh>
    <phoneticPr fontId="2"/>
  </si>
  <si>
    <t>前年度
受診者数</t>
    <rPh sb="0" eb="3">
      <t>ゼンネンド</t>
    </rPh>
    <rPh sb="4" eb="7">
      <t>ジュシンシャ</t>
    </rPh>
    <rPh sb="7" eb="8">
      <t>スウ</t>
    </rPh>
    <phoneticPr fontId="2"/>
  </si>
  <si>
    <t>２年連続
受診者数</t>
    <rPh sb="1" eb="2">
      <t>ネン</t>
    </rPh>
    <rPh sb="2" eb="4">
      <t>レンゾク</t>
    </rPh>
    <rPh sb="5" eb="8">
      <t>ジュシンシャ</t>
    </rPh>
    <rPh sb="8" eb="9">
      <t>スウ</t>
    </rPh>
    <phoneticPr fontId="2"/>
  </si>
  <si>
    <t>注　受診率の算定対象年齢を、「がん対策推進基本計画」（平成24年6月8日閣議決定）に</t>
    <phoneticPr fontId="2"/>
  </si>
  <si>
    <t>　　基づき、40～69歳までとした。</t>
    <rPh sb="2" eb="3">
      <t>モト</t>
    </rPh>
    <rPh sb="11" eb="12">
      <t>サイ</t>
    </rPh>
    <phoneticPr fontId="2"/>
  </si>
  <si>
    <t>40～69歳の対象者数・受診者数・受診率</t>
    <rPh sb="5" eb="6">
      <t>サイ</t>
    </rPh>
    <rPh sb="7" eb="10">
      <t>タイショウシャ</t>
    </rPh>
    <rPh sb="10" eb="11">
      <t>スウ</t>
    </rPh>
    <rPh sb="12" eb="15">
      <t>ジュシンシャ</t>
    </rPh>
    <rPh sb="15" eb="16">
      <t>スウ</t>
    </rPh>
    <rPh sb="17" eb="19">
      <t>ジュシン</t>
    </rPh>
    <rPh sb="19" eb="20">
      <t>リツ</t>
    </rPh>
    <phoneticPr fontId="2"/>
  </si>
  <si>
    <t>受診率（％）</t>
    <rPh sb="0" eb="2">
      <t>ジュシン</t>
    </rPh>
    <rPh sb="2" eb="3">
      <t>リツ</t>
    </rPh>
    <phoneticPr fontId="2"/>
  </si>
  <si>
    <t>注　受診率の算定対象年齢を、「がん対策推進基本計画」（平成24年6月８日閣議決定）に基づき、</t>
    <rPh sb="0" eb="1">
      <t>チュウ</t>
    </rPh>
    <rPh sb="2" eb="5">
      <t>ジュシンリツ</t>
    </rPh>
    <rPh sb="6" eb="8">
      <t>サンテイ</t>
    </rPh>
    <rPh sb="8" eb="10">
      <t>タイショウ</t>
    </rPh>
    <rPh sb="10" eb="12">
      <t>ネンレイ</t>
    </rPh>
    <rPh sb="17" eb="19">
      <t>タイサク</t>
    </rPh>
    <rPh sb="19" eb="21">
      <t>スイシン</t>
    </rPh>
    <rPh sb="21" eb="23">
      <t>キホン</t>
    </rPh>
    <rPh sb="23" eb="25">
      <t>ケイカク</t>
    </rPh>
    <rPh sb="27" eb="29">
      <t>ヘイセイ</t>
    </rPh>
    <rPh sb="31" eb="32">
      <t>ネン</t>
    </rPh>
    <rPh sb="33" eb="34">
      <t>ガツ</t>
    </rPh>
    <rPh sb="35" eb="36">
      <t>ニチ</t>
    </rPh>
    <rPh sb="36" eb="38">
      <t>カクギ</t>
    </rPh>
    <rPh sb="38" eb="40">
      <t>ケッテイ</t>
    </rPh>
    <rPh sb="42" eb="43">
      <t>モト</t>
    </rPh>
    <phoneticPr fontId="2"/>
  </si>
  <si>
    <t>受診者数</t>
    <rPh sb="0" eb="2">
      <t>ジュシン</t>
    </rPh>
    <rPh sb="2" eb="3">
      <t>モノ</t>
    </rPh>
    <rPh sb="3" eb="4">
      <t>スウ</t>
    </rPh>
    <phoneticPr fontId="2"/>
  </si>
  <si>
    <t>注　受診率の算定対象年齢を、「がん対策推進基本計画」（平成24年6月8日閣議決定）に基づき、40～69歳までとした。</t>
    <rPh sb="51" eb="52">
      <t>サイ</t>
    </rPh>
    <phoneticPr fontId="2"/>
  </si>
  <si>
    <t>注　受診率の算定対象年齢を、「がん対策推進基本計画」（平成24年6月8日閣議決定）に基づき、</t>
    <rPh sb="42" eb="43">
      <t>モト</t>
    </rPh>
    <phoneticPr fontId="2"/>
  </si>
  <si>
    <t>　　40～69歳までとした。　</t>
    <rPh sb="7" eb="8">
      <t>サイ</t>
    </rPh>
    <phoneticPr fontId="2"/>
  </si>
  <si>
    <t>第５３－２表　健康増進事業（子宮頸がん検診受診率）</t>
    <rPh sb="7" eb="9">
      <t>ケンコウ</t>
    </rPh>
    <rPh sb="9" eb="11">
      <t>ゾウシン</t>
    </rPh>
    <rPh sb="14" eb="16">
      <t>シキュウ</t>
    </rPh>
    <rPh sb="16" eb="17">
      <t>ケイ</t>
    </rPh>
    <rPh sb="21" eb="23">
      <t>ジュシン</t>
    </rPh>
    <rPh sb="23" eb="24">
      <t>リツ</t>
    </rPh>
    <phoneticPr fontId="2"/>
  </si>
  <si>
    <t>　　に基づき20歳から69歳までとした。　</t>
    <rPh sb="3" eb="4">
      <t>モト</t>
    </rPh>
    <rPh sb="8" eb="9">
      <t>サイ</t>
    </rPh>
    <rPh sb="13" eb="14">
      <t>サイ</t>
    </rPh>
    <phoneticPr fontId="2"/>
  </si>
  <si>
    <t>第５４－２表　健康増進事業（乳がん検診受診率）</t>
    <rPh sb="7" eb="9">
      <t>ケンコウ</t>
    </rPh>
    <rPh sb="9" eb="11">
      <t>ゾウシン</t>
    </rPh>
    <rPh sb="14" eb="15">
      <t>ニュウ</t>
    </rPh>
    <rPh sb="17" eb="19">
      <t>ケンシン</t>
    </rPh>
    <rPh sb="19" eb="21">
      <t>ジュシン</t>
    </rPh>
    <rPh sb="21" eb="22">
      <t>リツ</t>
    </rPh>
    <phoneticPr fontId="2"/>
  </si>
  <si>
    <t>子宮頸がん</t>
    <rPh sb="0" eb="2">
      <t>シキュウ</t>
    </rPh>
    <rPh sb="2" eb="3">
      <t>クビ</t>
    </rPh>
    <phoneticPr fontId="2"/>
  </si>
  <si>
    <t>慢性閉塞性肺疾患</t>
    <rPh sb="0" eb="2">
      <t>マンセイ</t>
    </rPh>
    <rPh sb="2" eb="5">
      <t>ヘイソクセイ</t>
    </rPh>
    <rPh sb="5" eb="8">
      <t>ハイシッカン</t>
    </rPh>
    <phoneticPr fontId="2"/>
  </si>
  <si>
    <t>（COPD）</t>
    <phoneticPr fontId="2"/>
  </si>
  <si>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2"/>
  </si>
  <si>
    <t>服薬中のため保健指導の対象から除外した者</t>
    <rPh sb="0" eb="2">
      <t>フクヤク</t>
    </rPh>
    <rPh sb="2" eb="3">
      <t>チュウ</t>
    </rPh>
    <rPh sb="6" eb="8">
      <t>ホケン</t>
    </rPh>
    <rPh sb="8" eb="10">
      <t>シドウ</t>
    </rPh>
    <rPh sb="11" eb="13">
      <t>タイショウ</t>
    </rPh>
    <rPh sb="15" eb="17">
      <t>ジョガイ</t>
    </rPh>
    <rPh sb="19" eb="20">
      <t>モノ</t>
    </rPh>
    <phoneticPr fontId="2"/>
  </si>
  <si>
    <t>問診者数</t>
    <rPh sb="0" eb="2">
      <t>モンシン</t>
    </rPh>
    <rPh sb="2" eb="3">
      <t>シャ</t>
    </rPh>
    <rPh sb="3" eb="4">
      <t>スウ</t>
    </rPh>
    <phoneticPr fontId="2"/>
  </si>
  <si>
    <t>適正</t>
    <rPh sb="0" eb="2">
      <t>テキセイ</t>
    </rPh>
    <phoneticPr fontId="2"/>
  </si>
  <si>
    <t>不適正</t>
    <rPh sb="0" eb="3">
      <t>フテキセイ</t>
    </rPh>
    <phoneticPr fontId="2"/>
  </si>
  <si>
    <t>CIN3またはAISであった者</t>
    <rPh sb="14" eb="15">
      <t>モノ</t>
    </rPh>
    <phoneticPr fontId="2"/>
  </si>
  <si>
    <t>CIN2であった者</t>
    <rPh sb="8" eb="9">
      <t>モノ</t>
    </rPh>
    <phoneticPr fontId="2"/>
  </si>
  <si>
    <t>CIN1であった者</t>
    <rPh sb="8" eb="9">
      <t>モノ</t>
    </rPh>
    <phoneticPr fontId="2"/>
  </si>
  <si>
    <t>腺異形成であった者</t>
    <rPh sb="0" eb="1">
      <t>セン</t>
    </rPh>
    <rPh sb="1" eb="4">
      <t>イケイセイ</t>
    </rPh>
    <rPh sb="8" eb="9">
      <t>モノ</t>
    </rPh>
    <phoneticPr fontId="2"/>
  </si>
  <si>
    <t>平成27年度</t>
    <phoneticPr fontId="2"/>
  </si>
  <si>
    <t>第５１－１表　健康増進事業（肺がん検診　平成２７年度受診状況）</t>
    <rPh sb="7" eb="9">
      <t>ケンコウ</t>
    </rPh>
    <rPh sb="9" eb="11">
      <t>ゾウシン</t>
    </rPh>
    <rPh sb="14" eb="15">
      <t>ハイ</t>
    </rPh>
    <rPh sb="28" eb="30">
      <t>ジョウキョウ</t>
    </rPh>
    <phoneticPr fontId="2"/>
  </si>
  <si>
    <t>渡島保健所</t>
    <rPh sb="0" eb="2">
      <t>オシマ</t>
    </rPh>
    <phoneticPr fontId="2"/>
  </si>
  <si>
    <t>北斗市</t>
    <rPh sb="0" eb="3">
      <t>ホクトシ</t>
    </rPh>
    <phoneticPr fontId="2"/>
  </si>
  <si>
    <t>松前町</t>
    <rPh sb="0" eb="3">
      <t>マツマエチョウ</t>
    </rPh>
    <phoneticPr fontId="2"/>
  </si>
  <si>
    <t>福島町</t>
    <rPh sb="0" eb="3">
      <t>フクシマチョウ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</si>
  <si>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</si>
  <si>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</si>
  <si>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</si>
  <si>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</si>
  <si>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函館市</t>
    <rPh sb="0" eb="3">
      <t>ハコダテシ</t>
    </rPh>
    <phoneticPr fontId="2"/>
  </si>
  <si>
    <t>北渡島檜山
第2次保健医療福祉圏</t>
    <rPh sb="0" eb="1">
      <t>キタ</t>
    </rPh>
    <rPh sb="1" eb="3">
      <t>オシマ</t>
    </rPh>
    <rPh sb="3" eb="4">
      <t>ヒ</t>
    </rPh>
    <rPh sb="4" eb="5">
      <t>ヤマ</t>
    </rPh>
    <rPh sb="6" eb="7">
      <t>ダイ</t>
    </rPh>
    <rPh sb="8" eb="9">
      <t>ジ</t>
    </rPh>
    <rPh sb="9" eb="11">
      <t>ホケン</t>
    </rPh>
    <rPh sb="11" eb="13">
      <t>イリョウ</t>
    </rPh>
    <rPh sb="13" eb="15">
      <t>フクシ</t>
    </rPh>
    <rPh sb="15" eb="16">
      <t>ケン</t>
    </rPh>
    <phoneticPr fontId="2"/>
  </si>
  <si>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2"/>
  </si>
  <si>
    <t>八雲保健所</t>
    <rPh sb="0" eb="2">
      <t>ヤクモ</t>
    </rPh>
    <rPh sb="2" eb="5">
      <t>ホケンショ</t>
    </rPh>
    <phoneticPr fontId="2"/>
  </si>
  <si>
    <t>八雲町</t>
    <rPh sb="0" eb="3">
      <t>ヤクモチョウ</t>
    </rPh>
    <phoneticPr fontId="2"/>
  </si>
  <si>
    <t>長万部町</t>
    <rPh sb="0" eb="4">
      <t>オシャマンベチョウ</t>
    </rPh>
    <phoneticPr fontId="2"/>
  </si>
  <si>
    <t>今金町</t>
    <rPh sb="0" eb="3">
      <t>イマカネチョウ</t>
    </rPh>
    <phoneticPr fontId="2"/>
  </si>
  <si>
    <t>せたな町</t>
    <rPh sb="3" eb="4">
      <t>チョウ</t>
    </rPh>
    <phoneticPr fontId="2"/>
  </si>
  <si>
    <t>南檜山
第2次保健医療福祉圏</t>
    <rPh sb="0" eb="1">
      <t>ミナミ</t>
    </rPh>
    <rPh sb="1" eb="3">
      <t>ヒヤマ</t>
    </rPh>
    <rPh sb="4" eb="5">
      <t>ダイ</t>
    </rPh>
    <rPh sb="6" eb="14">
      <t>ジホケンイリョウフクシケン</t>
    </rPh>
    <phoneticPr fontId="2"/>
  </si>
  <si>
    <t>江差保健所</t>
    <rPh sb="0" eb="2">
      <t>エサシ</t>
    </rPh>
    <rPh sb="2" eb="5">
      <t>ホケンジョ</t>
    </rPh>
    <phoneticPr fontId="2"/>
  </si>
  <si>
    <t>江差町</t>
    <rPh sb="0" eb="3">
      <t>エサシチョウ</t>
    </rPh>
    <phoneticPr fontId="2"/>
  </si>
  <si>
    <t>厚沢部町</t>
    <rPh sb="0" eb="4">
      <t>アッサブチョウ</t>
    </rPh>
    <phoneticPr fontId="2"/>
  </si>
  <si>
    <t>上ノ国町</t>
    <rPh sb="0" eb="1">
      <t>カミ</t>
    </rPh>
    <rPh sb="2" eb="4">
      <t>クニチョウ</t>
    </rPh>
    <phoneticPr fontId="2"/>
  </si>
  <si>
    <t>乙部町</t>
    <rPh sb="0" eb="3">
      <t>オトベチョウ</t>
    </rPh>
    <phoneticPr fontId="2"/>
  </si>
  <si>
    <t>奥尻町</t>
    <rPh sb="0" eb="3">
      <t>オクシリチョウ</t>
    </rPh>
    <phoneticPr fontId="2"/>
  </si>
  <si>
    <t>知内町</t>
    <rPh sb="0" eb="3">
      <t>シリウチチョウ</t>
    </rPh>
    <phoneticPr fontId="2"/>
  </si>
  <si>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2"/>
  </si>
  <si>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2"/>
  </si>
  <si>
    <t>渡島保健所</t>
    <rPh sb="0" eb="2">
      <t>オシマ</t>
    </rPh>
    <rPh sb="2" eb="5">
      <t>ホケンジョ</t>
    </rPh>
    <phoneticPr fontId="2"/>
  </si>
  <si>
    <t>北斗市</t>
    <rPh sb="0" eb="2">
      <t>ホクト</t>
    </rPh>
    <rPh sb="2" eb="3">
      <t>シ</t>
    </rPh>
    <phoneticPr fontId="2"/>
  </si>
  <si>
    <t>※　　健康増進法第１７条第１項該当者</t>
    <rPh sb="3" eb="5">
      <t>ケンコウ</t>
    </rPh>
    <rPh sb="5" eb="8">
      <t>ゾウシンホウ</t>
    </rPh>
    <phoneticPr fontId="2"/>
  </si>
  <si>
    <t>厚沢部町</t>
    <rPh sb="0" eb="3">
      <t>アッサブ</t>
    </rPh>
    <rPh sb="3" eb="4">
      <t>チョウ</t>
    </rPh>
    <phoneticPr fontId="2"/>
  </si>
  <si>
    <t>南檜山
第2次保健医療福祉圏</t>
    <rPh sb="0" eb="1">
      <t>ミナミ</t>
    </rPh>
    <rPh sb="1" eb="3">
      <t>ヒヤマ</t>
    </rPh>
    <rPh sb="4" eb="5">
      <t>ダイ</t>
    </rPh>
    <rPh sb="6" eb="7">
      <t>ジ</t>
    </rPh>
    <rPh sb="7" eb="14">
      <t>ホケンイリョウフクシケン</t>
    </rPh>
    <phoneticPr fontId="2"/>
  </si>
  <si>
    <t>南渡島
第2次保健医療福祉圏</t>
    <rPh sb="0" eb="1">
      <t>ミナミ</t>
    </rPh>
    <rPh sb="1" eb="3">
      <t>オシマ</t>
    </rPh>
    <rPh sb="4" eb="5">
      <t>ダイ</t>
    </rPh>
    <rPh sb="6" eb="14">
      <t>ジホケンイリョウフクシケン</t>
    </rPh>
    <phoneticPr fontId="2"/>
  </si>
  <si>
    <t>資料　地域保健・健康増進事業報告</t>
  </si>
  <si>
    <t>-</t>
    <phoneticPr fontId="2"/>
  </si>
  <si>
    <t>知内町</t>
    <rPh sb="0" eb="1">
      <t>シ</t>
    </rPh>
    <rPh sb="1" eb="2">
      <t>ウチ</t>
    </rPh>
    <rPh sb="2" eb="3">
      <t>チョウ</t>
    </rPh>
    <phoneticPr fontId="2"/>
  </si>
  <si>
    <t>七飯町</t>
    <rPh sb="0" eb="2">
      <t>ナナエ</t>
    </rPh>
    <rPh sb="2" eb="3">
      <t>チョウ</t>
    </rPh>
    <phoneticPr fontId="2"/>
  </si>
  <si>
    <t>松前町</t>
    <rPh sb="0" eb="2">
      <t>マツマエ</t>
    </rPh>
    <phoneticPr fontId="2"/>
  </si>
  <si>
    <t>福島町</t>
    <rPh sb="0" eb="2">
      <t>フクシマ</t>
    </rPh>
    <rPh sb="2" eb="3">
      <t>チョウ</t>
    </rPh>
    <phoneticPr fontId="2"/>
  </si>
  <si>
    <t>森町</t>
    <rPh sb="0" eb="1">
      <t>モリ</t>
    </rPh>
    <rPh sb="1" eb="2">
      <t>マチ</t>
    </rPh>
    <phoneticPr fontId="2"/>
  </si>
  <si>
    <t>北斗町</t>
    <rPh sb="0" eb="3">
      <t>ホクトチョウ</t>
    </rPh>
    <phoneticPr fontId="2"/>
  </si>
  <si>
    <t>木古内町</t>
    <rPh sb="0" eb="3">
      <t>キコナイ</t>
    </rPh>
    <rPh sb="3" eb="4">
      <t>チョウ</t>
    </rPh>
    <phoneticPr fontId="2"/>
  </si>
  <si>
    <t>松前町</t>
    <rPh sb="0" eb="2">
      <t>マツマエ</t>
    </rPh>
    <rPh sb="2" eb="3">
      <t>チョウ</t>
    </rPh>
    <phoneticPr fontId="2"/>
  </si>
  <si>
    <t>平成28年度</t>
  </si>
  <si>
    <t>平成28年度</t>
    <phoneticPr fontId="2"/>
  </si>
  <si>
    <t>平成28年度</t>
    <phoneticPr fontId="2"/>
  </si>
  <si>
    <t>平成28年度</t>
    <phoneticPr fontId="2"/>
  </si>
  <si>
    <t>平成28年度</t>
    <phoneticPr fontId="2"/>
  </si>
  <si>
    <t>平成28年度</t>
    <phoneticPr fontId="2"/>
  </si>
  <si>
    <t>第５０－１表　健康増進事業（胃がん検診平成28年度受診状況）</t>
    <rPh sb="19" eb="21">
      <t>ヘイセイ</t>
    </rPh>
    <rPh sb="23" eb="25">
      <t>ネンド</t>
    </rPh>
    <rPh sb="25" eb="27">
      <t>ジュシン</t>
    </rPh>
    <rPh sb="27" eb="29">
      <t>ジョウキョウ</t>
    </rPh>
    <phoneticPr fontId="2"/>
  </si>
  <si>
    <t>胃部エックス線検査</t>
    <rPh sb="0" eb="1">
      <t>イ</t>
    </rPh>
    <rPh sb="1" eb="2">
      <t>ブ</t>
    </rPh>
    <rPh sb="6" eb="7">
      <t>セン</t>
    </rPh>
    <rPh sb="7" eb="9">
      <t>ケンサ</t>
    </rPh>
    <phoneticPr fontId="2"/>
  </si>
  <si>
    <t>胃内視鏡検査</t>
    <rPh sb="0" eb="1">
      <t>イ</t>
    </rPh>
    <rPh sb="1" eb="4">
      <t>ナイシキョウ</t>
    </rPh>
    <rPh sb="4" eb="6">
      <t>ケンサ</t>
    </rPh>
    <phoneticPr fontId="2"/>
  </si>
  <si>
    <t>2年連続受診者数（年度内）</t>
    <rPh sb="1" eb="2">
      <t>ネン</t>
    </rPh>
    <rPh sb="2" eb="4">
      <t>レンゾク</t>
    </rPh>
    <rPh sb="4" eb="7">
      <t>ジュシンシャ</t>
    </rPh>
    <rPh sb="7" eb="8">
      <t>スウ</t>
    </rPh>
    <rPh sb="9" eb="12">
      <t>ネンドナイ</t>
    </rPh>
    <phoneticPr fontId="2"/>
  </si>
  <si>
    <t>受診者数（年度内）</t>
    <rPh sb="0" eb="2">
      <t>ジュシン</t>
    </rPh>
    <rPh sb="2" eb="3">
      <t>シャ</t>
    </rPh>
    <rPh sb="3" eb="4">
      <t>スウ</t>
    </rPh>
    <rPh sb="5" eb="8">
      <t>ネンドナイ</t>
    </rPh>
    <phoneticPr fontId="2"/>
  </si>
  <si>
    <t>受診者数（年度内）</t>
    <phoneticPr fontId="2"/>
  </si>
  <si>
    <t>受診者数（年度内）</t>
    <phoneticPr fontId="2"/>
  </si>
  <si>
    <t>個別健診</t>
    <rPh sb="0" eb="2">
      <t>コベツ</t>
    </rPh>
    <rPh sb="2" eb="4">
      <t>ケンシン</t>
    </rPh>
    <phoneticPr fontId="2"/>
  </si>
  <si>
    <t>第５０－２表　健康増進事業（胃がん検診　平成27年度精密検査の結果）</t>
    <rPh sb="20" eb="22">
      <t>ヘイセイ</t>
    </rPh>
    <rPh sb="24" eb="26">
      <t>ネンド</t>
    </rPh>
    <rPh sb="26" eb="28">
      <t>セイミツ</t>
    </rPh>
    <rPh sb="28" eb="30">
      <t>ケンサ</t>
    </rPh>
    <rPh sb="31" eb="33">
      <t>ケッカ</t>
    </rPh>
    <phoneticPr fontId="2"/>
  </si>
  <si>
    <t>平成28年度</t>
    <phoneticPr fontId="2"/>
  </si>
  <si>
    <t>第５１－２表　健康増進事業（肺がん検診（全て）　平成27年度精密検査の結果）</t>
    <rPh sb="20" eb="21">
      <t>スベ</t>
    </rPh>
    <rPh sb="24" eb="26">
      <t>ヘイセイ</t>
    </rPh>
    <rPh sb="28" eb="30">
      <t>ネンド</t>
    </rPh>
    <rPh sb="30" eb="32">
      <t>セイミツ</t>
    </rPh>
    <rPh sb="32" eb="34">
      <t>ケンサ</t>
    </rPh>
    <rPh sb="35" eb="37">
      <t>ケッカ</t>
    </rPh>
    <phoneticPr fontId="2"/>
  </si>
  <si>
    <t>第５２－１表　健康増進事業（大腸がん検診　平成28年度受診状況）　　　　　　　　　　　平成28年度　</t>
    <rPh sb="7" eb="9">
      <t>ケンコウ</t>
    </rPh>
    <rPh sb="9" eb="11">
      <t>ゾウシン</t>
    </rPh>
    <rPh sb="14" eb="16">
      <t>ダイチョウ</t>
    </rPh>
    <rPh sb="21" eb="23">
      <t>ヘイセイ</t>
    </rPh>
    <rPh sb="25" eb="27">
      <t>ネンド</t>
    </rPh>
    <rPh sb="27" eb="29">
      <t>ジュシン</t>
    </rPh>
    <rPh sb="29" eb="31">
      <t>ジョウキョウ</t>
    </rPh>
    <rPh sb="43" eb="45">
      <t>ヘイセイ</t>
    </rPh>
    <rPh sb="47" eb="49">
      <t>ネンド</t>
    </rPh>
    <phoneticPr fontId="2"/>
  </si>
  <si>
    <t>第５２－２表　健康増進事業（大腸がん検診　平成27年度精密検査の結果）</t>
    <rPh sb="21" eb="23">
      <t>ヘイセイ</t>
    </rPh>
    <rPh sb="25" eb="27">
      <t>ネンド</t>
    </rPh>
    <rPh sb="29" eb="31">
      <t>ケンサ</t>
    </rPh>
    <rPh sb="32" eb="34">
      <t>ケッカ</t>
    </rPh>
    <phoneticPr fontId="2"/>
  </si>
  <si>
    <t>第５３－１表　健康増進事業（子宮頸がん検診　平成28年度受診者）</t>
    <rPh sb="7" eb="9">
      <t>ケンコウ</t>
    </rPh>
    <rPh sb="9" eb="11">
      <t>ゾウシン</t>
    </rPh>
    <rPh sb="16" eb="17">
      <t>ケイ</t>
    </rPh>
    <rPh sb="22" eb="24">
      <t>ヘイセイ</t>
    </rPh>
    <rPh sb="26" eb="28">
      <t>ネンド</t>
    </rPh>
    <rPh sb="28" eb="31">
      <t>ジュシンシャ</t>
    </rPh>
    <phoneticPr fontId="2"/>
  </si>
  <si>
    <t>第５３－３表　健康増進事業（子宮頸がん検診・平成27年度精密検査の結果）</t>
    <rPh sb="7" eb="9">
      <t>ケンコウ</t>
    </rPh>
    <rPh sb="9" eb="11">
      <t>ゾウシン</t>
    </rPh>
    <rPh sb="16" eb="17">
      <t>クビ</t>
    </rPh>
    <rPh sb="22" eb="24">
      <t>ヘイセイ</t>
    </rPh>
    <rPh sb="26" eb="28">
      <t>ネンド</t>
    </rPh>
    <rPh sb="28" eb="30">
      <t>セイミツ</t>
    </rPh>
    <rPh sb="30" eb="32">
      <t>ケンサ</t>
    </rPh>
    <rPh sb="33" eb="35">
      <t>ケッカ</t>
    </rPh>
    <phoneticPr fontId="2"/>
  </si>
  <si>
    <t>がん及びCIN（異形成等）以外の疾患であった者</t>
    <rPh sb="2" eb="3">
      <t>オヨ</t>
    </rPh>
    <rPh sb="8" eb="9">
      <t>イ</t>
    </rPh>
    <rPh sb="9" eb="12">
      <t>ケイセイナド</t>
    </rPh>
    <rPh sb="13" eb="15">
      <t>イガイ</t>
    </rPh>
    <rPh sb="16" eb="18">
      <t>シッカン</t>
    </rPh>
    <rPh sb="22" eb="23">
      <t>モノ</t>
    </rPh>
    <phoneticPr fontId="2"/>
  </si>
  <si>
    <t>マンモグラフィ</t>
    <phoneticPr fontId="2"/>
  </si>
  <si>
    <t>第５４－３表　健康増進事業（乳がん検診　平成27年度精密検査の結果）</t>
    <rPh sb="20" eb="22">
      <t>ヘイセイ</t>
    </rPh>
    <rPh sb="24" eb="26">
      <t>ネンド</t>
    </rPh>
    <rPh sb="28" eb="30">
      <t>ケンサ</t>
    </rPh>
    <rPh sb="31" eb="33">
      <t>ケッカ</t>
    </rPh>
    <phoneticPr fontId="2"/>
  </si>
  <si>
    <t>第５４－１表　健康増進事業（乳がん検診　平成28年度受診者）</t>
    <rPh sb="7" eb="9">
      <t>ケンコウ</t>
    </rPh>
    <rPh sb="9" eb="11">
      <t>ゾウシン</t>
    </rPh>
    <rPh sb="14" eb="15">
      <t>ニュウ</t>
    </rPh>
    <rPh sb="20" eb="22">
      <t>ヘイセイ</t>
    </rPh>
    <rPh sb="24" eb="26">
      <t>ネンド</t>
    </rPh>
    <rPh sb="26" eb="28">
      <t>ジュシン</t>
    </rPh>
    <rPh sb="28" eb="29">
      <t>モノ</t>
    </rPh>
    <phoneticPr fontId="2"/>
  </si>
  <si>
    <t>当該年度受診者数（マンモグラフィ）</t>
    <rPh sb="0" eb="2">
      <t>トウガイ</t>
    </rPh>
    <rPh sb="2" eb="4">
      <t>ネンド</t>
    </rPh>
    <rPh sb="4" eb="7">
      <t>ジュシンシャ</t>
    </rPh>
    <rPh sb="7" eb="8">
      <t>スウ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</si>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</sst>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80" formatCode="0_);[Red]\(0\)"/>
    <numFmt numFmtId="181" formatCode="0.0_);[Red]\(0.0\)"/>
    <numFmt numFmtId="184" formatCode="#,##0.0_ ;[Red]\-#,##0.0\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sz val="9"/>
      <name val="Arial"/>
      <family val="2"/>
    </font>
    <font>
      <b/>
      <sz val="11"/>
      <color indexed="8"/>
      <name val="ＭＳ 明朝"/>
      <family val="1"/>
      <charset val="128"/>
    </font>
    <font>
      <sz val="11"/>
      <name val="Arial"/>
      <family val="2"/>
    </font>
    <font>
      <b/>
      <sz val="9"/>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1"/>
      <color indexed="10"/>
      <name val="ＭＳ 明朝"/>
      <family val="1"/>
      <charset val="128"/>
    </font>
    <font>
      <sz val="11"/>
      <color indexed="10"/>
      <name val="Arial"/>
      <family val="2"/>
    </font>
    <font>
      <b/>
      <sz val="11"/>
      <name val="Arial"/>
      <family val="2"/>
    </font>
    <font>
      <sz val="9"/>
      <name val="メイリオ"/>
      <family val="3"/>
      <charset val="128"/>
    </font>
    <font>
      <sz val="11"/>
      <name val="メイリオ"/>
      <family val="3"/>
      <charset val="128"/>
    </font>
    <font>
      <sz val="9"/>
      <color indexed="8"/>
      <name val="メイリオ"/>
      <family val="3"/>
      <charset val="128"/>
    </font>
    <font>
      <sz val="9"/>
      <color indexed="14"/>
      <name val="メイリオ"/>
      <family val="3"/>
      <charset val="128"/>
    </font>
    <font>
      <sz val="9"/>
      <color rgb="FFFF0000"/>
      <name val="メイリオ"/>
      <family val="3"/>
      <charset val="128"/>
    </font>
    <font>
      <sz val="9"/>
      <color theme="1"/>
      <name val="メイリオ"/>
      <family val="3"/>
      <charset val="128"/>
    </font>
    <font>
      <b/>
      <sz val="11"/>
      <color theme="1"/>
      <name val="ＭＳ 明朝"/>
      <family val="1"/>
      <charset val="128"/>
    </font>
    <font>
      <sz val="11"/>
      <color theme="1"/>
      <name val="Arial"/>
      <family val="2"/>
    </font>
    <font>
      <sz val="11"/>
      <color theme="1"/>
      <name val="ＭＳ 明朝"/>
      <family val="1"/>
      <charset val="128"/>
    </font>
    <font>
      <sz val="11"/>
      <color theme="1"/>
      <name val="メイリオ"/>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thin">
        <color indexed="64"/>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s>
  <cellStyleXfs count="48">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1" fillId="0" borderId="0"/>
    <xf numFmtId="0" fontId="27" fillId="4" borderId="0" applyNumberFormat="0" applyBorder="0" applyAlignment="0" applyProtection="0">
      <alignment vertical="center"/>
    </xf>
  </cellStyleXfs>
  <cellXfs count="10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8" fillId="0" borderId="0" xfId="36" applyFont="1"/>
    <xf numFmtId="38" fontId="6" fillId="0" borderId="0" xfId="36" applyFont="1"/>
    <xf numFmtId="38" fontId="9" fillId="0" borderId="0" xfId="36" applyFont="1" applyAlignment="1">
      <alignment horizontal="left"/>
    </xf>
    <xf numFmtId="38" fontId="6" fillId="0" borderId="0" xfId="36" applyFont="1" applyAlignment="1">
      <alignment horizontal="left"/>
    </xf>
    <xf numFmtId="38" fontId="8" fillId="0" borderId="0" xfId="36" applyFont="1" applyBorder="1"/>
    <xf numFmtId="38" fontId="9" fillId="0" borderId="0" xfId="36" applyFont="1" applyAlignment="1"/>
    <xf numFmtId="38" fontId="10" fillId="0" borderId="0" xfId="36" applyFont="1" applyAlignment="1"/>
    <xf numFmtId="38" fontId="10" fillId="0" borderId="0" xfId="36" applyFont="1" applyAlignment="1">
      <alignment horizontal="center"/>
    </xf>
    <xf numFmtId="38" fontId="10" fillId="0" borderId="0" xfId="36" applyFont="1"/>
    <xf numFmtId="0" fontId="8" fillId="0" borderId="0" xfId="45" applyFont="1"/>
    <xf numFmtId="38" fontId="28" fillId="0" borderId="0" xfId="36" applyFont="1" applyFill="1"/>
    <xf numFmtId="38" fontId="28" fillId="0" borderId="0" xfId="36" applyFont="1"/>
    <xf numFmtId="38" fontId="10" fillId="0" borderId="0" xfId="36" applyFont="1" applyFill="1" applyBorder="1" applyAlignment="1"/>
    <xf numFmtId="38" fontId="10" fillId="24" borderId="0" xfId="36" applyFont="1" applyFill="1" applyAlignment="1"/>
    <xf numFmtId="38" fontId="10" fillId="0" borderId="0" xfId="36" applyFont="1" applyFill="1" applyAlignment="1"/>
    <xf numFmtId="38" fontId="10" fillId="24" borderId="0" xfId="36" applyFont="1" applyFill="1" applyAlignment="1">
      <alignment wrapText="1"/>
    </xf>
    <xf numFmtId="38" fontId="10" fillId="24" borderId="0" xfId="36" applyFont="1" applyFill="1"/>
    <xf numFmtId="38" fontId="8" fillId="24" borderId="0" xfId="36" applyFont="1" applyFill="1" applyAlignment="1"/>
    <xf numFmtId="38" fontId="10" fillId="24" borderId="0" xfId="36" applyFont="1" applyFill="1" applyBorder="1" applyAlignment="1"/>
    <xf numFmtId="38" fontId="8" fillId="0" borderId="0" xfId="36" applyFont="1" applyFill="1" applyAlignment="1"/>
    <xf numFmtId="38" fontId="10" fillId="0" borderId="0" xfId="36" applyFont="1" applyBorder="1"/>
    <xf numFmtId="0" fontId="8" fillId="0" borderId="0" xfId="45" applyFont="1" applyBorder="1"/>
    <xf numFmtId="38" fontId="10" fillId="0" borderId="0" xfId="36" applyNumberFormat="1" applyFont="1" applyBorder="1" applyAlignment="1">
      <alignment horizontal="right"/>
    </xf>
    <xf numFmtId="38" fontId="8" fillId="0" borderId="0" xfId="45" applyNumberFormat="1" applyFont="1" applyBorder="1" applyAlignment="1"/>
    <xf numFmtId="38" fontId="8" fillId="0" borderId="0" xfId="45" applyNumberFormat="1" applyFont="1" applyBorder="1"/>
    <xf numFmtId="38" fontId="8" fillId="0" borderId="0" xfId="45" applyNumberFormat="1" applyFont="1"/>
    <xf numFmtId="38" fontId="10" fillId="0" borderId="0" xfId="36" applyFont="1" applyBorder="1" applyAlignment="1">
      <alignment horizontal="right"/>
    </xf>
    <xf numFmtId="38" fontId="10" fillId="0" borderId="0" xfId="36" applyFont="1" applyAlignment="1">
      <alignment horizontal="center" vertical="top"/>
    </xf>
    <xf numFmtId="38" fontId="28" fillId="0" borderId="0" xfId="36" applyFont="1" applyAlignment="1">
      <alignment vertical="top"/>
    </xf>
    <xf numFmtId="38" fontId="10" fillId="0" borderId="0" xfId="36" applyFont="1" applyBorder="1" applyAlignment="1"/>
    <xf numFmtId="177" fontId="10" fillId="0" borderId="0" xfId="36" applyNumberFormat="1" applyFont="1" applyBorder="1" applyAlignment="1"/>
    <xf numFmtId="38" fontId="10" fillId="0" borderId="0" xfId="36" applyFont="1" applyAlignment="1">
      <alignment horizontal="left"/>
    </xf>
    <xf numFmtId="177" fontId="10" fillId="0" borderId="0" xfId="36" applyNumberFormat="1" applyFont="1"/>
    <xf numFmtId="38" fontId="28" fillId="0" borderId="0" xfId="36" applyFont="1" applyAlignment="1">
      <alignment horizontal="left"/>
    </xf>
    <xf numFmtId="177" fontId="28" fillId="0" borderId="0" xfId="36" applyNumberFormat="1" applyFont="1"/>
    <xf numFmtId="38" fontId="10" fillId="0" borderId="0" xfId="36" applyFont="1" applyBorder="1" applyAlignment="1">
      <alignment horizontal="right" vertical="center"/>
    </xf>
    <xf numFmtId="38" fontId="10" fillId="0" borderId="0" xfId="36" applyFont="1" applyAlignment="1">
      <alignment vertical="center"/>
    </xf>
    <xf numFmtId="38" fontId="28" fillId="0" borderId="0" xfId="36" applyFont="1" applyAlignment="1">
      <alignment vertical="center"/>
    </xf>
    <xf numFmtId="38" fontId="30" fillId="0" borderId="0" xfId="36" applyFont="1" applyBorder="1" applyAlignment="1">
      <alignment horizontal="right"/>
    </xf>
    <xf numFmtId="38" fontId="30" fillId="0" borderId="0" xfId="36" applyFont="1"/>
    <xf numFmtId="38" fontId="29" fillId="0" borderId="0" xfId="36" applyFont="1" applyBorder="1" applyAlignment="1">
      <alignment vertical="center"/>
    </xf>
    <xf numFmtId="38" fontId="28" fillId="0" borderId="0" xfId="36" applyFont="1" applyAlignment="1">
      <alignment horizontal="left" vertical="center"/>
    </xf>
    <xf numFmtId="177" fontId="28" fillId="0" borderId="0" xfId="36" applyNumberFormat="1" applyFont="1" applyAlignment="1">
      <alignment vertical="center"/>
    </xf>
    <xf numFmtId="38" fontId="28" fillId="0" borderId="0" xfId="36" applyFont="1" applyBorder="1" applyAlignment="1">
      <alignment vertical="center"/>
    </xf>
    <xf numFmtId="38" fontId="8" fillId="0" borderId="0" xfId="36" applyFont="1" applyAlignment="1">
      <alignment vertical="center"/>
    </xf>
    <xf numFmtId="38" fontId="8" fillId="0" borderId="0" xfId="36" applyFont="1" applyFill="1"/>
    <xf numFmtId="38" fontId="28" fillId="0" borderId="0" xfId="36" applyFont="1" applyFill="1" applyAlignment="1">
      <alignment vertical="center"/>
    </xf>
    <xf numFmtId="38" fontId="8" fillId="0" borderId="0" xfId="36" applyFont="1" applyAlignment="1">
      <alignment vertical="top"/>
    </xf>
    <xf numFmtId="177" fontId="10" fillId="0" borderId="0" xfId="36" applyNumberFormat="1" applyFont="1" applyBorder="1"/>
    <xf numFmtId="38" fontId="8" fillId="0" borderId="0" xfId="36" applyFont="1" applyAlignment="1">
      <alignment horizontal="left"/>
    </xf>
    <xf numFmtId="177" fontId="8" fillId="0" borderId="0" xfId="36" applyNumberFormat="1" applyFont="1"/>
    <xf numFmtId="38" fontId="10" fillId="0" borderId="20" xfId="36" applyFont="1" applyBorder="1" applyAlignment="1">
      <alignment horizontal="right"/>
    </xf>
    <xf numFmtId="177" fontId="8" fillId="0" borderId="0" xfId="36" applyNumberFormat="1" applyFont="1" applyBorder="1"/>
    <xf numFmtId="177" fontId="10" fillId="0" borderId="0" xfId="36" applyNumberFormat="1" applyFont="1" applyFill="1" applyBorder="1" applyAlignment="1"/>
    <xf numFmtId="38" fontId="29" fillId="0" borderId="0" xfId="36" applyFont="1" applyAlignment="1">
      <alignment horizontal="left"/>
    </xf>
    <xf numFmtId="38" fontId="28" fillId="0" borderId="0" xfId="36" applyFont="1" applyAlignment="1">
      <alignment vertical="top" wrapText="1"/>
    </xf>
    <xf numFmtId="38" fontId="29" fillId="0" borderId="0" xfId="36" applyFont="1"/>
    <xf numFmtId="38" fontId="30" fillId="0" borderId="0" xfId="36" applyFont="1" applyAlignment="1">
      <alignment horizontal="left"/>
    </xf>
    <xf numFmtId="38" fontId="28" fillId="0" borderId="20" xfId="36" applyFont="1" applyBorder="1" applyAlignment="1">
      <alignment vertical="center"/>
    </xf>
    <xf numFmtId="38" fontId="10" fillId="0" borderId="0" xfId="36" applyFont="1" applyFill="1" applyBorder="1" applyAlignment="1">
      <alignment horizontal="right" vertical="center"/>
    </xf>
    <xf numFmtId="177" fontId="10" fillId="0" borderId="0" xfId="36" applyNumberFormat="1" applyFont="1" applyFill="1" applyBorder="1" applyAlignment="1">
      <alignment horizontal="right" vertical="center"/>
    </xf>
    <xf numFmtId="38" fontId="7" fillId="0" borderId="0" xfId="36" applyFont="1" applyFill="1" applyBorder="1" applyAlignment="1">
      <alignment horizontal="right" vertical="center"/>
    </xf>
    <xf numFmtId="38" fontId="28" fillId="0" borderId="0" xfId="36" applyFont="1" applyFill="1" applyBorder="1"/>
    <xf numFmtId="38" fontId="28" fillId="0" borderId="0" xfId="36" applyFont="1" applyAlignment="1">
      <alignment horizontal="center" vertical="center"/>
    </xf>
    <xf numFmtId="38" fontId="10" fillId="0" borderId="0" xfId="36" applyFont="1" applyAlignment="1">
      <alignment horizontal="center" vertical="top" textRotation="255" wrapText="1"/>
    </xf>
    <xf numFmtId="38" fontId="8" fillId="0" borderId="0" xfId="36" applyFont="1" applyAlignment="1">
      <alignment horizontal="center" vertical="top" textRotation="255"/>
    </xf>
    <xf numFmtId="38" fontId="10" fillId="0" borderId="0" xfId="36" applyNumberFormat="1" applyFont="1" applyBorder="1" applyAlignment="1">
      <alignment horizontal="center" vertical="center" wrapText="1"/>
    </xf>
    <xf numFmtId="38" fontId="8" fillId="0" borderId="0" xfId="45" applyNumberFormat="1" applyFont="1" applyAlignment="1"/>
    <xf numFmtId="38" fontId="10" fillId="0" borderId="0" xfId="36" applyNumberFormat="1" applyFont="1" applyFill="1" applyBorder="1" applyAlignment="1">
      <alignment horizontal="right"/>
    </xf>
    <xf numFmtId="38" fontId="8" fillId="0" borderId="0" xfId="45" applyNumberFormat="1" applyFont="1" applyFill="1" applyBorder="1"/>
    <xf numFmtId="38" fontId="8" fillId="0" borderId="0" xfId="45" applyNumberFormat="1" applyFont="1" applyFill="1"/>
    <xf numFmtId="38" fontId="10" fillId="0" borderId="0" xfId="36" applyNumberFormat="1" applyFont="1" applyBorder="1" applyAlignment="1"/>
    <xf numFmtId="38" fontId="10" fillId="0" borderId="0" xfId="36" applyNumberFormat="1" applyFont="1" applyAlignment="1">
      <alignment horizontal="left"/>
    </xf>
    <xf numFmtId="38" fontId="10" fillId="0" borderId="0" xfId="36" applyNumberFormat="1" applyFont="1" applyAlignment="1"/>
    <xf numFmtId="38" fontId="10" fillId="0" borderId="0" xfId="45" applyNumberFormat="1" applyFont="1" applyBorder="1"/>
    <xf numFmtId="38" fontId="8" fillId="0" borderId="0" xfId="45" applyNumberFormat="1" applyFont="1" applyAlignment="1">
      <alignment horizontal="left"/>
    </xf>
    <xf numFmtId="38" fontId="8" fillId="0" borderId="20" xfId="45" applyNumberFormat="1" applyFont="1" applyBorder="1"/>
    <xf numFmtId="0" fontId="8" fillId="0" borderId="0" xfId="45" applyFont="1" applyFill="1"/>
    <xf numFmtId="0" fontId="8" fillId="0" borderId="0" xfId="45" applyFont="1" applyAlignment="1">
      <alignment horizontal="left"/>
    </xf>
    <xf numFmtId="0" fontId="8" fillId="0" borderId="0" xfId="45" applyFont="1" applyAlignment="1">
      <alignment horizontal="center"/>
    </xf>
    <xf numFmtId="38" fontId="10" fillId="0" borderId="0" xfId="36" applyFont="1" applyBorder="1" applyAlignment="1">
      <alignment wrapText="1"/>
    </xf>
    <xf numFmtId="38" fontId="10" fillId="0" borderId="0" xfId="36" applyFont="1" applyFill="1" applyBorder="1" applyAlignment="1">
      <alignment vertical="top" wrapText="1"/>
    </xf>
    <xf numFmtId="38" fontId="8" fillId="0" borderId="0" xfId="36" applyFont="1" applyBorder="1" applyAlignment="1"/>
    <xf numFmtId="38" fontId="8" fillId="0" borderId="0" xfId="36" applyFont="1" applyAlignment="1"/>
    <xf numFmtId="38" fontId="8" fillId="0" borderId="0" xfId="36" applyFont="1" applyAlignment="1">
      <alignment horizontal="center"/>
    </xf>
    <xf numFmtId="38" fontId="8" fillId="0" borderId="0" xfId="36" applyFont="1" applyAlignment="1">
      <alignment wrapText="1"/>
    </xf>
    <xf numFmtId="38" fontId="10" fillId="0" borderId="20" xfId="36" applyFont="1" applyFill="1" applyBorder="1" applyAlignment="1">
      <alignment horizontal="center" vertical="center" wrapText="1"/>
    </xf>
    <xf numFmtId="0" fontId="28" fillId="0" borderId="0" xfId="45" applyFont="1" applyBorder="1" applyAlignment="1">
      <alignment horizontal="center" vertical="center"/>
    </xf>
    <xf numFmtId="0" fontId="28" fillId="0" borderId="20" xfId="45" applyFont="1" applyBorder="1" applyAlignment="1">
      <alignment horizontal="center" vertical="center"/>
    </xf>
    <xf numFmtId="38" fontId="10" fillId="0" borderId="0" xfId="36" applyFont="1" applyFill="1" applyBorder="1" applyAlignment="1">
      <alignment horizontal="center" vertical="center" wrapText="1"/>
    </xf>
    <xf numFmtId="38" fontId="10" fillId="0" borderId="20" xfId="36" applyFont="1" applyFill="1" applyBorder="1" applyAlignment="1">
      <alignment horizontal="right" vertical="center"/>
    </xf>
    <xf numFmtId="38" fontId="31" fillId="0" borderId="0" xfId="36" applyFont="1" applyBorder="1"/>
    <xf numFmtId="38" fontId="31" fillId="0" borderId="0" xfId="36" applyFont="1"/>
    <xf numFmtId="38" fontId="8" fillId="24" borderId="0" xfId="36" applyFont="1" applyFill="1"/>
    <xf numFmtId="38" fontId="10" fillId="24" borderId="0" xfId="36" applyFont="1" applyFill="1" applyAlignment="1">
      <alignment horizontal="left"/>
    </xf>
    <xf numFmtId="38" fontId="8" fillId="24" borderId="0" xfId="36" applyFont="1" applyFill="1" applyAlignment="1">
      <alignment horizontal="left"/>
    </xf>
    <xf numFmtId="38" fontId="10" fillId="0" borderId="0" xfId="36" applyFont="1" applyAlignment="1">
      <alignment vertical="top" wrapText="1"/>
    </xf>
    <xf numFmtId="38" fontId="10" fillId="0" borderId="0" xfId="36" applyFont="1" applyAlignment="1">
      <alignment horizontal="left" vertical="top" wrapText="1"/>
    </xf>
    <xf numFmtId="38" fontId="33" fillId="0" borderId="0" xfId="36" applyFont="1" applyBorder="1" applyAlignment="1">
      <alignment horizontal="left" vertical="center" shrinkToFit="1"/>
    </xf>
    <xf numFmtId="38" fontId="33" fillId="0" borderId="0" xfId="36" applyFont="1" applyAlignment="1"/>
    <xf numFmtId="38" fontId="33" fillId="0" borderId="0" xfId="36" applyFont="1" applyFill="1" applyAlignment="1">
      <alignment horizontal="right"/>
    </xf>
    <xf numFmtId="38" fontId="32" fillId="0" borderId="54" xfId="36" applyFont="1" applyBorder="1" applyAlignment="1">
      <alignment horizontal="center" vertical="top"/>
    </xf>
    <xf numFmtId="38" fontId="32" fillId="0" borderId="31" xfId="36" applyFont="1" applyBorder="1" applyAlignment="1">
      <alignment horizontal="center" vertical="center" wrapText="1"/>
    </xf>
    <xf numFmtId="38" fontId="32" fillId="0" borderId="31" xfId="36" applyFont="1" applyBorder="1" applyAlignment="1">
      <alignment horizontal="center" vertical="top"/>
    </xf>
    <xf numFmtId="38" fontId="32" fillId="0" borderId="55" xfId="36" applyFont="1" applyBorder="1" applyAlignment="1">
      <alignment horizontal="center" vertical="top"/>
    </xf>
    <xf numFmtId="38" fontId="32" fillId="25" borderId="29" xfId="36" applyFont="1" applyFill="1" applyBorder="1" applyAlignment="1">
      <alignment horizontal="center" vertical="center"/>
    </xf>
    <xf numFmtId="38" fontId="32" fillId="25" borderId="23" xfId="36" applyFont="1" applyFill="1" applyBorder="1" applyAlignment="1">
      <alignment horizontal="right"/>
    </xf>
    <xf numFmtId="177" fontId="32" fillId="25" borderId="23" xfId="35" applyNumberFormat="1" applyFont="1" applyFill="1" applyBorder="1" applyAlignment="1">
      <alignment horizontal="right" vertical="center"/>
    </xf>
    <xf numFmtId="38" fontId="32" fillId="26" borderId="29" xfId="36" applyFont="1" applyFill="1" applyBorder="1" applyAlignment="1">
      <alignment horizontal="center" vertical="center"/>
    </xf>
    <xf numFmtId="38" fontId="32" fillId="26" borderId="23" xfId="36" applyFont="1" applyFill="1" applyBorder="1" applyAlignment="1">
      <alignment horizontal="right"/>
    </xf>
    <xf numFmtId="177" fontId="32" fillId="26" borderId="23" xfId="35" applyNumberFormat="1" applyFont="1" applyFill="1" applyBorder="1" applyAlignment="1">
      <alignment horizontal="right" vertical="center"/>
    </xf>
    <xf numFmtId="38" fontId="32" fillId="25" borderId="23" xfId="35" applyFont="1" applyFill="1" applyBorder="1" applyAlignment="1">
      <alignment horizontal="right"/>
    </xf>
    <xf numFmtId="38" fontId="32" fillId="25" borderId="23" xfId="35" applyFont="1" applyFill="1" applyBorder="1" applyAlignment="1"/>
    <xf numFmtId="38" fontId="32" fillId="0" borderId="29" xfId="36" applyFont="1" applyBorder="1" applyAlignment="1">
      <alignment horizontal="center" vertical="center" wrapText="1"/>
    </xf>
    <xf numFmtId="38" fontId="32" fillId="0" borderId="12" xfId="36" applyFont="1" applyBorder="1" applyAlignment="1">
      <alignment horizontal="center" vertical="center" wrapText="1"/>
    </xf>
    <xf numFmtId="177" fontId="32" fillId="0" borderId="29" xfId="36" applyNumberFormat="1" applyFont="1" applyFill="1" applyBorder="1" applyAlignment="1">
      <alignment horizontal="center" vertical="center" wrapText="1"/>
    </xf>
    <xf numFmtId="38" fontId="32" fillId="0" borderId="29" xfId="36" applyFont="1" applyBorder="1" applyAlignment="1">
      <alignment horizontal="center" vertical="top"/>
    </xf>
    <xf numFmtId="177" fontId="32" fillId="0" borderId="31" xfId="36" applyNumberFormat="1" applyFont="1" applyFill="1" applyBorder="1" applyAlignment="1">
      <alignment horizontal="center" vertical="center" wrapText="1"/>
    </xf>
    <xf numFmtId="38" fontId="32" fillId="27" borderId="29" xfId="36" applyFont="1" applyFill="1" applyBorder="1" applyAlignment="1">
      <alignment horizontal="center" vertical="center"/>
    </xf>
    <xf numFmtId="38" fontId="32" fillId="27" borderId="23" xfId="36" applyFont="1" applyFill="1" applyBorder="1" applyAlignment="1">
      <alignment horizontal="right"/>
    </xf>
    <xf numFmtId="177" fontId="32" fillId="27" borderId="23" xfId="36" applyNumberFormat="1" applyFont="1" applyFill="1" applyBorder="1" applyAlignment="1">
      <alignment horizontal="right"/>
    </xf>
    <xf numFmtId="38" fontId="32" fillId="28" borderId="23" xfId="36" applyFont="1" applyFill="1" applyBorder="1" applyAlignment="1">
      <alignment horizontal="center"/>
    </xf>
    <xf numFmtId="38" fontId="32" fillId="28" borderId="23" xfId="36" applyFont="1" applyFill="1" applyBorder="1" applyAlignment="1">
      <alignment horizontal="right" vertical="center"/>
    </xf>
    <xf numFmtId="177" fontId="32" fillId="28" borderId="23" xfId="36" applyNumberFormat="1" applyFont="1" applyFill="1" applyBorder="1" applyAlignment="1">
      <alignment horizontal="right" vertical="center"/>
    </xf>
    <xf numFmtId="38" fontId="32" fillId="28" borderId="23" xfId="36" applyFont="1" applyFill="1" applyBorder="1"/>
    <xf numFmtId="0" fontId="32" fillId="0" borderId="0" xfId="0" applyFont="1" applyFill="1" applyBorder="1" applyAlignment="1">
      <alignment horizontal="center" vertical="center"/>
    </xf>
    <xf numFmtId="38" fontId="32" fillId="0" borderId="0" xfId="36" applyFont="1" applyFill="1" applyBorder="1" applyAlignment="1">
      <alignment horizontal="center"/>
    </xf>
    <xf numFmtId="38" fontId="32" fillId="0" borderId="0" xfId="36" applyFont="1" applyFill="1" applyBorder="1" applyAlignment="1">
      <alignment horizontal="right" vertical="center"/>
    </xf>
    <xf numFmtId="177" fontId="32" fillId="0" borderId="0" xfId="36" applyNumberFormat="1" applyFont="1" applyFill="1" applyBorder="1" applyAlignment="1">
      <alignment horizontal="right" vertical="center"/>
    </xf>
    <xf numFmtId="38" fontId="32" fillId="0" borderId="0" xfId="36" applyFont="1" applyFill="1"/>
    <xf numFmtId="38" fontId="32" fillId="0" borderId="0" xfId="36" applyFont="1" applyBorder="1" applyAlignment="1">
      <alignment horizontal="left"/>
    </xf>
    <xf numFmtId="38" fontId="32" fillId="0" borderId="0" xfId="36" applyFont="1" applyBorder="1" applyAlignment="1"/>
    <xf numFmtId="177" fontId="32" fillId="0" borderId="0" xfId="36" applyNumberFormat="1" applyFont="1" applyBorder="1" applyAlignment="1"/>
    <xf numFmtId="38" fontId="32" fillId="0" borderId="0" xfId="36" applyFont="1"/>
    <xf numFmtId="38" fontId="32" fillId="28" borderId="29" xfId="36" applyFont="1" applyFill="1" applyBorder="1" applyAlignment="1">
      <alignment horizontal="center" vertical="center"/>
    </xf>
    <xf numFmtId="38" fontId="32" fillId="29" borderId="29" xfId="36" applyFont="1" applyFill="1" applyBorder="1" applyAlignment="1">
      <alignment horizontal="center" vertical="center"/>
    </xf>
    <xf numFmtId="38" fontId="32" fillId="29" borderId="23" xfId="36" applyFont="1" applyFill="1" applyBorder="1" applyAlignment="1">
      <alignment horizontal="right"/>
    </xf>
    <xf numFmtId="177" fontId="32" fillId="29" borderId="23" xfId="36" applyNumberFormat="1" applyFont="1" applyFill="1" applyBorder="1" applyAlignment="1">
      <alignment horizontal="right"/>
    </xf>
    <xf numFmtId="38" fontId="32" fillId="29" borderId="23" xfId="36" applyFont="1" applyFill="1" applyBorder="1"/>
    <xf numFmtId="38" fontId="32" fillId="26" borderId="23" xfId="36" applyFont="1" applyFill="1" applyBorder="1" applyAlignment="1">
      <alignment horizontal="right" vertical="center"/>
    </xf>
    <xf numFmtId="177" fontId="32" fillId="26" borderId="23" xfId="36" applyNumberFormat="1" applyFont="1" applyFill="1" applyBorder="1" applyAlignment="1">
      <alignment horizontal="right" vertical="center"/>
    </xf>
    <xf numFmtId="38" fontId="32" fillId="25" borderId="23" xfId="36" applyFont="1" applyFill="1" applyBorder="1" applyAlignment="1">
      <alignment horizontal="center"/>
    </xf>
    <xf numFmtId="177" fontId="32" fillId="25" borderId="23" xfId="36" applyNumberFormat="1" applyFont="1" applyFill="1" applyBorder="1" applyAlignment="1">
      <alignment horizontal="right"/>
    </xf>
    <xf numFmtId="38" fontId="32" fillId="25" borderId="23" xfId="36" applyFont="1" applyFill="1" applyBorder="1"/>
    <xf numFmtId="38" fontId="32" fillId="25" borderId="23" xfId="36" applyFont="1" applyFill="1" applyBorder="1" applyAlignment="1">
      <alignment horizontal="right" vertical="center"/>
    </xf>
    <xf numFmtId="177" fontId="32" fillId="25" borderId="23" xfId="36" applyNumberFormat="1" applyFont="1" applyFill="1" applyBorder="1" applyAlignment="1">
      <alignment horizontal="right" vertical="center"/>
    </xf>
    <xf numFmtId="38" fontId="32" fillId="30" borderId="29" xfId="36" applyFont="1" applyFill="1" applyBorder="1" applyAlignment="1">
      <alignment horizontal="center" vertical="center"/>
    </xf>
    <xf numFmtId="38" fontId="32" fillId="30" borderId="23" xfId="36" applyFont="1" applyFill="1" applyBorder="1" applyAlignment="1">
      <alignment horizontal="right"/>
    </xf>
    <xf numFmtId="177" fontId="32" fillId="30" borderId="23" xfId="36" applyNumberFormat="1" applyFont="1" applyFill="1" applyBorder="1" applyAlignment="1">
      <alignment horizontal="right"/>
    </xf>
    <xf numFmtId="38" fontId="32" fillId="30" borderId="23" xfId="36" applyFont="1" applyFill="1" applyBorder="1" applyAlignment="1">
      <alignment horizontal="right" vertical="center"/>
    </xf>
    <xf numFmtId="38" fontId="32" fillId="30" borderId="23" xfId="35" applyFont="1" applyFill="1" applyBorder="1" applyAlignment="1">
      <alignment horizontal="right"/>
    </xf>
    <xf numFmtId="38" fontId="32" fillId="30" borderId="23" xfId="35" applyFont="1" applyFill="1" applyBorder="1" applyAlignment="1"/>
    <xf numFmtId="177" fontId="32" fillId="30" borderId="23" xfId="35" applyNumberFormat="1" applyFont="1" applyFill="1" applyBorder="1" applyAlignment="1">
      <alignment horizontal="right" vertical="center"/>
    </xf>
    <xf numFmtId="38" fontId="32" fillId="25" borderId="23" xfId="35" applyFont="1" applyFill="1" applyBorder="1" applyAlignment="1">
      <alignment horizontal="right" vertical="center"/>
    </xf>
    <xf numFmtId="38" fontId="32" fillId="26" borderId="23" xfId="35" applyFont="1" applyFill="1" applyBorder="1" applyAlignment="1">
      <alignment horizontal="right" vertical="center"/>
    </xf>
    <xf numFmtId="38" fontId="33" fillId="0" borderId="0" xfId="36" applyFont="1" applyAlignment="1">
      <alignment horizontal="center" vertical="center"/>
    </xf>
    <xf numFmtId="38" fontId="33" fillId="0" borderId="0" xfId="36" applyFont="1" applyAlignment="1">
      <alignment horizontal="left" vertical="center"/>
    </xf>
    <xf numFmtId="38" fontId="33" fillId="0" borderId="0" xfId="36" applyFont="1" applyAlignment="1">
      <alignment vertical="center"/>
    </xf>
    <xf numFmtId="177" fontId="33" fillId="0" borderId="0" xfId="36" applyNumberFormat="1" applyFont="1" applyAlignment="1">
      <alignment vertical="center"/>
    </xf>
    <xf numFmtId="38" fontId="32" fillId="0" borderId="0" xfId="36" applyFont="1" applyBorder="1" applyAlignment="1">
      <alignment horizontal="left" vertical="center"/>
    </xf>
    <xf numFmtId="38" fontId="32" fillId="0" borderId="0" xfId="36" applyFont="1" applyAlignment="1">
      <alignment horizontal="center" vertical="center"/>
    </xf>
    <xf numFmtId="38" fontId="32" fillId="0" borderId="0" xfId="36" applyFont="1" applyAlignment="1">
      <alignment horizontal="left" vertical="center"/>
    </xf>
    <xf numFmtId="38" fontId="32" fillId="0" borderId="0" xfId="36" applyFont="1" applyAlignment="1">
      <alignment vertical="center"/>
    </xf>
    <xf numFmtId="177" fontId="32" fillId="0" borderId="0" xfId="36" applyNumberFormat="1" applyFont="1" applyAlignment="1">
      <alignment vertical="center"/>
    </xf>
    <xf numFmtId="38" fontId="32" fillId="0" borderId="56" xfId="36" applyFont="1" applyBorder="1" applyAlignment="1">
      <alignment horizontal="center" vertical="center" wrapText="1"/>
    </xf>
    <xf numFmtId="38" fontId="32" fillId="0" borderId="57" xfId="36" applyFont="1" applyBorder="1" applyAlignment="1">
      <alignment horizontal="center" vertical="center" wrapText="1"/>
    </xf>
    <xf numFmtId="38" fontId="32" fillId="27" borderId="23" xfId="36" applyFont="1" applyFill="1" applyBorder="1" applyAlignment="1">
      <alignment horizontal="center" vertical="center"/>
    </xf>
    <xf numFmtId="38" fontId="32" fillId="27" borderId="23" xfId="36" applyFont="1" applyFill="1" applyBorder="1" applyAlignment="1">
      <alignment horizontal="left" vertical="center"/>
    </xf>
    <xf numFmtId="38" fontId="32" fillId="27" borderId="23" xfId="36" applyFont="1" applyFill="1" applyBorder="1" applyAlignment="1">
      <alignment vertical="center"/>
    </xf>
    <xf numFmtId="38" fontId="32" fillId="0" borderId="0" xfId="36" applyFont="1" applyFill="1" applyBorder="1" applyAlignment="1">
      <alignment horizontal="left" vertical="center"/>
    </xf>
    <xf numFmtId="38" fontId="32" fillId="0" borderId="0" xfId="36" applyFont="1" applyFill="1" applyBorder="1" applyAlignment="1">
      <alignment horizontal="center" vertical="center"/>
    </xf>
    <xf numFmtId="38" fontId="32" fillId="0" borderId="0" xfId="36" applyFont="1" applyFill="1" applyBorder="1" applyAlignment="1">
      <alignment vertical="center"/>
    </xf>
    <xf numFmtId="38" fontId="32" fillId="0" borderId="0" xfId="36" applyFont="1" applyBorder="1" applyAlignment="1">
      <alignment horizontal="center" vertical="center"/>
    </xf>
    <xf numFmtId="38" fontId="32" fillId="0" borderId="0" xfId="36" applyFont="1" applyBorder="1" applyAlignment="1">
      <alignment vertical="center"/>
    </xf>
    <xf numFmtId="177" fontId="32" fillId="0" borderId="0" xfId="36" applyNumberFormat="1" applyFont="1" applyBorder="1" applyAlignment="1">
      <alignment vertical="center"/>
    </xf>
    <xf numFmtId="0" fontId="32" fillId="0" borderId="0" xfId="45" applyFont="1" applyBorder="1" applyAlignment="1">
      <alignment horizontal="left" vertical="center"/>
    </xf>
    <xf numFmtId="0" fontId="32" fillId="0" borderId="0" xfId="45" applyFont="1" applyBorder="1" applyAlignment="1">
      <alignment horizontal="center" vertical="center"/>
    </xf>
    <xf numFmtId="38" fontId="32" fillId="25" borderId="23" xfId="36" applyFont="1" applyFill="1" applyBorder="1" applyAlignment="1">
      <alignment horizontal="center" vertical="center"/>
    </xf>
    <xf numFmtId="38" fontId="32" fillId="26" borderId="23" xfId="36" applyFont="1" applyFill="1" applyBorder="1" applyAlignment="1">
      <alignment horizontal="center" vertical="center"/>
    </xf>
    <xf numFmtId="38" fontId="32" fillId="30" borderId="23" xfId="36" applyFont="1" applyFill="1" applyBorder="1" applyAlignment="1">
      <alignment horizontal="center" vertical="center"/>
    </xf>
    <xf numFmtId="38" fontId="32" fillId="28" borderId="23" xfId="36" applyFont="1" applyFill="1" applyBorder="1" applyAlignment="1">
      <alignment horizontal="center" vertical="center"/>
    </xf>
    <xf numFmtId="38" fontId="32" fillId="0" borderId="58" xfId="36" applyFont="1" applyBorder="1" applyAlignment="1">
      <alignment horizontal="center"/>
    </xf>
    <xf numFmtId="38" fontId="32" fillId="0" borderId="0" xfId="36" applyFont="1" applyBorder="1"/>
    <xf numFmtId="38" fontId="32" fillId="0" borderId="0" xfId="36" applyFont="1" applyAlignment="1"/>
    <xf numFmtId="38" fontId="32" fillId="0" borderId="0" xfId="36" applyFont="1" applyFill="1" applyAlignment="1">
      <alignment horizontal="right"/>
    </xf>
    <xf numFmtId="38" fontId="32" fillId="0" borderId="29" xfId="36" applyFont="1" applyBorder="1" applyAlignment="1">
      <alignment horizontal="center" vertical="center"/>
    </xf>
    <xf numFmtId="38" fontId="32" fillId="0" borderId="29" xfId="36" applyFont="1" applyBorder="1" applyAlignment="1">
      <alignment vertical="center" wrapText="1"/>
    </xf>
    <xf numFmtId="38" fontId="32" fillId="0" borderId="59" xfId="36" applyFont="1" applyBorder="1" applyAlignment="1">
      <alignment horizontal="center" vertical="center"/>
    </xf>
    <xf numFmtId="38" fontId="32" fillId="0" borderId="12" xfId="36" applyFont="1" applyBorder="1" applyAlignment="1">
      <alignment vertical="center" wrapText="1"/>
    </xf>
    <xf numFmtId="38" fontId="32" fillId="0" borderId="20" xfId="36" applyFont="1" applyBorder="1" applyAlignment="1">
      <alignment vertical="center" wrapText="1"/>
    </xf>
    <xf numFmtId="38" fontId="32" fillId="0" borderId="31" xfId="36" applyFont="1" applyBorder="1" applyAlignment="1">
      <alignment horizontal="center" vertical="top" wrapText="1"/>
    </xf>
    <xf numFmtId="38" fontId="32" fillId="0" borderId="31" xfId="36" applyFont="1" applyBorder="1" applyAlignment="1">
      <alignment vertical="center" wrapText="1"/>
    </xf>
    <xf numFmtId="177" fontId="32" fillId="0" borderId="31" xfId="36" applyNumberFormat="1" applyFont="1" applyFill="1" applyBorder="1" applyAlignment="1">
      <alignment vertical="center" wrapText="1"/>
    </xf>
    <xf numFmtId="177" fontId="32" fillId="0" borderId="31" xfId="36" applyNumberFormat="1" applyFont="1" applyFill="1" applyBorder="1" applyAlignment="1">
      <alignment horizontal="center" vertical="top" wrapText="1"/>
    </xf>
    <xf numFmtId="177" fontId="32" fillId="0" borderId="12" xfId="36" applyNumberFormat="1" applyFont="1" applyFill="1" applyBorder="1" applyAlignment="1">
      <alignment horizontal="center" vertical="center" wrapText="1"/>
    </xf>
    <xf numFmtId="38" fontId="32" fillId="27" borderId="54" xfId="36" applyFont="1" applyFill="1" applyBorder="1" applyAlignment="1">
      <alignment horizontal="center" vertical="center"/>
    </xf>
    <xf numFmtId="38" fontId="32" fillId="25" borderId="29" xfId="36" applyNumberFormat="1" applyFont="1" applyFill="1" applyBorder="1" applyAlignment="1">
      <alignment horizontal="right" vertical="center"/>
    </xf>
    <xf numFmtId="38" fontId="32" fillId="25" borderId="23" xfId="36" applyNumberFormat="1" applyFont="1" applyFill="1" applyBorder="1" applyAlignment="1">
      <alignment horizontal="right"/>
    </xf>
    <xf numFmtId="38" fontId="32" fillId="26" borderId="54" xfId="36" applyFont="1" applyFill="1" applyBorder="1" applyAlignment="1">
      <alignment horizontal="center" vertical="center"/>
    </xf>
    <xf numFmtId="38" fontId="32" fillId="26" borderId="54" xfId="36" applyNumberFormat="1" applyFont="1" applyFill="1" applyBorder="1" applyAlignment="1">
      <alignment horizontal="right" vertical="center"/>
    </xf>
    <xf numFmtId="177" fontId="32" fillId="26" borderId="54" xfId="36" applyNumberFormat="1" applyFont="1" applyFill="1" applyBorder="1" applyAlignment="1">
      <alignment horizontal="right" vertical="center"/>
    </xf>
    <xf numFmtId="38" fontId="32" fillId="25" borderId="29" xfId="36" applyFont="1" applyFill="1" applyBorder="1" applyAlignment="1">
      <alignment horizontal="right" vertical="center"/>
    </xf>
    <xf numFmtId="38" fontId="32" fillId="26" borderId="29" xfId="36" applyFont="1" applyFill="1" applyBorder="1" applyAlignment="1">
      <alignment horizontal="right" vertical="center"/>
    </xf>
    <xf numFmtId="38" fontId="32" fillId="30" borderId="29" xfId="36" applyNumberFormat="1" applyFont="1" applyFill="1" applyBorder="1" applyAlignment="1">
      <alignment horizontal="right" vertical="center"/>
    </xf>
    <xf numFmtId="38" fontId="32" fillId="30" borderId="23" xfId="36" applyNumberFormat="1" applyFont="1" applyFill="1" applyBorder="1" applyAlignment="1">
      <alignment horizontal="right"/>
    </xf>
    <xf numFmtId="38" fontId="32" fillId="30" borderId="54" xfId="36" applyFont="1" applyFill="1" applyBorder="1" applyAlignment="1">
      <alignment horizontal="center" vertical="center"/>
    </xf>
    <xf numFmtId="38" fontId="32" fillId="30" borderId="54" xfId="36" applyNumberFormat="1" applyFont="1" applyFill="1" applyBorder="1" applyAlignment="1">
      <alignment horizontal="right" vertical="center"/>
    </xf>
    <xf numFmtId="177" fontId="32" fillId="30" borderId="54" xfId="36" applyNumberFormat="1" applyFont="1" applyFill="1" applyBorder="1" applyAlignment="1">
      <alignment horizontal="right" vertical="center"/>
    </xf>
    <xf numFmtId="38" fontId="32" fillId="30" borderId="29" xfId="36" applyFont="1" applyFill="1" applyBorder="1" applyAlignment="1">
      <alignment horizontal="right" vertical="center"/>
    </xf>
    <xf numFmtId="177" fontId="32" fillId="30" borderId="29" xfId="36" applyNumberFormat="1" applyFont="1" applyFill="1" applyBorder="1" applyAlignment="1">
      <alignment horizontal="right" vertical="center"/>
    </xf>
    <xf numFmtId="38" fontId="32" fillId="0" borderId="0" xfId="36" applyFont="1" applyAlignment="1">
      <alignment vertical="top"/>
    </xf>
    <xf numFmtId="38" fontId="32" fillId="0" borderId="59" xfId="36" applyFont="1" applyBorder="1" applyAlignment="1"/>
    <xf numFmtId="38" fontId="32" fillId="0" borderId="54" xfId="36" applyFont="1" applyBorder="1" applyAlignment="1"/>
    <xf numFmtId="38" fontId="32" fillId="0" borderId="20" xfId="36" applyFont="1" applyBorder="1" applyAlignment="1"/>
    <xf numFmtId="38" fontId="32" fillId="0" borderId="13" xfId="36" applyFont="1" applyBorder="1" applyAlignment="1"/>
    <xf numFmtId="38" fontId="32" fillId="0" borderId="13" xfId="36" applyFont="1" applyBorder="1" applyAlignment="1">
      <alignment horizontal="center"/>
    </xf>
    <xf numFmtId="38" fontId="32" fillId="0" borderId="60" xfId="36" applyFont="1" applyBorder="1" applyAlignment="1">
      <alignment horizontal="center" vertical="center" wrapText="1"/>
    </xf>
    <xf numFmtId="38" fontId="32" fillId="0" borderId="55" xfId="36" applyFont="1" applyBorder="1" applyAlignment="1"/>
    <xf numFmtId="38" fontId="32" fillId="0" borderId="0" xfId="36" applyFont="1" applyFill="1" applyBorder="1" applyAlignment="1"/>
    <xf numFmtId="0" fontId="36" fillId="0" borderId="0" xfId="0" applyFont="1" applyAlignment="1"/>
    <xf numFmtId="38" fontId="32" fillId="30" borderId="23" xfId="35" applyFont="1" applyFill="1" applyBorder="1" applyAlignment="1">
      <alignment horizontal="right" vertical="center"/>
    </xf>
    <xf numFmtId="38" fontId="32" fillId="25" borderId="57" xfId="36" applyFont="1" applyFill="1" applyBorder="1" applyAlignment="1">
      <alignment horizontal="center"/>
    </xf>
    <xf numFmtId="38" fontId="32" fillId="28" borderId="57" xfId="36" applyFont="1" applyFill="1" applyBorder="1" applyAlignment="1">
      <alignment horizontal="center"/>
    </xf>
    <xf numFmtId="176" fontId="32" fillId="29" borderId="23" xfId="28" applyNumberFormat="1" applyFont="1" applyFill="1" applyBorder="1" applyAlignment="1"/>
    <xf numFmtId="38" fontId="32" fillId="27" borderId="23" xfId="36" applyNumberFormat="1" applyFont="1" applyFill="1" applyBorder="1" applyAlignment="1">
      <alignment horizontal="right"/>
    </xf>
    <xf numFmtId="38" fontId="32" fillId="27" borderId="29" xfId="36" applyFont="1" applyFill="1" applyBorder="1" applyAlignment="1">
      <alignment horizontal="right" vertical="center"/>
    </xf>
    <xf numFmtId="38" fontId="32" fillId="27" borderId="54" xfId="36" applyFont="1" applyFill="1" applyBorder="1" applyAlignment="1">
      <alignment horizontal="right" vertical="center"/>
    </xf>
    <xf numFmtId="177" fontId="32" fillId="27" borderId="23" xfId="36" applyNumberFormat="1" applyFont="1" applyFill="1" applyBorder="1"/>
    <xf numFmtId="177" fontId="32" fillId="28" borderId="23" xfId="36" applyNumberFormat="1" applyFont="1" applyFill="1" applyBorder="1"/>
    <xf numFmtId="177" fontId="32" fillId="25" borderId="23" xfId="36" applyNumberFormat="1" applyFont="1" applyFill="1" applyBorder="1"/>
    <xf numFmtId="38" fontId="32" fillId="28" borderId="23" xfId="36" applyNumberFormat="1" applyFont="1" applyFill="1" applyBorder="1" applyAlignment="1">
      <alignment horizontal="right" vertical="center"/>
    </xf>
    <xf numFmtId="38" fontId="32" fillId="28" borderId="29" xfId="36" applyFont="1" applyFill="1" applyBorder="1" applyAlignment="1">
      <alignment horizontal="left" vertical="center"/>
    </xf>
    <xf numFmtId="38" fontId="32" fillId="25" borderId="29" xfId="36" applyFont="1" applyFill="1" applyBorder="1" applyAlignment="1">
      <alignment horizontal="left" vertical="center" wrapText="1"/>
    </xf>
    <xf numFmtId="38" fontId="32" fillId="0" borderId="0" xfId="36" applyFont="1" applyFill="1" applyBorder="1" applyAlignment="1">
      <alignment horizontal="left"/>
    </xf>
    <xf numFmtId="38" fontId="32" fillId="0" borderId="61" xfId="36" applyFont="1" applyBorder="1" applyAlignment="1">
      <alignment horizontal="center" vertical="center"/>
    </xf>
    <xf numFmtId="38" fontId="32" fillId="27" borderId="29" xfId="36" applyFont="1" applyFill="1" applyBorder="1" applyAlignment="1">
      <alignment horizontal="left" vertical="center"/>
    </xf>
    <xf numFmtId="38" fontId="32" fillId="27" borderId="12" xfId="36" applyFont="1" applyFill="1" applyBorder="1" applyAlignment="1">
      <alignment horizontal="left" vertical="center"/>
    </xf>
    <xf numFmtId="38" fontId="32" fillId="0" borderId="12" xfId="36" applyFont="1" applyBorder="1" applyAlignment="1">
      <alignment horizontal="center" vertical="center"/>
    </xf>
    <xf numFmtId="38" fontId="32" fillId="0" borderId="31" xfId="36" applyFont="1" applyBorder="1" applyAlignment="1">
      <alignment horizontal="center" vertical="center"/>
    </xf>
    <xf numFmtId="38" fontId="36" fillId="0" borderId="0" xfId="36" applyFont="1" applyFill="1" applyBorder="1" applyAlignment="1">
      <alignment horizontal="left"/>
    </xf>
    <xf numFmtId="38" fontId="32" fillId="28" borderId="23" xfId="36" applyFont="1" applyFill="1" applyBorder="1" applyAlignment="1">
      <alignment horizontal="left" vertical="center"/>
    </xf>
    <xf numFmtId="38" fontId="32" fillId="28" borderId="29" xfId="36" applyFont="1" applyFill="1" applyBorder="1" applyAlignment="1">
      <alignment horizontal="right" vertical="center"/>
    </xf>
    <xf numFmtId="38" fontId="32" fillId="25" borderId="23" xfId="36" applyNumberFormat="1" applyFont="1" applyFill="1" applyBorder="1" applyAlignment="1">
      <alignment horizontal="right" vertical="center"/>
    </xf>
    <xf numFmtId="177" fontId="32" fillId="28" borderId="23" xfId="36" applyNumberFormat="1" applyFont="1" applyFill="1" applyBorder="1" applyAlignment="1"/>
    <xf numFmtId="177" fontId="32" fillId="0" borderId="0" xfId="36" applyNumberFormat="1" applyFont="1" applyAlignment="1"/>
    <xf numFmtId="177" fontId="32" fillId="0" borderId="58" xfId="36" applyNumberFormat="1" applyFont="1" applyBorder="1" applyAlignment="1">
      <alignment horizontal="center" vertical="center"/>
    </xf>
    <xf numFmtId="177" fontId="32" fillId="0" borderId="56" xfId="36" applyNumberFormat="1" applyFont="1" applyBorder="1" applyAlignment="1">
      <alignment horizontal="center" vertical="center"/>
    </xf>
    <xf numFmtId="38" fontId="32" fillId="27" borderId="23" xfId="36" applyFont="1" applyFill="1" applyBorder="1" applyAlignment="1">
      <alignment horizontal="right" vertical="center"/>
    </xf>
    <xf numFmtId="38" fontId="32" fillId="0" borderId="61" xfId="36" applyFont="1" applyFill="1" applyBorder="1" applyAlignment="1">
      <alignment horizontal="center" vertical="center"/>
    </xf>
    <xf numFmtId="38" fontId="32" fillId="0" borderId="0" xfId="36" applyFont="1" applyBorder="1" applyAlignment="1">
      <alignment horizontal="right"/>
    </xf>
    <xf numFmtId="38" fontId="32" fillId="0" borderId="13" xfId="36" applyFont="1" applyBorder="1" applyAlignment="1">
      <alignment horizontal="left"/>
    </xf>
    <xf numFmtId="38" fontId="32" fillId="0" borderId="0" xfId="36" applyFont="1" applyAlignment="1">
      <alignment horizontal="left"/>
    </xf>
    <xf numFmtId="177" fontId="32" fillId="0" borderId="0" xfId="36" applyNumberFormat="1" applyFont="1" applyBorder="1"/>
    <xf numFmtId="38" fontId="32" fillId="26" borderId="29" xfId="36" applyFont="1" applyFill="1" applyBorder="1" applyAlignment="1">
      <alignment horizontal="left" vertical="center"/>
    </xf>
    <xf numFmtId="38" fontId="32" fillId="31" borderId="23" xfId="36" applyFont="1" applyFill="1" applyBorder="1" applyAlignment="1">
      <alignment horizontal="left" vertical="center"/>
    </xf>
    <xf numFmtId="38" fontId="32" fillId="31" borderId="23" xfId="36" applyFont="1" applyFill="1" applyBorder="1" applyAlignment="1">
      <alignment horizontal="right"/>
    </xf>
    <xf numFmtId="38" fontId="32" fillId="29" borderId="23" xfId="36" applyFont="1" applyFill="1" applyBorder="1" applyAlignment="1">
      <alignment horizontal="right" vertical="center"/>
    </xf>
    <xf numFmtId="38" fontId="32" fillId="29" borderId="23" xfId="36" applyFont="1" applyFill="1" applyBorder="1" applyAlignment="1">
      <alignment horizontal="left" vertical="center"/>
    </xf>
    <xf numFmtId="38" fontId="32" fillId="28" borderId="23" xfId="36" applyFont="1" applyFill="1" applyBorder="1" applyAlignment="1">
      <alignment horizontal="right"/>
    </xf>
    <xf numFmtId="38" fontId="32" fillId="32" borderId="23" xfId="36" applyFont="1" applyFill="1" applyBorder="1" applyAlignment="1">
      <alignment horizontal="left" vertical="center"/>
    </xf>
    <xf numFmtId="38" fontId="32" fillId="32" borderId="23" xfId="36" applyFont="1" applyFill="1" applyBorder="1" applyAlignment="1">
      <alignment horizontal="right"/>
    </xf>
    <xf numFmtId="38" fontId="32" fillId="26" borderId="23" xfId="36" applyFont="1" applyFill="1" applyBorder="1" applyAlignment="1">
      <alignment horizontal="left" vertical="center"/>
    </xf>
    <xf numFmtId="177" fontId="32" fillId="0" borderId="0" xfId="36" applyNumberFormat="1" applyFont="1"/>
    <xf numFmtId="0" fontId="32" fillId="0" borderId="31" xfId="0" applyFont="1" applyBorder="1" applyAlignment="1">
      <alignment horizontal="center" vertical="center"/>
    </xf>
    <xf numFmtId="0" fontId="32" fillId="0" borderId="31" xfId="0" applyFont="1" applyBorder="1" applyAlignment="1">
      <alignment horizontal="center" vertical="center" wrapText="1"/>
    </xf>
    <xf numFmtId="0" fontId="32" fillId="0" borderId="60" xfId="0" applyFont="1" applyBorder="1" applyAlignment="1">
      <alignment horizontal="center" vertical="center" wrapText="1"/>
    </xf>
    <xf numFmtId="38" fontId="32" fillId="27" borderId="31" xfId="36" applyFont="1" applyFill="1" applyBorder="1" applyAlignment="1">
      <alignment horizontal="right" vertical="center"/>
    </xf>
    <xf numFmtId="38" fontId="32" fillId="33" borderId="20" xfId="36" applyFont="1" applyFill="1" applyBorder="1"/>
    <xf numFmtId="177" fontId="32" fillId="33" borderId="12" xfId="36" applyNumberFormat="1" applyFont="1" applyFill="1" applyBorder="1" applyAlignment="1">
      <alignment horizontal="right" vertical="center"/>
    </xf>
    <xf numFmtId="177" fontId="32" fillId="0" borderId="20" xfId="36" applyNumberFormat="1" applyFont="1" applyBorder="1"/>
    <xf numFmtId="38" fontId="32" fillId="0" borderId="20" xfId="36" applyFont="1" applyBorder="1"/>
    <xf numFmtId="38" fontId="32" fillId="0" borderId="29" xfId="36" applyFont="1" applyBorder="1" applyAlignment="1">
      <alignment horizontal="left"/>
    </xf>
    <xf numFmtId="38" fontId="32" fillId="0" borderId="12" xfId="36" applyFont="1" applyBorder="1" applyAlignment="1">
      <alignment horizontal="left"/>
    </xf>
    <xf numFmtId="177" fontId="32" fillId="0" borderId="29" xfId="36" applyNumberFormat="1" applyFont="1" applyFill="1" applyBorder="1" applyAlignment="1">
      <alignment vertical="center" wrapText="1"/>
    </xf>
    <xf numFmtId="38" fontId="32" fillId="0" borderId="12" xfId="36" applyFont="1" applyBorder="1" applyAlignment="1">
      <alignment horizontal="left" vertical="top"/>
    </xf>
    <xf numFmtId="177" fontId="32" fillId="0" borderId="12" xfId="36" applyNumberFormat="1" applyFont="1" applyFill="1" applyBorder="1" applyAlignment="1">
      <alignment vertical="center" wrapText="1"/>
    </xf>
    <xf numFmtId="38" fontId="32" fillId="27" borderId="23" xfId="36" applyFont="1" applyFill="1" applyBorder="1" applyAlignment="1">
      <alignment horizontal="center"/>
    </xf>
    <xf numFmtId="38" fontId="32" fillId="0" borderId="61" xfId="36" applyFont="1" applyBorder="1" applyAlignment="1">
      <alignment horizontal="left" vertical="center"/>
    </xf>
    <xf numFmtId="38" fontId="32" fillId="0" borderId="61" xfId="36" applyFont="1" applyFill="1" applyBorder="1" applyAlignment="1">
      <alignment horizontal="center"/>
    </xf>
    <xf numFmtId="38" fontId="32" fillId="26" borderId="29" xfId="36" applyFont="1" applyFill="1" applyBorder="1" applyAlignment="1">
      <alignment vertical="center"/>
    </xf>
    <xf numFmtId="177" fontId="36" fillId="0" borderId="0" xfId="36" applyNumberFormat="1" applyFont="1" applyAlignment="1"/>
    <xf numFmtId="38" fontId="36" fillId="0" borderId="0" xfId="36" applyFont="1" applyAlignment="1"/>
    <xf numFmtId="38" fontId="36" fillId="0" borderId="0" xfId="36" applyFont="1"/>
    <xf numFmtId="38" fontId="32" fillId="30" borderId="23" xfId="36" applyFont="1" applyFill="1" applyBorder="1" applyAlignment="1">
      <alignment horizontal="left" vertical="center" wrapText="1"/>
    </xf>
    <xf numFmtId="38" fontId="32" fillId="30" borderId="29" xfId="36" applyFont="1" applyFill="1" applyBorder="1" applyAlignment="1">
      <alignment vertical="center" wrapText="1"/>
    </xf>
    <xf numFmtId="177" fontId="32" fillId="30" borderId="23" xfId="36" applyNumberFormat="1" applyFont="1" applyFill="1" applyBorder="1" applyAlignment="1">
      <alignment horizontal="right" vertical="center"/>
    </xf>
    <xf numFmtId="177" fontId="32" fillId="27" borderId="31" xfId="36" applyNumberFormat="1" applyFont="1" applyFill="1" applyBorder="1" applyAlignment="1">
      <alignment horizontal="right" vertical="center"/>
    </xf>
    <xf numFmtId="177" fontId="32" fillId="28" borderId="23" xfId="36" applyNumberFormat="1" applyFont="1" applyFill="1" applyBorder="1" applyAlignment="1">
      <alignment horizontal="right"/>
    </xf>
    <xf numFmtId="38" fontId="32" fillId="32" borderId="23" xfId="36" applyFont="1" applyFill="1" applyBorder="1" applyAlignment="1">
      <alignment horizontal="center"/>
    </xf>
    <xf numFmtId="177" fontId="32" fillId="31" borderId="23" xfId="36" applyNumberFormat="1" applyFont="1" applyFill="1" applyBorder="1" applyAlignment="1">
      <alignment horizontal="right"/>
    </xf>
    <xf numFmtId="38" fontId="32" fillId="26" borderId="23" xfId="36" applyNumberFormat="1" applyFont="1" applyFill="1" applyBorder="1" applyAlignment="1">
      <alignment horizontal="right"/>
    </xf>
    <xf numFmtId="38" fontId="32" fillId="26" borderId="23" xfId="35" applyNumberFormat="1" applyFont="1" applyFill="1" applyBorder="1" applyAlignment="1">
      <alignment horizontal="right" vertical="center"/>
    </xf>
    <xf numFmtId="38" fontId="32" fillId="28" borderId="57" xfId="36" applyNumberFormat="1" applyFont="1" applyFill="1" applyBorder="1" applyAlignment="1">
      <alignment horizontal="right"/>
    </xf>
    <xf numFmtId="38" fontId="32" fillId="28" borderId="23" xfId="36" applyNumberFormat="1" applyFont="1" applyFill="1" applyBorder="1"/>
    <xf numFmtId="38" fontId="32" fillId="25" borderId="57" xfId="36" applyNumberFormat="1" applyFont="1" applyFill="1" applyBorder="1" applyAlignment="1">
      <alignment horizontal="right"/>
    </xf>
    <xf numFmtId="177" fontId="32" fillId="25" borderId="23" xfId="36" applyNumberFormat="1" applyFont="1" applyFill="1" applyBorder="1" applyAlignment="1"/>
    <xf numFmtId="0" fontId="32" fillId="0" borderId="0" xfId="45" applyFont="1" applyBorder="1" applyAlignment="1">
      <alignment horizontal="left"/>
    </xf>
    <xf numFmtId="38" fontId="32" fillId="27" borderId="23" xfId="36" applyFont="1" applyFill="1" applyBorder="1" applyAlignment="1">
      <alignment horizontal="left" vertical="center"/>
    </xf>
    <xf numFmtId="38" fontId="32" fillId="0" borderId="0" xfId="36" applyFont="1" applyFill="1" applyAlignment="1">
      <alignment vertical="center"/>
    </xf>
    <xf numFmtId="38" fontId="32" fillId="0" borderId="0" xfId="36" applyFont="1" applyFill="1" applyAlignment="1"/>
    <xf numFmtId="38" fontId="32" fillId="0" borderId="20" xfId="36" applyFont="1" applyFill="1" applyBorder="1" applyAlignment="1">
      <alignment horizontal="left"/>
    </xf>
    <xf numFmtId="38" fontId="32" fillId="0" borderId="13" xfId="36" applyFont="1" applyFill="1" applyBorder="1" applyAlignment="1">
      <alignment horizontal="left"/>
    </xf>
    <xf numFmtId="38" fontId="32" fillId="0" borderId="56" xfId="36" applyFont="1" applyFill="1" applyBorder="1" applyAlignment="1">
      <alignment horizontal="center" vertical="center" wrapText="1"/>
    </xf>
    <xf numFmtId="38" fontId="32" fillId="0" borderId="29" xfId="36" applyFont="1" applyFill="1" applyBorder="1" applyAlignment="1">
      <alignment horizontal="left" vertical="center"/>
    </xf>
    <xf numFmtId="38" fontId="32" fillId="0" borderId="31" xfId="36" applyFont="1" applyFill="1" applyBorder="1" applyAlignment="1">
      <alignment horizontal="left" vertical="center"/>
    </xf>
    <xf numFmtId="38" fontId="32" fillId="0" borderId="0" xfId="36" applyFont="1" applyFill="1" applyBorder="1" applyAlignment="1">
      <alignment horizontal="right"/>
    </xf>
    <xf numFmtId="0" fontId="32" fillId="0" borderId="0" xfId="45" applyFont="1" applyFill="1"/>
    <xf numFmtId="38" fontId="32" fillId="24" borderId="0" xfId="36" applyFont="1" applyFill="1" applyBorder="1" applyAlignment="1">
      <alignment horizontal="right"/>
    </xf>
    <xf numFmtId="38" fontId="32" fillId="27" borderId="23" xfId="36" applyFont="1" applyFill="1" applyBorder="1" applyAlignment="1">
      <alignment horizontal="left"/>
    </xf>
    <xf numFmtId="38" fontId="34" fillId="24" borderId="0" xfId="36" applyFont="1" applyFill="1" applyBorder="1" applyAlignment="1">
      <alignment horizontal="left" vertical="center"/>
    </xf>
    <xf numFmtId="38" fontId="34" fillId="24" borderId="62" xfId="36" applyFont="1" applyFill="1" applyBorder="1" applyAlignment="1">
      <alignment horizontal="left" vertical="center"/>
    </xf>
    <xf numFmtId="38" fontId="34" fillId="24" borderId="62" xfId="36" applyFont="1" applyFill="1" applyBorder="1" applyAlignment="1">
      <alignment horizontal="right" vertical="center"/>
    </xf>
    <xf numFmtId="38" fontId="34" fillId="24" borderId="29" xfId="36" applyFont="1" applyFill="1" applyBorder="1" applyAlignment="1">
      <alignment horizontal="left" vertical="center" wrapText="1"/>
    </xf>
    <xf numFmtId="38" fontId="32" fillId="24" borderId="23" xfId="36" applyFont="1" applyFill="1" applyBorder="1" applyAlignment="1">
      <alignment horizontal="center" vertical="center" wrapText="1"/>
    </xf>
    <xf numFmtId="38" fontId="35" fillId="24" borderId="12" xfId="36" applyFont="1" applyFill="1" applyBorder="1" applyAlignment="1">
      <alignment horizontal="left" wrapText="1"/>
    </xf>
    <xf numFmtId="38" fontId="34" fillId="24" borderId="23" xfId="36" applyFont="1" applyFill="1" applyBorder="1" applyAlignment="1">
      <alignment horizontal="center" vertical="center" wrapText="1"/>
    </xf>
    <xf numFmtId="38" fontId="32" fillId="24" borderId="0" xfId="36" applyFont="1" applyFill="1" applyAlignment="1"/>
    <xf numFmtId="38" fontId="32" fillId="0" borderId="62" xfId="36" applyFont="1" applyFill="1" applyBorder="1" applyAlignment="1">
      <alignment horizontal="left" vertical="center"/>
    </xf>
    <xf numFmtId="38" fontId="32" fillId="0" borderId="0" xfId="36" applyFont="1" applyFill="1" applyBorder="1" applyAlignment="1">
      <alignment wrapText="1"/>
    </xf>
    <xf numFmtId="38" fontId="32" fillId="0" borderId="20" xfId="36" applyFont="1" applyFill="1" applyBorder="1" applyAlignment="1">
      <alignment horizontal="center" vertical="center" wrapText="1"/>
    </xf>
    <xf numFmtId="38" fontId="32" fillId="0" borderId="12" xfId="36" applyFont="1" applyBorder="1" applyAlignment="1">
      <alignment horizontal="left" wrapText="1"/>
    </xf>
    <xf numFmtId="38" fontId="32" fillId="0" borderId="31" xfId="36" applyFont="1" applyBorder="1" applyAlignment="1">
      <alignment horizontal="left" wrapText="1"/>
    </xf>
    <xf numFmtId="38" fontId="32" fillId="0" borderId="56" xfId="36" applyFont="1" applyFill="1" applyBorder="1" applyAlignment="1">
      <alignment horizontal="center" wrapText="1"/>
    </xf>
    <xf numFmtId="38" fontId="32" fillId="0" borderId="23" xfId="36" applyFont="1" applyFill="1" applyBorder="1" applyAlignment="1">
      <alignment horizontal="center" wrapText="1"/>
    </xf>
    <xf numFmtId="38" fontId="32" fillId="0" borderId="0" xfId="36" applyFont="1" applyFill="1" applyBorder="1" applyAlignment="1">
      <alignment horizontal="center" vertical="center" wrapText="1"/>
    </xf>
    <xf numFmtId="38" fontId="32" fillId="27" borderId="57" xfId="36" applyFont="1" applyFill="1" applyBorder="1" applyAlignment="1">
      <alignment horizontal="right" vertical="center"/>
    </xf>
    <xf numFmtId="38" fontId="32" fillId="27" borderId="56" xfId="36" applyFont="1" applyFill="1" applyBorder="1" applyAlignment="1">
      <alignment horizontal="right" vertical="center"/>
    </xf>
    <xf numFmtId="38" fontId="32" fillId="0" borderId="20" xfId="36" applyFont="1" applyFill="1" applyBorder="1" applyAlignment="1">
      <alignment horizontal="right" vertical="center"/>
    </xf>
    <xf numFmtId="38" fontId="32" fillId="0" borderId="20" xfId="36" applyFont="1" applyBorder="1" applyAlignment="1">
      <alignment horizontal="right"/>
    </xf>
    <xf numFmtId="0" fontId="32" fillId="0" borderId="0" xfId="45" applyFont="1" applyBorder="1" applyAlignment="1">
      <alignment horizontal="left" vertical="top" wrapText="1"/>
    </xf>
    <xf numFmtId="38" fontId="32" fillId="0" borderId="62" xfId="36" applyFont="1" applyFill="1" applyBorder="1" applyAlignment="1">
      <alignment horizontal="right"/>
    </xf>
    <xf numFmtId="38" fontId="32" fillId="0" borderId="54" xfId="36" applyFont="1" applyFill="1" applyBorder="1" applyAlignment="1">
      <alignment horizontal="center" vertical="center"/>
    </xf>
    <xf numFmtId="38" fontId="32" fillId="0" borderId="23" xfId="36" applyFont="1" applyFill="1" applyBorder="1" applyAlignment="1">
      <alignment horizontal="center" vertical="center" wrapText="1"/>
    </xf>
    <xf numFmtId="38" fontId="32" fillId="24" borderId="0" xfId="36" applyFont="1" applyFill="1" applyBorder="1" applyAlignment="1"/>
    <xf numFmtId="38" fontId="32" fillId="0" borderId="58" xfId="36" applyFont="1" applyFill="1" applyBorder="1" applyAlignment="1">
      <alignment horizontal="centerContinuous" vertical="center"/>
    </xf>
    <xf numFmtId="38" fontId="32" fillId="0" borderId="54" xfId="36" applyFont="1" applyFill="1" applyBorder="1" applyAlignment="1">
      <alignment horizontal="centerContinuous" vertical="center"/>
    </xf>
    <xf numFmtId="38" fontId="32" fillId="0" borderId="12" xfId="36" applyFont="1" applyFill="1" applyBorder="1" applyAlignment="1">
      <alignment horizontal="left" vertical="center"/>
    </xf>
    <xf numFmtId="38" fontId="32" fillId="27" borderId="31" xfId="36" applyFont="1" applyFill="1" applyBorder="1" applyAlignment="1">
      <alignment horizontal="left" vertical="center"/>
    </xf>
    <xf numFmtId="38" fontId="32" fillId="0" borderId="59" xfId="36" applyFont="1" applyFill="1" applyBorder="1" applyAlignment="1">
      <alignment horizontal="left"/>
    </xf>
    <xf numFmtId="38" fontId="32" fillId="0" borderId="20" xfId="36" applyFont="1" applyBorder="1" applyAlignment="1">
      <alignment horizontal="left" wrapText="1"/>
    </xf>
    <xf numFmtId="38" fontId="32" fillId="0" borderId="13" xfId="36" applyFont="1" applyFill="1" applyBorder="1" applyAlignment="1">
      <alignment horizontal="center" vertical="center" wrapText="1"/>
    </xf>
    <xf numFmtId="38" fontId="32" fillId="0" borderId="60" xfId="36" applyFont="1" applyBorder="1" applyAlignment="1">
      <alignment horizontal="left" wrapText="1"/>
    </xf>
    <xf numFmtId="38" fontId="32" fillId="0" borderId="55" xfId="36" applyFont="1" applyFill="1" applyBorder="1" applyAlignment="1">
      <alignment horizontal="center" vertical="center" wrapText="1"/>
    </xf>
    <xf numFmtId="38" fontId="32" fillId="0" borderId="67" xfId="36" applyFont="1" applyFill="1" applyBorder="1" applyAlignment="1">
      <alignment horizontal="center" vertical="center" wrapText="1"/>
    </xf>
    <xf numFmtId="38" fontId="32" fillId="0" borderId="63" xfId="36" applyFont="1" applyFill="1" applyBorder="1" applyAlignment="1">
      <alignment horizontal="center" vertical="center" wrapText="1"/>
    </xf>
    <xf numFmtId="38" fontId="32" fillId="0" borderId="68" xfId="36" applyFont="1" applyFill="1" applyBorder="1" applyAlignment="1">
      <alignment horizontal="center" vertical="center"/>
    </xf>
    <xf numFmtId="38" fontId="32" fillId="0" borderId="69" xfId="36" applyFont="1" applyFill="1" applyBorder="1" applyAlignment="1">
      <alignment horizontal="center" vertical="center"/>
    </xf>
    <xf numFmtId="177" fontId="32" fillId="0" borderId="0" xfId="36" applyNumberFormat="1" applyFont="1" applyFill="1" applyBorder="1" applyAlignment="1">
      <alignment horizontal="right" vertical="center" wrapText="1"/>
    </xf>
    <xf numFmtId="38" fontId="32" fillId="0" borderId="0" xfId="36" applyFont="1" applyAlignment="1">
      <alignment wrapText="1"/>
    </xf>
    <xf numFmtId="0" fontId="32" fillId="0" borderId="0" xfId="45" applyFont="1" applyFill="1" applyBorder="1" applyAlignment="1">
      <alignment horizontal="left"/>
    </xf>
    <xf numFmtId="38" fontId="32" fillId="25" borderId="23" xfId="36" applyFont="1" applyFill="1" applyBorder="1" applyAlignment="1">
      <alignment horizontal="left" vertical="center" wrapText="1"/>
    </xf>
    <xf numFmtId="38" fontId="32" fillId="26" borderId="31" xfId="36" applyFont="1" applyFill="1" applyBorder="1" applyAlignment="1">
      <alignment horizontal="right"/>
    </xf>
    <xf numFmtId="38" fontId="32" fillId="27" borderId="29" xfId="36" applyFont="1" applyFill="1" applyBorder="1" applyAlignment="1">
      <alignment horizontal="left" vertical="center"/>
    </xf>
    <xf numFmtId="38" fontId="32" fillId="0" borderId="0" xfId="36" applyFont="1" applyBorder="1" applyAlignment="1">
      <alignment horizontal="center"/>
    </xf>
    <xf numFmtId="38" fontId="32" fillId="27" borderId="23" xfId="36" applyFont="1" applyFill="1" applyBorder="1" applyAlignment="1">
      <alignment horizontal="left" vertical="center"/>
    </xf>
    <xf numFmtId="38" fontId="32" fillId="0" borderId="58" xfId="36" applyFont="1" applyBorder="1" applyAlignment="1">
      <alignment horizontal="center" vertical="center"/>
    </xf>
    <xf numFmtId="38" fontId="32" fillId="0" borderId="54" xfId="36" applyFont="1" applyBorder="1" applyAlignment="1">
      <alignment horizontal="center" vertical="center" wrapText="1"/>
    </xf>
    <xf numFmtId="38" fontId="32" fillId="0" borderId="61" xfId="36" applyFont="1" applyBorder="1" applyAlignment="1">
      <alignment horizontal="center" vertical="center" wrapText="1"/>
    </xf>
    <xf numFmtId="38" fontId="32" fillId="0" borderId="0" xfId="36" applyFont="1" applyAlignment="1">
      <alignment horizontal="center"/>
    </xf>
    <xf numFmtId="38" fontId="32" fillId="0" borderId="0" xfId="36" applyFont="1" applyBorder="1" applyAlignment="1">
      <alignment horizontal="right" vertical="center"/>
    </xf>
    <xf numFmtId="38" fontId="32" fillId="0" borderId="59" xfId="36" applyFont="1" applyBorder="1" applyAlignment="1">
      <alignment horizontal="left" wrapText="1"/>
    </xf>
    <xf numFmtId="0" fontId="32" fillId="0" borderId="20" xfId="45" applyFont="1" applyBorder="1" applyAlignment="1">
      <alignment vertical="center" wrapText="1"/>
    </xf>
    <xf numFmtId="38" fontId="36" fillId="0" borderId="29" xfId="36" applyFont="1" applyBorder="1" applyAlignment="1">
      <alignment horizontal="center" vertical="center" wrapText="1"/>
    </xf>
    <xf numFmtId="0" fontId="32" fillId="0" borderId="0" xfId="45" applyFont="1" applyBorder="1" applyAlignment="1">
      <alignment horizontal="center" vertical="center" wrapText="1"/>
    </xf>
    <xf numFmtId="0" fontId="32" fillId="0" borderId="60" xfId="45" applyFont="1" applyBorder="1" applyAlignment="1">
      <alignment vertical="center" wrapText="1"/>
    </xf>
    <xf numFmtId="0" fontId="32" fillId="0" borderId="0" xfId="0" applyFont="1" applyBorder="1" applyAlignment="1">
      <alignment horizontal="left" vertical="center"/>
    </xf>
    <xf numFmtId="38" fontId="32" fillId="0" borderId="23" xfId="36" applyFont="1" applyBorder="1" applyAlignment="1">
      <alignment horizontal="left" vertical="center" wrapText="1"/>
    </xf>
    <xf numFmtId="38" fontId="32" fillId="27" borderId="57" xfId="36" applyFont="1" applyFill="1" applyBorder="1" applyAlignment="1">
      <alignment horizontal="right"/>
    </xf>
    <xf numFmtId="38" fontId="32" fillId="0" borderId="62" xfId="36" applyFont="1" applyFill="1" applyBorder="1" applyAlignment="1" applyProtection="1">
      <alignment horizontal="left" vertical="center"/>
      <protection locked="0"/>
    </xf>
    <xf numFmtId="38" fontId="32" fillId="0" borderId="0" xfId="36" applyFont="1" applyFill="1" applyBorder="1" applyAlignment="1" applyProtection="1">
      <alignment horizontal="center" vertical="center"/>
      <protection locked="0"/>
    </xf>
    <xf numFmtId="38" fontId="32" fillId="0" borderId="0" xfId="36" applyFont="1" applyFill="1" applyBorder="1" applyAlignment="1" applyProtection="1">
      <alignment vertical="center"/>
      <protection locked="0"/>
    </xf>
    <xf numFmtId="38" fontId="32" fillId="0" borderId="0" xfId="36" applyFont="1" applyFill="1" applyBorder="1" applyAlignment="1" applyProtection="1">
      <alignment horizontal="center"/>
      <protection locked="0"/>
    </xf>
    <xf numFmtId="0" fontId="32" fillId="0" borderId="0" xfId="45" applyFont="1" applyBorder="1"/>
    <xf numFmtId="0" fontId="32" fillId="0" borderId="0" xfId="45" applyFont="1"/>
    <xf numFmtId="38" fontId="32" fillId="0" borderId="59" xfId="36" applyFont="1" applyFill="1" applyBorder="1" applyAlignment="1" applyProtection="1">
      <alignment horizontal="left" vertical="center"/>
      <protection locked="0"/>
    </xf>
    <xf numFmtId="38" fontId="32" fillId="0" borderId="61" xfId="36" applyFont="1" applyFill="1" applyBorder="1" applyAlignment="1" applyProtection="1">
      <alignment horizontal="center" vertical="center"/>
      <protection locked="0"/>
    </xf>
    <xf numFmtId="38" fontId="32" fillId="0" borderId="57" xfId="36" applyFont="1" applyFill="1" applyBorder="1" applyAlignment="1" applyProtection="1">
      <alignment horizontal="center" vertical="center"/>
      <protection locked="0"/>
    </xf>
    <xf numFmtId="0" fontId="32" fillId="0" borderId="0" xfId="45" applyFont="1" applyFill="1" applyBorder="1"/>
    <xf numFmtId="38" fontId="32" fillId="0" borderId="60" xfId="36" applyFont="1" applyFill="1" applyBorder="1" applyAlignment="1">
      <alignment horizontal="left" wrapText="1"/>
    </xf>
    <xf numFmtId="38" fontId="32" fillId="0" borderId="0" xfId="36" applyFont="1" applyFill="1" applyBorder="1" applyAlignment="1">
      <alignment horizontal="center" wrapText="1"/>
    </xf>
    <xf numFmtId="0" fontId="37" fillId="0" borderId="23" xfId="0" applyFont="1" applyBorder="1" applyAlignment="1">
      <alignment horizontal="center" vertical="center"/>
    </xf>
    <xf numFmtId="38" fontId="32" fillId="0" borderId="23" xfId="36" applyFont="1" applyFill="1" applyBorder="1" applyAlignment="1" applyProtection="1">
      <alignment horizontal="center" vertical="center"/>
      <protection locked="0"/>
    </xf>
    <xf numFmtId="38" fontId="32" fillId="0" borderId="0" xfId="36" applyFont="1" applyAlignment="1" applyProtection="1">
      <protection locked="0"/>
    </xf>
    <xf numFmtId="0" fontId="32" fillId="0" borderId="0" xfId="45" applyFont="1" applyAlignment="1">
      <alignment horizontal="left"/>
    </xf>
    <xf numFmtId="0" fontId="32" fillId="0" borderId="0" xfId="45" applyFont="1" applyAlignment="1">
      <alignment horizontal="center"/>
    </xf>
    <xf numFmtId="38" fontId="32" fillId="0" borderId="0" xfId="36" applyNumberFormat="1" applyFont="1" applyBorder="1" applyAlignment="1">
      <alignment horizontal="left" vertical="center"/>
    </xf>
    <xf numFmtId="38" fontId="32" fillId="0" borderId="0" xfId="36" applyNumberFormat="1" applyFont="1" applyAlignment="1">
      <alignment horizontal="right"/>
    </xf>
    <xf numFmtId="38" fontId="32" fillId="0" borderId="0" xfId="36" applyNumberFormat="1" applyFont="1" applyBorder="1" applyAlignment="1">
      <alignment horizontal="right"/>
    </xf>
    <xf numFmtId="38" fontId="32" fillId="0" borderId="59" xfId="36" applyNumberFormat="1" applyFont="1" applyBorder="1" applyAlignment="1">
      <alignment horizontal="left" vertical="center"/>
    </xf>
    <xf numFmtId="38" fontId="32" fillId="0" borderId="31" xfId="36" applyNumberFormat="1" applyFont="1" applyBorder="1" applyAlignment="1">
      <alignment horizontal="center" vertical="center" wrapText="1"/>
    </xf>
    <xf numFmtId="38" fontId="32" fillId="0" borderId="31" xfId="36" applyNumberFormat="1" applyFont="1" applyBorder="1" applyAlignment="1">
      <alignment horizontal="center" vertical="center" textRotation="255"/>
    </xf>
    <xf numFmtId="38" fontId="32" fillId="27" borderId="60" xfId="36" applyNumberFormat="1" applyFont="1" applyFill="1" applyBorder="1" applyAlignment="1">
      <alignment horizontal="left"/>
    </xf>
    <xf numFmtId="38" fontId="32" fillId="27" borderId="20" xfId="36" applyNumberFormat="1" applyFont="1" applyFill="1" applyBorder="1" applyAlignment="1">
      <alignment horizontal="right"/>
    </xf>
    <xf numFmtId="38" fontId="32" fillId="27" borderId="64" xfId="36" applyNumberFormat="1" applyFont="1" applyFill="1" applyBorder="1" applyAlignment="1">
      <alignment horizontal="right"/>
    </xf>
    <xf numFmtId="38" fontId="32" fillId="27" borderId="12" xfId="36" applyNumberFormat="1" applyFont="1" applyFill="1" applyBorder="1" applyAlignment="1">
      <alignment horizontal="right"/>
    </xf>
    <xf numFmtId="38" fontId="32" fillId="0" borderId="0" xfId="36" applyNumberFormat="1" applyFont="1" applyBorder="1" applyAlignment="1"/>
    <xf numFmtId="38" fontId="32" fillId="0" borderId="0" xfId="36" applyNumberFormat="1" applyFont="1" applyAlignment="1">
      <alignment horizontal="left"/>
    </xf>
    <xf numFmtId="38" fontId="32" fillId="0" borderId="0" xfId="36" applyNumberFormat="1" applyFont="1" applyAlignment="1"/>
    <xf numFmtId="38" fontId="32" fillId="0" borderId="12" xfId="36" applyFont="1" applyBorder="1" applyAlignment="1">
      <alignment horizontal="center" wrapText="1"/>
    </xf>
    <xf numFmtId="38" fontId="32" fillId="0" borderId="31" xfId="36" applyFont="1" applyBorder="1" applyAlignment="1">
      <alignment horizontal="center" wrapText="1"/>
    </xf>
    <xf numFmtId="177" fontId="37" fillId="0" borderId="0" xfId="36" applyNumberFormat="1" applyFont="1" applyAlignment="1"/>
    <xf numFmtId="38" fontId="37" fillId="0" borderId="0" xfId="36" applyFont="1" applyAlignment="1"/>
    <xf numFmtId="38" fontId="32" fillId="0" borderId="12" xfId="36" applyFont="1" applyFill="1" applyBorder="1" applyAlignment="1">
      <alignment horizontal="left"/>
    </xf>
    <xf numFmtId="38" fontId="32" fillId="0" borderId="64" xfId="36" applyFont="1" applyBorder="1" applyAlignment="1">
      <alignment horizontal="center" vertical="top" wrapText="1"/>
    </xf>
    <xf numFmtId="38" fontId="32" fillId="0" borderId="23" xfId="36" applyFont="1" applyBorder="1" applyAlignment="1">
      <alignment horizontal="center" vertical="top" wrapText="1"/>
    </xf>
    <xf numFmtId="38" fontId="32" fillId="0" borderId="61" xfId="36" applyFont="1" applyBorder="1" applyAlignment="1">
      <alignment horizontal="center" vertical="top" wrapText="1"/>
    </xf>
    <xf numFmtId="38" fontId="32" fillId="0" borderId="70" xfId="36" applyFont="1" applyBorder="1" applyAlignment="1">
      <alignment horizontal="center" vertical="top" wrapText="1"/>
    </xf>
    <xf numFmtId="38" fontId="32" fillId="0" borderId="0" xfId="36" applyFont="1" applyBorder="1" applyAlignment="1">
      <alignment horizontal="center" vertical="top" wrapText="1"/>
    </xf>
    <xf numFmtId="38" fontId="32" fillId="0" borderId="13" xfId="36" applyFont="1" applyBorder="1" applyAlignment="1">
      <alignment horizontal="center" vertical="top" wrapText="1"/>
    </xf>
    <xf numFmtId="38" fontId="32" fillId="0" borderId="20" xfId="36" applyFont="1" applyBorder="1" applyAlignment="1">
      <alignment horizontal="center" vertical="top" wrapText="1"/>
    </xf>
    <xf numFmtId="38" fontId="32" fillId="0" borderId="65" xfId="36" applyFont="1" applyBorder="1" applyAlignment="1">
      <alignment horizontal="center" vertical="top" wrapText="1"/>
    </xf>
    <xf numFmtId="38" fontId="32" fillId="28" borderId="29" xfId="36" applyFont="1" applyFill="1" applyBorder="1" applyAlignment="1">
      <alignment horizontal="left" vertical="center"/>
    </xf>
    <xf numFmtId="38" fontId="32" fillId="28" borderId="31" xfId="36" applyFont="1" applyFill="1" applyBorder="1" applyAlignment="1">
      <alignment horizontal="left" vertical="center"/>
    </xf>
    <xf numFmtId="38" fontId="32" fillId="28" borderId="12" xfId="36" applyFont="1" applyFill="1" applyBorder="1" applyAlignment="1">
      <alignment horizontal="left" vertical="center"/>
    </xf>
    <xf numFmtId="38" fontId="32" fillId="24" borderId="0" xfId="36" applyFont="1" applyFill="1" applyBorder="1" applyAlignment="1">
      <alignment horizontal="left"/>
    </xf>
    <xf numFmtId="38" fontId="32" fillId="26" borderId="23" xfId="36" applyFont="1" applyFill="1" applyBorder="1" applyAlignment="1">
      <alignment horizontal="center"/>
    </xf>
    <xf numFmtId="38" fontId="32" fillId="26" borderId="23" xfId="36" applyNumberFormat="1" applyFont="1" applyFill="1" applyBorder="1" applyAlignment="1">
      <alignment horizontal="right" vertical="center"/>
    </xf>
    <xf numFmtId="38" fontId="32" fillId="28" borderId="31" xfId="36" applyFont="1" applyFill="1" applyBorder="1" applyAlignment="1">
      <alignment horizontal="left" vertical="center"/>
    </xf>
    <xf numFmtId="38" fontId="32" fillId="28" borderId="23" xfId="36" applyFont="1" applyFill="1" applyBorder="1" applyAlignment="1">
      <alignment horizontal="left" vertical="center"/>
    </xf>
    <xf numFmtId="38" fontId="32" fillId="28" borderId="29" xfId="36" applyFont="1" applyFill="1" applyBorder="1" applyAlignment="1">
      <alignment horizontal="left" vertical="center"/>
    </xf>
    <xf numFmtId="38" fontId="32" fillId="28" borderId="31" xfId="36" applyFont="1" applyFill="1" applyBorder="1" applyAlignment="1">
      <alignment horizontal="left" vertical="center"/>
    </xf>
    <xf numFmtId="38" fontId="32" fillId="26" borderId="29" xfId="36" applyFont="1" applyFill="1" applyBorder="1" applyAlignment="1">
      <alignment horizontal="left" vertical="center"/>
    </xf>
    <xf numFmtId="38" fontId="32" fillId="25" borderId="29" xfId="36" applyFont="1" applyFill="1" applyBorder="1" applyAlignment="1">
      <alignment horizontal="left" vertical="center" wrapText="1"/>
    </xf>
    <xf numFmtId="38" fontId="32" fillId="28" borderId="29" xfId="36" applyFont="1" applyFill="1" applyBorder="1" applyAlignment="1">
      <alignment vertical="center"/>
    </xf>
    <xf numFmtId="38" fontId="32" fillId="26" borderId="29" xfId="36" applyFont="1" applyFill="1" applyBorder="1" applyAlignment="1">
      <alignment vertical="center"/>
    </xf>
    <xf numFmtId="38" fontId="32" fillId="28" borderId="12" xfId="36" applyFont="1" applyFill="1" applyBorder="1" applyAlignment="1">
      <alignment horizontal="left" vertical="center"/>
    </xf>
    <xf numFmtId="38" fontId="32" fillId="25" borderId="23" xfId="36" applyFont="1" applyFill="1" applyBorder="1" applyAlignment="1">
      <alignment horizontal="left" vertical="center"/>
    </xf>
    <xf numFmtId="38" fontId="32" fillId="28" borderId="23" xfId="36" applyFont="1" applyFill="1" applyBorder="1" applyAlignment="1">
      <alignment horizontal="left" vertical="center"/>
    </xf>
    <xf numFmtId="38" fontId="32" fillId="25" borderId="60" xfId="36" applyNumberFormat="1" applyFont="1" applyFill="1" applyBorder="1" applyAlignment="1">
      <alignment horizontal="left" wrapText="1"/>
    </xf>
    <xf numFmtId="38" fontId="32" fillId="26" borderId="23" xfId="36" applyNumberFormat="1" applyFont="1" applyFill="1" applyBorder="1" applyAlignment="1">
      <alignment horizontal="left" vertical="center"/>
    </xf>
    <xf numFmtId="38" fontId="32" fillId="28" borderId="23" xfId="36" applyNumberFormat="1" applyFont="1" applyFill="1" applyBorder="1" applyAlignment="1">
      <alignment horizontal="right"/>
    </xf>
    <xf numFmtId="38" fontId="32" fillId="0" borderId="23" xfId="36" applyFont="1" applyFill="1" applyBorder="1" applyAlignment="1">
      <alignment horizontal="center" vertical="center"/>
    </xf>
    <xf numFmtId="38" fontId="32" fillId="28" borderId="29" xfId="36" applyFont="1" applyFill="1" applyBorder="1" applyAlignment="1">
      <alignment horizontal="left" vertical="center"/>
    </xf>
    <xf numFmtId="38" fontId="32" fillId="28" borderId="31" xfId="36" applyFont="1" applyFill="1" applyBorder="1" applyAlignment="1">
      <alignment horizontal="left" vertical="center"/>
    </xf>
    <xf numFmtId="38" fontId="32" fillId="28" borderId="12" xfId="36" applyFont="1" applyFill="1" applyBorder="1" applyAlignment="1">
      <alignment horizontal="left" vertical="center"/>
    </xf>
    <xf numFmtId="38" fontId="32" fillId="27" borderId="23" xfId="36" applyFont="1" applyFill="1" applyBorder="1" applyAlignment="1">
      <alignment horizontal="left" vertical="center"/>
    </xf>
    <xf numFmtId="38" fontId="32" fillId="26" borderId="23" xfId="36" applyFont="1" applyFill="1" applyBorder="1" applyAlignment="1">
      <alignment horizontal="left" vertical="center"/>
    </xf>
    <xf numFmtId="38" fontId="28" fillId="0" borderId="0" xfId="36" applyFont="1" applyFill="1" applyAlignment="1">
      <alignment horizontal="right" vertical="center"/>
    </xf>
    <xf numFmtId="181" fontId="32" fillId="29" borderId="23" xfId="28" applyNumberFormat="1" applyFont="1" applyFill="1" applyBorder="1" applyAlignment="1">
      <alignment horizontal="right"/>
    </xf>
    <xf numFmtId="38" fontId="32" fillId="28" borderId="57" xfId="36" applyFont="1" applyFill="1" applyBorder="1" applyAlignment="1">
      <alignment horizontal="right"/>
    </xf>
    <xf numFmtId="38" fontId="32" fillId="27" borderId="29" xfId="36" applyFont="1" applyFill="1" applyBorder="1" applyAlignment="1">
      <alignment horizontal="left" vertical="center"/>
    </xf>
    <xf numFmtId="38" fontId="32" fillId="28" borderId="57" xfId="35" applyFont="1" applyFill="1" applyBorder="1" applyAlignment="1">
      <alignment horizontal="right"/>
    </xf>
    <xf numFmtId="38" fontId="32" fillId="28" borderId="23" xfId="35" applyFont="1" applyFill="1" applyBorder="1" applyAlignment="1">
      <alignment horizontal="right" vertical="center"/>
    </xf>
    <xf numFmtId="38" fontId="37" fillId="25" borderId="23" xfId="36" applyFont="1" applyFill="1" applyBorder="1" applyAlignment="1">
      <alignment horizontal="right"/>
    </xf>
    <xf numFmtId="38" fontId="37" fillId="26" borderId="23" xfId="36" applyFont="1" applyFill="1" applyBorder="1" applyAlignment="1">
      <alignment horizontal="right"/>
    </xf>
    <xf numFmtId="38" fontId="37" fillId="28" borderId="23" xfId="36" applyFont="1" applyFill="1" applyBorder="1" applyAlignment="1">
      <alignment horizontal="right"/>
    </xf>
    <xf numFmtId="38" fontId="39" fillId="0" borderId="0" xfId="36" applyFont="1"/>
    <xf numFmtId="38" fontId="37" fillId="25" borderId="31" xfId="36" applyFont="1" applyFill="1" applyBorder="1" applyAlignment="1">
      <alignment horizontal="left" vertical="center" wrapText="1"/>
    </xf>
    <xf numFmtId="38" fontId="37" fillId="25" borderId="23" xfId="36" applyFont="1" applyFill="1" applyBorder="1" applyAlignment="1">
      <alignment horizontal="left" vertical="center" wrapText="1"/>
    </xf>
    <xf numFmtId="38" fontId="32" fillId="25" borderId="31" xfId="36" applyFont="1" applyFill="1" applyBorder="1" applyAlignment="1">
      <alignment horizontal="left" vertical="center" wrapText="1"/>
    </xf>
    <xf numFmtId="38" fontId="10" fillId="24" borderId="0" xfId="36" applyFont="1" applyFill="1" applyAlignment="1">
      <alignment vertical="center"/>
    </xf>
    <xf numFmtId="38" fontId="37" fillId="25" borderId="23" xfId="36" applyFont="1" applyFill="1" applyBorder="1" applyAlignment="1">
      <alignment horizontal="right" vertical="center"/>
    </xf>
    <xf numFmtId="38" fontId="38" fillId="24" borderId="0" xfId="36" applyFont="1" applyFill="1" applyAlignment="1">
      <alignment vertical="center"/>
    </xf>
    <xf numFmtId="38" fontId="10" fillId="0" borderId="0" xfId="36" applyFont="1" applyFill="1" applyAlignment="1">
      <alignment vertical="center"/>
    </xf>
    <xf numFmtId="38" fontId="37" fillId="26" borderId="23" xfId="36" applyFont="1" applyFill="1" applyBorder="1" applyAlignment="1">
      <alignment horizontal="left" vertical="center"/>
    </xf>
    <xf numFmtId="38" fontId="37" fillId="28" borderId="29" xfId="36" applyFont="1" applyFill="1" applyBorder="1" applyAlignment="1">
      <alignment horizontal="left" vertical="center"/>
    </xf>
    <xf numFmtId="38" fontId="37" fillId="28" borderId="12" xfId="36" applyFont="1" applyFill="1" applyBorder="1" applyAlignment="1">
      <alignment horizontal="left" vertical="center"/>
    </xf>
    <xf numFmtId="38" fontId="37" fillId="28" borderId="31" xfId="36" applyFont="1" applyFill="1" applyBorder="1" applyAlignment="1">
      <alignment horizontal="left" vertical="center"/>
    </xf>
    <xf numFmtId="38" fontId="8" fillId="0" borderId="0" xfId="36" applyFont="1" applyFill="1" applyAlignment="1">
      <alignment vertical="center"/>
    </xf>
    <xf numFmtId="38" fontId="8" fillId="24" borderId="0" xfId="36" applyFont="1" applyFill="1" applyAlignment="1">
      <alignment vertical="center"/>
    </xf>
    <xf numFmtId="38" fontId="39" fillId="24" borderId="0" xfId="36" applyFont="1" applyFill="1" applyAlignment="1">
      <alignment vertical="center"/>
    </xf>
    <xf numFmtId="38" fontId="37" fillId="0" borderId="20" xfId="36" applyFont="1" applyBorder="1" applyAlignment="1">
      <alignment horizontal="right" vertical="center"/>
    </xf>
    <xf numFmtId="38" fontId="37" fillId="0" borderId="0" xfId="36" applyFont="1" applyBorder="1" applyAlignment="1">
      <alignment horizontal="right" vertical="center"/>
    </xf>
    <xf numFmtId="38" fontId="39" fillId="0" borderId="0" xfId="36" applyFont="1" applyBorder="1" applyAlignment="1">
      <alignment vertical="center"/>
    </xf>
    <xf numFmtId="38" fontId="39" fillId="0" borderId="0" xfId="36" applyFont="1" applyAlignment="1">
      <alignment vertical="center"/>
    </xf>
    <xf numFmtId="38" fontId="37" fillId="26" borderId="23" xfId="36" applyFont="1" applyFill="1" applyBorder="1" applyAlignment="1">
      <alignment horizontal="right" vertical="center"/>
    </xf>
    <xf numFmtId="38" fontId="37" fillId="28" borderId="23" xfId="36" applyFont="1" applyFill="1" applyBorder="1" applyAlignment="1">
      <alignment horizontal="right" vertical="center"/>
    </xf>
    <xf numFmtId="38" fontId="32" fillId="0" borderId="20" xfId="36" applyFont="1" applyBorder="1" applyAlignment="1">
      <alignment horizontal="right" vertical="center"/>
    </xf>
    <xf numFmtId="38" fontId="8" fillId="0" borderId="0" xfId="36" applyFont="1" applyBorder="1" applyAlignment="1">
      <alignment vertical="center"/>
    </xf>
    <xf numFmtId="38" fontId="8" fillId="0" borderId="0" xfId="36" applyFont="1" applyFill="1" applyBorder="1" applyAlignment="1">
      <alignment vertical="center"/>
    </xf>
    <xf numFmtId="38" fontId="10" fillId="0" borderId="20" xfId="36" applyFont="1" applyBorder="1" applyAlignment="1">
      <alignment horizontal="right" vertical="center"/>
    </xf>
    <xf numFmtId="38" fontId="38" fillId="0" borderId="20" xfId="36" applyFont="1" applyBorder="1" applyAlignment="1">
      <alignment horizontal="right" vertical="center"/>
    </xf>
    <xf numFmtId="38" fontId="38" fillId="0" borderId="0" xfId="36" applyFont="1" applyBorder="1" applyAlignment="1">
      <alignment horizontal="right" vertical="center"/>
    </xf>
    <xf numFmtId="38" fontId="37" fillId="25" borderId="29" xfId="36" applyFont="1" applyFill="1" applyBorder="1" applyAlignment="1">
      <alignment horizontal="left" vertical="center" wrapText="1"/>
    </xf>
    <xf numFmtId="180" fontId="37" fillId="26" borderId="23" xfId="36" applyNumberFormat="1" applyFont="1" applyFill="1" applyBorder="1" applyAlignment="1">
      <alignment horizontal="right" vertical="center" wrapText="1"/>
    </xf>
    <xf numFmtId="180" fontId="37" fillId="28" borderId="23" xfId="36" applyNumberFormat="1" applyFont="1" applyFill="1" applyBorder="1" applyAlignment="1">
      <alignment horizontal="right" vertical="center"/>
    </xf>
    <xf numFmtId="180" fontId="37" fillId="28" borderId="23" xfId="36" applyNumberFormat="1" applyFont="1" applyFill="1" applyBorder="1" applyAlignment="1">
      <alignment horizontal="right" vertical="center" wrapText="1"/>
    </xf>
    <xf numFmtId="38" fontId="37" fillId="25" borderId="23" xfId="36" applyFont="1" applyFill="1" applyBorder="1" applyAlignment="1">
      <alignment horizontal="center"/>
    </xf>
    <xf numFmtId="180" fontId="32" fillId="0" borderId="0" xfId="36" applyNumberFormat="1" applyFont="1" applyFill="1" applyBorder="1" applyAlignment="1"/>
    <xf numFmtId="180" fontId="32" fillId="25" borderId="23" xfId="36" applyNumberFormat="1" applyFont="1" applyFill="1" applyBorder="1" applyAlignment="1">
      <alignment horizontal="right" vertical="center"/>
    </xf>
    <xf numFmtId="180" fontId="32" fillId="28" borderId="23" xfId="36" applyNumberFormat="1" applyFont="1" applyFill="1" applyBorder="1" applyAlignment="1">
      <alignment horizontal="right" vertical="center"/>
    </xf>
    <xf numFmtId="180" fontId="32" fillId="0" borderId="0" xfId="36" applyNumberFormat="1" applyFont="1" applyFill="1" applyBorder="1" applyAlignment="1">
      <alignment horizontal="right" vertical="center"/>
    </xf>
    <xf numFmtId="180" fontId="32" fillId="0" borderId="0" xfId="36" applyNumberFormat="1" applyFont="1"/>
    <xf numFmtId="180" fontId="8" fillId="0" borderId="0" xfId="36" applyNumberFormat="1" applyFont="1"/>
    <xf numFmtId="180" fontId="32" fillId="27" borderId="23" xfId="36" applyNumberFormat="1" applyFont="1" applyFill="1" applyBorder="1" applyAlignment="1">
      <alignment horizontal="right" vertical="center" wrapText="1"/>
    </xf>
    <xf numFmtId="180" fontId="32" fillId="25" borderId="23" xfId="36" applyNumberFormat="1" applyFont="1" applyFill="1" applyBorder="1" applyAlignment="1">
      <alignment horizontal="right" vertical="center" wrapText="1"/>
    </xf>
    <xf numFmtId="180" fontId="32" fillId="26" borderId="23" xfId="36" applyNumberFormat="1" applyFont="1" applyFill="1" applyBorder="1" applyAlignment="1">
      <alignment horizontal="right" vertical="center" wrapText="1"/>
    </xf>
    <xf numFmtId="180" fontId="32" fillId="28" borderId="23" xfId="36" applyNumberFormat="1" applyFont="1" applyFill="1" applyBorder="1" applyAlignment="1">
      <alignment horizontal="right" vertical="center" wrapText="1"/>
    </xf>
    <xf numFmtId="180" fontId="37" fillId="25" borderId="23" xfId="36" applyNumberFormat="1" applyFont="1" applyFill="1" applyBorder="1" applyAlignment="1">
      <alignment horizontal="right" vertical="center" wrapText="1"/>
    </xf>
    <xf numFmtId="38" fontId="38" fillId="0" borderId="0" xfId="36" applyFont="1" applyBorder="1" applyAlignment="1"/>
    <xf numFmtId="38" fontId="37" fillId="25" borderId="23" xfId="36" applyFont="1" applyFill="1" applyBorder="1" applyAlignment="1">
      <alignment horizontal="center" vertical="center"/>
    </xf>
    <xf numFmtId="0" fontId="37" fillId="0" borderId="0" xfId="45" applyFont="1" applyFill="1" applyBorder="1"/>
    <xf numFmtId="0" fontId="37" fillId="0" borderId="0" xfId="45" applyFont="1" applyFill="1"/>
    <xf numFmtId="0" fontId="39" fillId="0" borderId="0" xfId="45" applyFont="1" applyFill="1"/>
    <xf numFmtId="38" fontId="37" fillId="26" borderId="29" xfId="36" applyFont="1" applyFill="1" applyBorder="1" applyAlignment="1">
      <alignment horizontal="left" vertical="center"/>
    </xf>
    <xf numFmtId="38" fontId="37" fillId="26" borderId="23" xfId="36" applyFont="1" applyFill="1" applyBorder="1" applyAlignment="1">
      <alignment horizontal="center" vertical="center"/>
    </xf>
    <xf numFmtId="38" fontId="37" fillId="28" borderId="29" xfId="36" applyFont="1" applyFill="1" applyBorder="1" applyAlignment="1">
      <alignment vertical="center"/>
    </xf>
    <xf numFmtId="38" fontId="37" fillId="28" borderId="23" xfId="36" applyFont="1" applyFill="1" applyBorder="1" applyAlignment="1">
      <alignment horizontal="center" vertical="center"/>
    </xf>
    <xf numFmtId="0" fontId="37" fillId="0" borderId="0" xfId="45" applyFont="1" applyBorder="1"/>
    <xf numFmtId="0" fontId="37" fillId="0" borderId="0" xfId="45" applyFont="1"/>
    <xf numFmtId="0" fontId="39" fillId="0" borderId="0" xfId="45" applyFont="1"/>
    <xf numFmtId="38" fontId="37" fillId="28" borderId="23" xfId="36" applyFont="1" applyFill="1" applyBorder="1" applyAlignment="1">
      <alignment vertical="center"/>
    </xf>
    <xf numFmtId="38" fontId="37" fillId="0" borderId="0" xfId="36" applyFont="1"/>
    <xf numFmtId="38" fontId="37" fillId="26" borderId="23" xfId="36" applyNumberFormat="1" applyFont="1" applyFill="1" applyBorder="1" applyAlignment="1">
      <alignment horizontal="right"/>
    </xf>
    <xf numFmtId="38" fontId="37" fillId="28" borderId="23" xfId="36" applyNumberFormat="1" applyFont="1" applyFill="1" applyBorder="1" applyAlignment="1">
      <alignment horizontal="right"/>
    </xf>
    <xf numFmtId="38" fontId="37" fillId="25" borderId="23" xfId="36" applyNumberFormat="1" applyFont="1" applyFill="1" applyBorder="1" applyAlignment="1">
      <alignment horizontal="right" vertical="center"/>
    </xf>
    <xf numFmtId="38" fontId="38" fillId="0" borderId="0" xfId="36" applyNumberFormat="1" applyFont="1" applyBorder="1" applyAlignment="1">
      <alignment horizontal="right" vertical="center"/>
    </xf>
    <xf numFmtId="38" fontId="39" fillId="0" borderId="0" xfId="45" applyNumberFormat="1" applyFont="1" applyBorder="1" applyAlignment="1">
      <alignment vertical="center"/>
    </xf>
    <xf numFmtId="38" fontId="39" fillId="0" borderId="0" xfId="45" applyNumberFormat="1" applyFont="1" applyAlignment="1">
      <alignment vertical="center"/>
    </xf>
    <xf numFmtId="38" fontId="10" fillId="0" borderId="0" xfId="36" applyNumberFormat="1" applyFont="1" applyBorder="1" applyAlignment="1">
      <alignment horizontal="right" vertical="center"/>
    </xf>
    <xf numFmtId="38" fontId="8" fillId="0" borderId="0" xfId="45" applyNumberFormat="1" applyFont="1" applyBorder="1" applyAlignment="1">
      <alignment vertical="center"/>
    </xf>
    <xf numFmtId="38" fontId="8" fillId="0" borderId="0" xfId="45" applyNumberFormat="1" applyFont="1" applyAlignment="1">
      <alignment vertical="center"/>
    </xf>
    <xf numFmtId="38" fontId="32" fillId="0" borderId="60" xfId="36" applyNumberFormat="1" applyFont="1" applyBorder="1" applyAlignment="1">
      <alignment horizontal="center" vertical="center"/>
    </xf>
    <xf numFmtId="38" fontId="8" fillId="0" borderId="0" xfId="45" applyNumberFormat="1" applyFont="1" applyBorder="1" applyAlignment="1">
      <alignment horizontal="center"/>
    </xf>
    <xf numFmtId="38" fontId="8" fillId="0" borderId="0" xfId="45" applyNumberFormat="1" applyFont="1" applyAlignment="1">
      <alignment horizontal="center"/>
    </xf>
    <xf numFmtId="38" fontId="38" fillId="25" borderId="0" xfId="36" applyFont="1" applyFill="1" applyAlignment="1">
      <alignment vertical="center"/>
    </xf>
    <xf numFmtId="38" fontId="38" fillId="0" borderId="0" xfId="36" applyFont="1" applyAlignment="1">
      <alignment vertical="center"/>
    </xf>
    <xf numFmtId="38" fontId="37" fillId="0" borderId="23" xfId="36" applyFont="1" applyFill="1" applyBorder="1" applyAlignment="1">
      <alignment horizontal="center"/>
    </xf>
    <xf numFmtId="38" fontId="37" fillId="0" borderId="23" xfId="36" applyFont="1" applyFill="1" applyBorder="1" applyAlignment="1">
      <alignment horizontal="right" vertical="center"/>
    </xf>
    <xf numFmtId="177" fontId="37" fillId="0" borderId="23" xfId="36" applyNumberFormat="1" applyFont="1" applyFill="1" applyBorder="1"/>
    <xf numFmtId="38" fontId="40" fillId="0" borderId="0" xfId="36" applyFont="1" applyFill="1"/>
    <xf numFmtId="38" fontId="37" fillId="28" borderId="23" xfId="36" applyFont="1" applyFill="1" applyBorder="1" applyAlignment="1">
      <alignment horizontal="center"/>
    </xf>
    <xf numFmtId="38" fontId="37" fillId="28" borderId="23" xfId="36" applyNumberFormat="1" applyFont="1" applyFill="1" applyBorder="1" applyAlignment="1">
      <alignment horizontal="right" vertical="center"/>
    </xf>
    <xf numFmtId="38" fontId="37" fillId="28" borderId="23" xfId="36" applyFont="1" applyFill="1" applyBorder="1"/>
    <xf numFmtId="177" fontId="37" fillId="28" borderId="23" xfId="36" applyNumberFormat="1" applyFont="1" applyFill="1" applyBorder="1"/>
    <xf numFmtId="38" fontId="40" fillId="0" borderId="0" xfId="36" applyFont="1"/>
    <xf numFmtId="177" fontId="32" fillId="30" borderId="23" xfId="36" applyNumberFormat="1" applyFont="1" applyFill="1" applyBorder="1"/>
    <xf numFmtId="38" fontId="40" fillId="0" borderId="0" xfId="36" applyFont="1" applyAlignment="1">
      <alignment vertical="center"/>
    </xf>
    <xf numFmtId="38" fontId="37" fillId="30" borderId="23" xfId="36" applyFont="1" applyFill="1" applyBorder="1" applyAlignment="1">
      <alignment horizontal="left" vertical="center" wrapText="1"/>
    </xf>
    <xf numFmtId="38" fontId="37" fillId="32" borderId="23" xfId="36" applyFont="1" applyFill="1" applyBorder="1" applyAlignment="1">
      <alignment horizontal="left" vertical="center"/>
    </xf>
    <xf numFmtId="38" fontId="37" fillId="28" borderId="23" xfId="36" applyFont="1" applyFill="1" applyBorder="1" applyAlignment="1">
      <alignment horizontal="left" vertical="center"/>
    </xf>
    <xf numFmtId="38" fontId="37" fillId="30" borderId="23" xfId="36" applyFont="1" applyFill="1" applyBorder="1" applyAlignment="1">
      <alignment horizontal="center" vertical="center"/>
    </xf>
    <xf numFmtId="38" fontId="37" fillId="30" borderId="23" xfId="36" applyFont="1" applyFill="1" applyBorder="1" applyAlignment="1">
      <alignment horizontal="right" vertical="center"/>
    </xf>
    <xf numFmtId="38" fontId="37" fillId="32" borderId="23" xfId="36" applyFont="1" applyFill="1" applyBorder="1" applyAlignment="1">
      <alignment horizontal="center" vertical="center"/>
    </xf>
    <xf numFmtId="38" fontId="37" fillId="32" borderId="23" xfId="36" applyFont="1" applyFill="1" applyBorder="1" applyAlignment="1">
      <alignment horizontal="right" vertical="center"/>
    </xf>
    <xf numFmtId="38" fontId="37" fillId="31" borderId="23" xfId="36" applyFont="1" applyFill="1" applyBorder="1" applyAlignment="1">
      <alignment horizontal="right"/>
    </xf>
    <xf numFmtId="177" fontId="37" fillId="30" borderId="23" xfId="36" applyNumberFormat="1" applyFont="1" applyFill="1" applyBorder="1" applyAlignment="1">
      <alignment horizontal="right" vertical="center"/>
    </xf>
    <xf numFmtId="184" fontId="37" fillId="34" borderId="23" xfId="36" applyNumberFormat="1" applyFont="1" applyFill="1" applyBorder="1" applyAlignment="1">
      <alignment horizontal="right" vertical="center"/>
    </xf>
    <xf numFmtId="184" fontId="32" fillId="30" borderId="23" xfId="36" applyNumberFormat="1" applyFont="1" applyFill="1" applyBorder="1" applyAlignment="1">
      <alignment horizontal="right" vertical="center"/>
    </xf>
    <xf numFmtId="38" fontId="32" fillId="28" borderId="29" xfId="36" applyFont="1" applyFill="1" applyBorder="1" applyAlignment="1">
      <alignment horizontal="left" vertical="center"/>
    </xf>
    <xf numFmtId="38" fontId="37" fillId="25" borderId="29" xfId="36" applyFont="1" applyFill="1" applyBorder="1" applyAlignment="1">
      <alignment horizontal="left" vertical="center" wrapText="1"/>
    </xf>
    <xf numFmtId="38" fontId="32" fillId="28" borderId="23" xfId="36" applyFont="1" applyFill="1" applyBorder="1" applyAlignment="1">
      <alignment horizontal="left" vertical="center"/>
    </xf>
    <xf numFmtId="180" fontId="32" fillId="29" borderId="23" xfId="36" applyNumberFormat="1" applyFont="1" applyFill="1" applyBorder="1" applyAlignment="1">
      <alignment horizontal="right"/>
    </xf>
    <xf numFmtId="180" fontId="32" fillId="30" borderId="23" xfId="35" applyNumberFormat="1" applyFont="1" applyFill="1" applyBorder="1" applyAlignment="1">
      <alignment horizontal="right"/>
    </xf>
    <xf numFmtId="180" fontId="32" fillId="25" borderId="23" xfId="36" applyNumberFormat="1" applyFont="1" applyFill="1" applyBorder="1" applyAlignment="1">
      <alignment horizontal="right"/>
    </xf>
    <xf numFmtId="180" fontId="32" fillId="30" borderId="23" xfId="36" applyNumberFormat="1" applyFont="1" applyFill="1" applyBorder="1" applyAlignment="1">
      <alignment horizontal="right"/>
    </xf>
    <xf numFmtId="180" fontId="32" fillId="26" borderId="23" xfId="36" applyNumberFormat="1" applyFont="1" applyFill="1" applyBorder="1" applyAlignment="1">
      <alignment horizontal="right"/>
    </xf>
    <xf numFmtId="180" fontId="32" fillId="25" borderId="23" xfId="35" applyNumberFormat="1" applyFont="1" applyFill="1" applyBorder="1" applyAlignment="1">
      <alignment horizontal="right" vertical="center"/>
    </xf>
    <xf numFmtId="180" fontId="32" fillId="26" borderId="23" xfId="35" applyNumberFormat="1" applyFont="1" applyFill="1" applyBorder="1" applyAlignment="1">
      <alignment horizontal="right" vertical="center"/>
    </xf>
    <xf numFmtId="180" fontId="37" fillId="0" borderId="23" xfId="36" applyNumberFormat="1" applyFont="1" applyFill="1" applyBorder="1" applyAlignment="1">
      <alignment horizontal="right" vertical="center"/>
    </xf>
    <xf numFmtId="180" fontId="32" fillId="0" borderId="0" xfId="36" applyNumberFormat="1" applyFont="1" applyBorder="1" applyAlignment="1"/>
    <xf numFmtId="180" fontId="10" fillId="0" borderId="0" xfId="36" applyNumberFormat="1" applyFont="1"/>
    <xf numFmtId="180" fontId="28" fillId="0" borderId="0" xfId="36" applyNumberFormat="1" applyFont="1"/>
    <xf numFmtId="38" fontId="40" fillId="0" borderId="0" xfId="36" applyFont="1" applyFill="1" applyAlignment="1">
      <alignment vertical="center"/>
    </xf>
    <xf numFmtId="177" fontId="39" fillId="0" borderId="0" xfId="36" applyNumberFormat="1" applyFont="1"/>
    <xf numFmtId="181" fontId="37" fillId="25" borderId="23" xfId="28" applyNumberFormat="1" applyFont="1" applyFill="1" applyBorder="1" applyAlignment="1">
      <alignment horizontal="right" vertical="center"/>
    </xf>
    <xf numFmtId="177" fontId="37" fillId="33" borderId="12" xfId="36" applyNumberFormat="1" applyFont="1" applyFill="1" applyBorder="1" applyAlignment="1">
      <alignment horizontal="right" vertical="center"/>
    </xf>
    <xf numFmtId="38" fontId="37" fillId="29" borderId="23" xfId="36" applyFont="1" applyFill="1" applyBorder="1" applyAlignment="1">
      <alignment horizontal="left" vertical="center"/>
    </xf>
    <xf numFmtId="38" fontId="37" fillId="29" borderId="23" xfId="36" applyFont="1" applyFill="1" applyBorder="1" applyAlignment="1">
      <alignment horizontal="right" vertical="center"/>
    </xf>
    <xf numFmtId="38" fontId="37" fillId="29" borderId="23" xfId="36" applyFont="1" applyFill="1" applyBorder="1" applyAlignment="1">
      <alignment horizontal="right"/>
    </xf>
    <xf numFmtId="181" fontId="37" fillId="27" borderId="23" xfId="28" applyNumberFormat="1" applyFont="1" applyFill="1" applyBorder="1" applyAlignment="1">
      <alignment horizontal="right"/>
    </xf>
    <xf numFmtId="181" fontId="37" fillId="35" borderId="23" xfId="28" applyNumberFormat="1" applyFont="1" applyFill="1" applyBorder="1" applyAlignment="1">
      <alignment horizontal="right"/>
    </xf>
    <xf numFmtId="177" fontId="37" fillId="0" borderId="0" xfId="36" applyNumberFormat="1" applyFont="1"/>
    <xf numFmtId="38" fontId="32" fillId="33" borderId="0" xfId="36" applyFont="1" applyFill="1" applyAlignment="1">
      <alignment vertical="center"/>
    </xf>
    <xf numFmtId="177" fontId="8" fillId="0" borderId="0" xfId="36" applyNumberFormat="1" applyFont="1" applyAlignment="1">
      <alignment vertical="center"/>
    </xf>
    <xf numFmtId="38" fontId="37" fillId="26" borderId="23" xfId="35" applyFont="1" applyFill="1" applyBorder="1" applyAlignment="1">
      <alignment horizontal="right" vertical="center"/>
    </xf>
    <xf numFmtId="38" fontId="37" fillId="28" borderId="23" xfId="35" applyFont="1" applyFill="1" applyBorder="1" applyAlignment="1">
      <alignment horizontal="right" vertical="center"/>
    </xf>
    <xf numFmtId="38" fontId="37" fillId="25" borderId="23" xfId="36" applyFont="1" applyFill="1" applyBorder="1" applyAlignment="1">
      <alignment horizontal="left" vertical="center"/>
    </xf>
    <xf numFmtId="180" fontId="32" fillId="0" borderId="29" xfId="36" applyNumberFormat="1" applyFont="1" applyFill="1" applyBorder="1" applyAlignment="1">
      <alignment horizontal="center" vertical="center" wrapText="1"/>
    </xf>
    <xf numFmtId="38" fontId="37" fillId="30" borderId="29" xfId="36" applyFont="1" applyFill="1" applyBorder="1" applyAlignment="1">
      <alignment horizontal="center" vertical="center"/>
    </xf>
    <xf numFmtId="38" fontId="37" fillId="30" borderId="29" xfId="36" applyFont="1" applyFill="1" applyBorder="1" applyAlignment="1">
      <alignment horizontal="right" vertical="center"/>
    </xf>
    <xf numFmtId="177" fontId="37" fillId="30" borderId="29" xfId="36" applyNumberFormat="1" applyFont="1" applyFill="1" applyBorder="1" applyAlignment="1">
      <alignment horizontal="right" vertical="center"/>
    </xf>
    <xf numFmtId="38" fontId="37" fillId="25" borderId="29" xfId="36" applyFont="1" applyFill="1" applyBorder="1" applyAlignment="1">
      <alignment horizontal="center" vertical="center"/>
    </xf>
    <xf numFmtId="38" fontId="37" fillId="25" borderId="29" xfId="36" applyFont="1" applyFill="1" applyBorder="1" applyAlignment="1">
      <alignment horizontal="right" vertical="center"/>
    </xf>
    <xf numFmtId="177" fontId="37" fillId="25" borderId="23" xfId="36" applyNumberFormat="1" applyFont="1" applyFill="1" applyBorder="1" applyAlignment="1">
      <alignment horizontal="right" vertical="center"/>
    </xf>
    <xf numFmtId="38" fontId="37" fillId="26" borderId="29" xfId="36" applyFont="1" applyFill="1" applyBorder="1" applyAlignment="1">
      <alignment horizontal="center" vertical="center"/>
    </xf>
    <xf numFmtId="38" fontId="37" fillId="26" borderId="29" xfId="36" applyFont="1" applyFill="1" applyBorder="1" applyAlignment="1">
      <alignment horizontal="right" vertical="center"/>
    </xf>
    <xf numFmtId="38" fontId="37" fillId="26" borderId="23" xfId="36" applyNumberFormat="1" applyFont="1" applyFill="1" applyBorder="1" applyAlignment="1">
      <alignment horizontal="right" vertical="center"/>
    </xf>
    <xf numFmtId="177" fontId="37" fillId="26" borderId="23" xfId="36" applyNumberFormat="1" applyFont="1" applyFill="1" applyBorder="1" applyAlignment="1">
      <alignment horizontal="right" vertical="center"/>
    </xf>
    <xf numFmtId="38" fontId="37" fillId="26" borderId="29" xfId="35" applyFont="1" applyFill="1" applyBorder="1" applyAlignment="1">
      <alignment horizontal="right" vertical="center"/>
    </xf>
    <xf numFmtId="38" fontId="37" fillId="26" borderId="29" xfId="35" applyFont="1" applyFill="1" applyBorder="1" applyAlignment="1">
      <alignment vertical="center"/>
    </xf>
    <xf numFmtId="38" fontId="37" fillId="26" borderId="23" xfId="35" applyFont="1" applyFill="1" applyBorder="1" applyAlignment="1">
      <alignment vertical="center"/>
    </xf>
    <xf numFmtId="38" fontId="37" fillId="28" borderId="23" xfId="35" applyFont="1" applyFill="1" applyBorder="1" applyAlignment="1">
      <alignment horizontal="right"/>
    </xf>
    <xf numFmtId="38" fontId="37" fillId="28" borderId="23" xfId="35" applyFont="1" applyFill="1" applyBorder="1" applyAlignment="1">
      <alignment vertical="center"/>
    </xf>
    <xf numFmtId="177" fontId="37" fillId="28" borderId="23" xfId="36" applyNumberFormat="1" applyFont="1" applyFill="1" applyBorder="1" applyAlignment="1">
      <alignment horizontal="right" vertical="center"/>
    </xf>
    <xf numFmtId="38" fontId="40" fillId="0" borderId="0" xfId="36" applyFont="1" applyAlignment="1">
      <alignment vertical="top" wrapText="1"/>
    </xf>
    <xf numFmtId="38" fontId="37" fillId="0" borderId="0" xfId="36" applyFont="1" applyFill="1" applyBorder="1" applyAlignment="1">
      <alignment horizontal="left" vertical="center"/>
    </xf>
    <xf numFmtId="38" fontId="37" fillId="0" borderId="0" xfId="36" applyFont="1" applyFill="1" applyBorder="1" applyAlignment="1">
      <alignment horizontal="center"/>
    </xf>
    <xf numFmtId="38" fontId="37" fillId="0" borderId="0" xfId="36" applyFont="1" applyFill="1" applyBorder="1" applyAlignment="1">
      <alignment horizontal="right" vertical="center"/>
    </xf>
    <xf numFmtId="177" fontId="37" fillId="0" borderId="0" xfId="36" applyNumberFormat="1" applyFont="1" applyFill="1" applyBorder="1" applyAlignment="1">
      <alignment horizontal="right" vertical="center"/>
    </xf>
    <xf numFmtId="38" fontId="37" fillId="0" borderId="0" xfId="36" applyFont="1" applyFill="1" applyAlignment="1">
      <alignment vertical="center"/>
    </xf>
    <xf numFmtId="38" fontId="37" fillId="0" borderId="0" xfId="36" applyFont="1" applyAlignment="1">
      <alignment vertical="center"/>
    </xf>
    <xf numFmtId="38" fontId="37" fillId="0" borderId="0" xfId="36" applyFont="1" applyBorder="1" applyAlignment="1">
      <alignment vertical="center"/>
    </xf>
    <xf numFmtId="38" fontId="37" fillId="0" borderId="0" xfId="36" applyFont="1" applyAlignment="1">
      <alignment horizontal="left" vertical="center"/>
    </xf>
    <xf numFmtId="177" fontId="37" fillId="0" borderId="0" xfId="36" applyNumberFormat="1" applyFont="1" applyAlignment="1">
      <alignment vertical="center"/>
    </xf>
    <xf numFmtId="180" fontId="32" fillId="0" borderId="0" xfId="36" applyNumberFormat="1" applyFont="1" applyBorder="1" applyAlignment="1">
      <alignment horizontal="left" vertical="center"/>
    </xf>
    <xf numFmtId="180" fontId="32" fillId="0" borderId="31" xfId="36" applyNumberFormat="1" applyFont="1" applyFill="1" applyBorder="1" applyAlignment="1">
      <alignment vertical="center" wrapText="1"/>
    </xf>
    <xf numFmtId="180" fontId="32" fillId="27" borderId="23" xfId="36" applyNumberFormat="1" applyFont="1" applyFill="1" applyBorder="1" applyAlignment="1">
      <alignment horizontal="right"/>
    </xf>
    <xf numFmtId="180" fontId="32" fillId="30" borderId="29" xfId="36" applyNumberFormat="1" applyFont="1" applyFill="1" applyBorder="1" applyAlignment="1">
      <alignment horizontal="right" vertical="center"/>
    </xf>
    <xf numFmtId="180" fontId="32" fillId="30" borderId="54" xfId="36" applyNumberFormat="1" applyFont="1" applyFill="1" applyBorder="1" applyAlignment="1">
      <alignment horizontal="right" vertical="center"/>
    </xf>
    <xf numFmtId="180" fontId="32" fillId="25" borderId="29" xfId="36" applyNumberFormat="1" applyFont="1" applyFill="1" applyBorder="1" applyAlignment="1">
      <alignment horizontal="right" vertical="center"/>
    </xf>
    <xf numFmtId="180" fontId="32" fillId="26" borderId="54" xfId="36" applyNumberFormat="1" applyFont="1" applyFill="1" applyBorder="1" applyAlignment="1">
      <alignment horizontal="right" vertical="center"/>
    </xf>
    <xf numFmtId="180" fontId="32" fillId="28" borderId="29" xfId="36" applyNumberFormat="1" applyFont="1" applyFill="1" applyBorder="1" applyAlignment="1">
      <alignment horizontal="right" vertical="center"/>
    </xf>
    <xf numFmtId="180" fontId="32" fillId="26" borderId="29" xfId="36" applyNumberFormat="1" applyFont="1" applyFill="1" applyBorder="1" applyAlignment="1">
      <alignment horizontal="right" vertical="center"/>
    </xf>
    <xf numFmtId="180" fontId="37" fillId="30" borderId="29" xfId="36" applyNumberFormat="1" applyFont="1" applyFill="1" applyBorder="1" applyAlignment="1">
      <alignment horizontal="right" vertical="center"/>
    </xf>
    <xf numFmtId="180" fontId="37" fillId="25" borderId="29" xfId="36" applyNumberFormat="1" applyFont="1" applyFill="1" applyBorder="1" applyAlignment="1">
      <alignment horizontal="right" vertical="center"/>
    </xf>
    <xf numFmtId="180" fontId="37" fillId="26" borderId="29" xfId="36" applyNumberFormat="1" applyFont="1" applyFill="1" applyBorder="1" applyAlignment="1">
      <alignment horizontal="right" vertical="center"/>
    </xf>
    <xf numFmtId="180" fontId="37" fillId="26" borderId="29" xfId="35" applyNumberFormat="1" applyFont="1" applyFill="1" applyBorder="1" applyAlignment="1">
      <alignment horizontal="right" vertical="center"/>
    </xf>
    <xf numFmtId="180" fontId="37" fillId="28" borderId="23" xfId="35" applyNumberFormat="1" applyFont="1" applyFill="1" applyBorder="1" applyAlignment="1">
      <alignment horizontal="right" vertical="center"/>
    </xf>
    <xf numFmtId="180" fontId="37" fillId="0" borderId="0" xfId="36" applyNumberFormat="1" applyFont="1" applyFill="1" applyBorder="1" applyAlignment="1">
      <alignment horizontal="right" vertical="center"/>
    </xf>
    <xf numFmtId="38" fontId="37" fillId="0" borderId="23" xfId="36" applyFont="1" applyBorder="1" applyAlignment="1">
      <alignment horizontal="center" vertical="center" wrapText="1"/>
    </xf>
    <xf numFmtId="38" fontId="37" fillId="0" borderId="31" xfId="36" applyFont="1" applyBorder="1" applyAlignment="1">
      <alignment horizontal="center" vertical="center" wrapText="1"/>
    </xf>
    <xf numFmtId="180" fontId="37" fillId="25" borderId="23" xfId="36" applyNumberFormat="1" applyFont="1" applyFill="1" applyBorder="1" applyAlignment="1">
      <alignment horizontal="center" vertical="center" wrapText="1"/>
    </xf>
    <xf numFmtId="180" fontId="38" fillId="0" borderId="0" xfId="36" applyNumberFormat="1" applyFont="1" applyFill="1" applyBorder="1" applyAlignment="1">
      <alignment horizontal="right" vertical="center" wrapText="1"/>
    </xf>
    <xf numFmtId="180" fontId="40" fillId="0" borderId="0" xfId="36" applyNumberFormat="1" applyFont="1" applyFill="1" applyBorder="1" applyAlignment="1">
      <alignment vertical="center" wrapText="1"/>
    </xf>
    <xf numFmtId="180" fontId="40" fillId="0" borderId="0" xfId="36" applyNumberFormat="1" applyFont="1" applyFill="1" applyAlignment="1">
      <alignment vertical="center" wrapText="1"/>
    </xf>
    <xf numFmtId="180" fontId="32" fillId="26" borderId="23" xfId="36" applyNumberFormat="1" applyFont="1" applyFill="1" applyBorder="1" applyAlignment="1">
      <alignment horizontal="center" vertical="center" wrapText="1"/>
    </xf>
    <xf numFmtId="180" fontId="37" fillId="26" borderId="57" xfId="36" applyNumberFormat="1" applyFont="1" applyFill="1" applyBorder="1" applyAlignment="1">
      <alignment horizontal="right" vertical="center" wrapText="1"/>
    </xf>
    <xf numFmtId="180" fontId="10" fillId="0" borderId="0" xfId="36" applyNumberFormat="1" applyFont="1" applyFill="1" applyBorder="1" applyAlignment="1">
      <alignment horizontal="right" vertical="center" wrapText="1"/>
    </xf>
    <xf numFmtId="180" fontId="28" fillId="0" borderId="0" xfId="36" applyNumberFormat="1" applyFont="1" applyFill="1" applyBorder="1" applyAlignment="1">
      <alignment vertical="center" wrapText="1"/>
    </xf>
    <xf numFmtId="180" fontId="28" fillId="0" borderId="0" xfId="36" applyNumberFormat="1" applyFont="1" applyFill="1" applyAlignment="1">
      <alignment vertical="center" wrapText="1"/>
    </xf>
    <xf numFmtId="180" fontId="10" fillId="0" borderId="0" xfId="36" applyNumberFormat="1" applyFont="1" applyFill="1" applyBorder="1" applyAlignment="1">
      <alignment vertical="center" wrapText="1"/>
    </xf>
    <xf numFmtId="180" fontId="32" fillId="25" borderId="23" xfId="36" applyNumberFormat="1" applyFont="1" applyFill="1" applyBorder="1" applyAlignment="1">
      <alignment horizontal="center" vertical="center" wrapText="1"/>
    </xf>
    <xf numFmtId="180" fontId="10" fillId="0" borderId="0" xfId="36" applyNumberFormat="1" applyFont="1" applyFill="1" applyAlignment="1">
      <alignment wrapText="1"/>
    </xf>
    <xf numFmtId="180" fontId="8" fillId="0" borderId="0" xfId="36" applyNumberFormat="1" applyFont="1" applyFill="1" applyAlignment="1">
      <alignment wrapText="1"/>
    </xf>
    <xf numFmtId="180" fontId="32" fillId="27" borderId="23" xfId="36" applyNumberFormat="1" applyFont="1" applyFill="1" applyBorder="1" applyAlignment="1">
      <alignment horizontal="center" vertical="center" wrapText="1"/>
    </xf>
    <xf numFmtId="180" fontId="10" fillId="0" borderId="0" xfId="36" applyNumberFormat="1" applyFont="1" applyAlignment="1">
      <alignment wrapText="1"/>
    </xf>
    <xf numFmtId="180" fontId="8" fillId="0" borderId="0" xfId="36" applyNumberFormat="1" applyFont="1" applyAlignment="1">
      <alignment wrapText="1"/>
    </xf>
    <xf numFmtId="180" fontId="32" fillId="26" borderId="23" xfId="36" applyNumberFormat="1" applyFont="1" applyFill="1" applyBorder="1" applyAlignment="1">
      <alignment horizontal="center" wrapText="1"/>
    </xf>
    <xf numFmtId="180" fontId="28" fillId="0" borderId="0" xfId="36" applyNumberFormat="1" applyFont="1" applyFill="1" applyBorder="1" applyAlignment="1">
      <alignment wrapText="1"/>
    </xf>
    <xf numFmtId="180" fontId="28" fillId="0" borderId="0" xfId="36" applyNumberFormat="1" applyFont="1" applyFill="1" applyAlignment="1">
      <alignment wrapText="1"/>
    </xf>
    <xf numFmtId="180" fontId="32" fillId="28" borderId="23" xfId="36" applyNumberFormat="1" applyFont="1" applyFill="1" applyBorder="1" applyAlignment="1">
      <alignment horizontal="center" wrapText="1"/>
    </xf>
    <xf numFmtId="180" fontId="32" fillId="28" borderId="57" xfId="36" applyNumberFormat="1" applyFont="1" applyFill="1" applyBorder="1" applyAlignment="1">
      <alignment horizontal="right" vertical="center" wrapText="1"/>
    </xf>
    <xf numFmtId="180" fontId="10" fillId="0" borderId="0" xfId="36" applyNumberFormat="1" applyFont="1" applyFill="1" applyBorder="1" applyAlignment="1">
      <alignment wrapText="1"/>
    </xf>
    <xf numFmtId="180" fontId="32" fillId="26" borderId="57" xfId="36" applyNumberFormat="1" applyFont="1" applyFill="1" applyBorder="1" applyAlignment="1">
      <alignment horizontal="right" vertical="center" wrapText="1"/>
    </xf>
    <xf numFmtId="180" fontId="32" fillId="25" borderId="23" xfId="36" applyNumberFormat="1" applyFont="1" applyFill="1" applyBorder="1" applyAlignment="1">
      <alignment horizontal="center" wrapText="1"/>
    </xf>
    <xf numFmtId="180" fontId="37" fillId="28" borderId="57" xfId="36" applyNumberFormat="1" applyFont="1" applyFill="1" applyBorder="1" applyAlignment="1">
      <alignment horizontal="right" vertical="center" wrapText="1"/>
    </xf>
    <xf numFmtId="180" fontId="32" fillId="28" borderId="23" xfId="36" quotePrefix="1" applyNumberFormat="1" applyFont="1" applyFill="1" applyBorder="1" applyAlignment="1">
      <alignment horizontal="right" vertical="center"/>
    </xf>
    <xf numFmtId="38" fontId="37" fillId="0" borderId="60" xfId="36" applyFont="1" applyBorder="1" applyAlignment="1"/>
    <xf numFmtId="38" fontId="37" fillId="0" borderId="62" xfId="36" applyFont="1" applyBorder="1" applyAlignment="1"/>
    <xf numFmtId="180" fontId="37" fillId="0" borderId="23" xfId="36" applyNumberFormat="1" applyFont="1" applyBorder="1" applyAlignment="1">
      <alignment horizontal="center" vertical="center" wrapText="1"/>
    </xf>
    <xf numFmtId="180" fontId="37" fillId="0" borderId="23" xfId="36" applyNumberFormat="1" applyFont="1" applyFill="1" applyBorder="1" applyAlignment="1">
      <alignment horizontal="center" vertical="center" wrapText="1"/>
    </xf>
    <xf numFmtId="177" fontId="37" fillId="0" borderId="23" xfId="36" applyNumberFormat="1" applyFont="1" applyFill="1" applyBorder="1" applyAlignment="1">
      <alignment horizontal="center" vertical="center" wrapText="1"/>
    </xf>
    <xf numFmtId="38" fontId="32" fillId="28" borderId="29" xfId="36" applyFont="1" applyFill="1" applyBorder="1" applyAlignment="1">
      <alignment horizontal="left" vertical="center"/>
    </xf>
    <xf numFmtId="38" fontId="32" fillId="28" borderId="31" xfId="36" applyFont="1" applyFill="1" applyBorder="1" applyAlignment="1">
      <alignment horizontal="left" vertical="center"/>
    </xf>
    <xf numFmtId="38" fontId="32" fillId="28" borderId="12" xfId="36" applyFont="1" applyFill="1" applyBorder="1" applyAlignment="1">
      <alignment horizontal="left" vertical="center"/>
    </xf>
    <xf numFmtId="38" fontId="32" fillId="27" borderId="23" xfId="36" applyFont="1" applyFill="1" applyBorder="1" applyAlignment="1">
      <alignment horizontal="left" vertical="center"/>
    </xf>
    <xf numFmtId="38" fontId="32" fillId="27" borderId="23" xfId="36" applyFont="1" applyFill="1" applyBorder="1" applyAlignment="1">
      <alignment vertical="center"/>
    </xf>
    <xf numFmtId="38" fontId="32" fillId="26" borderId="23" xfId="36" applyFont="1" applyFill="1" applyBorder="1" applyAlignment="1">
      <alignment vertical="center"/>
    </xf>
    <xf numFmtId="38" fontId="32" fillId="26" borderId="23" xfId="36" applyFont="1" applyFill="1" applyBorder="1" applyAlignment="1">
      <alignment horizontal="left" vertical="center"/>
    </xf>
    <xf numFmtId="0" fontId="37" fillId="0" borderId="0" xfId="45" applyFont="1" applyBorder="1" applyAlignment="1">
      <alignment horizontal="left"/>
    </xf>
    <xf numFmtId="38" fontId="37" fillId="0" borderId="0" xfId="36" applyFont="1" applyFill="1" applyBorder="1" applyAlignment="1">
      <alignment horizontal="left"/>
    </xf>
    <xf numFmtId="177" fontId="37" fillId="0" borderId="0" xfId="36" applyNumberFormat="1" applyFont="1" applyBorder="1" applyAlignment="1"/>
    <xf numFmtId="38" fontId="37" fillId="0" borderId="0" xfId="36" applyFont="1" applyBorder="1"/>
    <xf numFmtId="184" fontId="37" fillId="28" borderId="23" xfId="36" applyNumberFormat="1" applyFont="1" applyFill="1" applyBorder="1" applyAlignment="1">
      <alignment horizontal="right" vertical="center"/>
    </xf>
    <xf numFmtId="177" fontId="32" fillId="28" borderId="23" xfId="35" applyNumberFormat="1" applyFont="1" applyFill="1" applyBorder="1" applyAlignment="1">
      <alignment horizontal="right" vertical="center"/>
    </xf>
    <xf numFmtId="0" fontId="3" fillId="0" borderId="71"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72"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32" fillId="28" borderId="29" xfId="36" applyFont="1" applyFill="1" applyBorder="1" applyAlignment="1">
      <alignment horizontal="left" vertical="center"/>
    </xf>
    <xf numFmtId="38" fontId="32" fillId="28" borderId="31" xfId="36" applyFont="1" applyFill="1" applyBorder="1" applyAlignment="1">
      <alignment horizontal="left" vertical="center"/>
    </xf>
    <xf numFmtId="38" fontId="32" fillId="26" borderId="29" xfId="36" applyFont="1" applyFill="1" applyBorder="1" applyAlignment="1">
      <alignment horizontal="left" vertical="center"/>
    </xf>
    <xf numFmtId="38" fontId="32" fillId="26" borderId="31" xfId="36" applyFont="1" applyFill="1" applyBorder="1" applyAlignment="1">
      <alignment horizontal="left" vertical="center"/>
    </xf>
    <xf numFmtId="38" fontId="37" fillId="25" borderId="29" xfId="36" applyFont="1" applyFill="1" applyBorder="1" applyAlignment="1">
      <alignment horizontal="left" vertical="center" wrapText="1"/>
    </xf>
    <xf numFmtId="38" fontId="32" fillId="25" borderId="29" xfId="36" applyFont="1" applyFill="1" applyBorder="1" applyAlignment="1">
      <alignment horizontal="left" vertical="center" wrapText="1"/>
    </xf>
    <xf numFmtId="38" fontId="32" fillId="25" borderId="31" xfId="36" applyFont="1" applyFill="1" applyBorder="1" applyAlignment="1">
      <alignment horizontal="left" vertical="center" wrapText="1"/>
    </xf>
    <xf numFmtId="38" fontId="32" fillId="27" borderId="29" xfId="36" applyFont="1" applyFill="1" applyBorder="1" applyAlignment="1">
      <alignment horizontal="left" vertical="center"/>
    </xf>
    <xf numFmtId="38" fontId="32" fillId="0" borderId="56" xfId="36" applyFont="1" applyFill="1" applyBorder="1" applyAlignment="1">
      <alignment horizontal="center" vertical="center"/>
    </xf>
    <xf numFmtId="38" fontId="32" fillId="0" borderId="23" xfId="36" applyFont="1" applyFill="1" applyBorder="1" applyAlignment="1">
      <alignment horizontal="center" vertical="center"/>
    </xf>
    <xf numFmtId="38" fontId="32" fillId="0" borderId="57" xfId="36" applyFont="1" applyFill="1" applyBorder="1" applyAlignment="1">
      <alignment horizontal="center" vertical="center"/>
    </xf>
    <xf numFmtId="38" fontId="32" fillId="0" borderId="58" xfId="36" applyFont="1" applyFill="1" applyBorder="1" applyAlignment="1">
      <alignment horizontal="center" vertical="center"/>
    </xf>
    <xf numFmtId="0" fontId="32" fillId="0" borderId="58" xfId="45" applyFont="1" applyFill="1" applyBorder="1" applyAlignment="1">
      <alignment horizontal="center" vertical="center"/>
    </xf>
    <xf numFmtId="0" fontId="32" fillId="0" borderId="56" xfId="45" applyFont="1" applyFill="1" applyBorder="1" applyAlignment="1">
      <alignment horizontal="center" vertical="center"/>
    </xf>
    <xf numFmtId="38" fontId="32" fillId="0" borderId="57" xfId="36" applyFont="1" applyFill="1" applyBorder="1" applyAlignment="1">
      <alignment horizontal="center" vertical="center" wrapText="1"/>
    </xf>
    <xf numFmtId="38" fontId="32" fillId="0" borderId="56" xfId="36" applyFont="1" applyFill="1" applyBorder="1" applyAlignment="1">
      <alignment horizontal="center" vertical="center" wrapText="1"/>
    </xf>
    <xf numFmtId="38" fontId="32" fillId="28" borderId="29" xfId="36" applyFont="1" applyFill="1" applyBorder="1" applyAlignment="1">
      <alignment vertical="center"/>
    </xf>
    <xf numFmtId="38" fontId="32" fillId="28" borderId="31" xfId="36" applyFont="1" applyFill="1" applyBorder="1" applyAlignment="1">
      <alignment vertical="center"/>
    </xf>
    <xf numFmtId="38" fontId="32" fillId="26" borderId="29" xfId="36" applyFont="1" applyFill="1" applyBorder="1" applyAlignment="1">
      <alignment vertical="center"/>
    </xf>
    <xf numFmtId="38" fontId="32" fillId="26" borderId="31" xfId="36" applyFont="1" applyFill="1" applyBorder="1" applyAlignment="1">
      <alignment vertical="center"/>
    </xf>
    <xf numFmtId="38" fontId="32" fillId="25" borderId="29" xfId="36" applyFont="1" applyFill="1" applyBorder="1" applyAlignment="1">
      <alignment vertical="center" wrapText="1"/>
    </xf>
    <xf numFmtId="38" fontId="32" fillId="0" borderId="56" xfId="36" applyFont="1" applyBorder="1" applyAlignment="1">
      <alignment horizontal="center" vertical="center" wrapText="1"/>
    </xf>
    <xf numFmtId="38" fontId="32" fillId="0" borderId="23" xfId="36" applyFont="1" applyBorder="1" applyAlignment="1">
      <alignment horizontal="center" vertical="center" wrapText="1"/>
    </xf>
    <xf numFmtId="38" fontId="32" fillId="0" borderId="29" xfId="36" applyFont="1" applyBorder="1" applyAlignment="1">
      <alignment horizontal="center" vertical="center" wrapText="1"/>
    </xf>
    <xf numFmtId="38" fontId="32" fillId="0" borderId="57" xfId="36" applyFont="1" applyBorder="1" applyAlignment="1">
      <alignment horizontal="center" vertical="center" wrapText="1"/>
    </xf>
    <xf numFmtId="38" fontId="32" fillId="0" borderId="29" xfId="36" applyFont="1" applyBorder="1" applyAlignment="1">
      <alignment horizontal="center" vertical="center"/>
    </xf>
    <xf numFmtId="38" fontId="32" fillId="0" borderId="12" xfId="36" applyFont="1" applyBorder="1" applyAlignment="1">
      <alignment horizontal="center" vertical="center"/>
    </xf>
    <xf numFmtId="0" fontId="32" fillId="0" borderId="55" xfId="0" applyFont="1" applyBorder="1" applyAlignment="1">
      <alignment horizontal="center" vertical="center"/>
    </xf>
    <xf numFmtId="38" fontId="34" fillId="24" borderId="57" xfId="36" applyFont="1" applyFill="1" applyBorder="1" applyAlignment="1">
      <alignment horizontal="center" vertical="center" wrapText="1"/>
    </xf>
    <xf numFmtId="38" fontId="34" fillId="24" borderId="58" xfId="36" applyFont="1" applyFill="1" applyBorder="1" applyAlignment="1">
      <alignment horizontal="center" vertical="center" wrapText="1"/>
    </xf>
    <xf numFmtId="38" fontId="32" fillId="24" borderId="23" xfId="36" applyFont="1" applyFill="1" applyBorder="1" applyAlignment="1">
      <alignment horizontal="center" vertical="center" wrapText="1"/>
    </xf>
    <xf numFmtId="38" fontId="34" fillId="24" borderId="59" xfId="36" applyFont="1" applyFill="1" applyBorder="1" applyAlignment="1">
      <alignment horizontal="center" vertical="center" wrapText="1"/>
    </xf>
    <xf numFmtId="38" fontId="34" fillId="24" borderId="61" xfId="36" applyFont="1" applyFill="1" applyBorder="1" applyAlignment="1">
      <alignment horizontal="center" vertical="center" wrapText="1"/>
    </xf>
    <xf numFmtId="38" fontId="34" fillId="24" borderId="54" xfId="36" applyFont="1" applyFill="1" applyBorder="1" applyAlignment="1">
      <alignment horizontal="center" vertical="center" wrapText="1"/>
    </xf>
    <xf numFmtId="38" fontId="32" fillId="24" borderId="57" xfId="36" applyFont="1" applyFill="1" applyBorder="1" applyAlignment="1">
      <alignment horizontal="center" vertical="center" wrapText="1"/>
    </xf>
    <xf numFmtId="38" fontId="32" fillId="24" borderId="56" xfId="36" applyFont="1" applyFill="1" applyBorder="1" applyAlignment="1">
      <alignment horizontal="center" vertical="center" wrapText="1"/>
    </xf>
    <xf numFmtId="0" fontId="32" fillId="0" borderId="0" xfId="45" applyFont="1" applyBorder="1" applyAlignment="1">
      <alignment horizontal="left" vertical="top" wrapText="1"/>
    </xf>
    <xf numFmtId="0" fontId="32" fillId="0" borderId="58" xfId="45" applyFont="1" applyBorder="1" applyAlignment="1">
      <alignment horizontal="center"/>
    </xf>
    <xf numFmtId="0" fontId="32" fillId="0" borderId="0" xfId="45" applyFont="1" applyBorder="1" applyAlignment="1">
      <alignment vertical="top" wrapText="1"/>
    </xf>
    <xf numFmtId="38" fontId="32" fillId="0" borderId="20" xfId="36" applyFont="1" applyFill="1" applyBorder="1" applyAlignment="1">
      <alignment horizontal="center" vertical="center" wrapText="1"/>
    </xf>
    <xf numFmtId="0" fontId="32" fillId="0" borderId="0" xfId="45" applyFont="1" applyBorder="1" applyAlignment="1">
      <alignment horizontal="center" vertical="center"/>
    </xf>
    <xf numFmtId="0" fontId="32" fillId="0" borderId="20" xfId="45" applyFont="1" applyBorder="1" applyAlignment="1">
      <alignment horizontal="center" vertical="center"/>
    </xf>
    <xf numFmtId="38" fontId="10" fillId="0" borderId="20" xfId="36" applyFont="1" applyFill="1" applyBorder="1" applyAlignment="1">
      <alignment horizontal="center" vertical="center" wrapText="1"/>
    </xf>
    <xf numFmtId="0" fontId="28" fillId="0" borderId="0" xfId="45" applyFont="1" applyBorder="1" applyAlignment="1">
      <alignment horizontal="center" vertical="center"/>
    </xf>
    <xf numFmtId="0" fontId="28" fillId="0" borderId="20" xfId="45" applyFont="1" applyBorder="1" applyAlignment="1">
      <alignment horizontal="center" vertical="center"/>
    </xf>
    <xf numFmtId="0" fontId="32" fillId="0" borderId="58" xfId="45" applyFont="1" applyBorder="1" applyAlignment="1">
      <alignment horizontal="center" vertical="center"/>
    </xf>
    <xf numFmtId="0" fontId="32" fillId="0" borderId="58" xfId="0" applyFont="1" applyBorder="1" applyAlignment="1">
      <alignment horizontal="center" vertical="center"/>
    </xf>
    <xf numFmtId="0" fontId="32" fillId="0" borderId="56" xfId="0" applyFont="1" applyBorder="1" applyAlignment="1">
      <alignment horizontal="center" vertical="center"/>
    </xf>
    <xf numFmtId="38" fontId="32" fillId="0" borderId="59" xfId="36" applyFont="1" applyFill="1" applyBorder="1" applyAlignment="1">
      <alignment horizontal="center" vertical="center"/>
    </xf>
    <xf numFmtId="38" fontId="32" fillId="0" borderId="54" xfId="36" applyFont="1" applyFill="1" applyBorder="1" applyAlignment="1">
      <alignment horizontal="center" vertical="center"/>
    </xf>
    <xf numFmtId="0" fontId="32" fillId="0" borderId="60" xfId="0" applyFont="1" applyBorder="1" applyAlignment="1">
      <alignment horizontal="center" vertical="center"/>
    </xf>
    <xf numFmtId="38" fontId="32" fillId="0" borderId="59" xfId="36" applyFont="1" applyFill="1" applyBorder="1" applyAlignment="1">
      <alignment horizontal="center" vertical="center" wrapText="1"/>
    </xf>
    <xf numFmtId="38" fontId="32" fillId="0" borderId="54" xfId="36" applyFont="1" applyFill="1" applyBorder="1" applyAlignment="1">
      <alignment horizontal="center" vertical="center" wrapText="1"/>
    </xf>
    <xf numFmtId="0" fontId="32" fillId="0" borderId="60" xfId="0" applyFont="1" applyBorder="1" applyAlignment="1">
      <alignment horizontal="center" vertical="center" wrapText="1"/>
    </xf>
    <xf numFmtId="0" fontId="32" fillId="0" borderId="55" xfId="0" applyFont="1" applyBorder="1" applyAlignment="1">
      <alignment horizontal="center" vertical="center" wrapText="1"/>
    </xf>
    <xf numFmtId="38" fontId="32" fillId="0" borderId="61" xfId="36" applyFont="1" applyFill="1" applyBorder="1" applyAlignment="1">
      <alignment horizontal="center" vertical="center"/>
    </xf>
    <xf numFmtId="0" fontId="32" fillId="0" borderId="62" xfId="0" applyFont="1" applyBorder="1" applyAlignment="1">
      <alignment horizontal="center" vertical="center"/>
    </xf>
    <xf numFmtId="0" fontId="32" fillId="0" borderId="54" xfId="0" applyFont="1" applyBorder="1" applyAlignment="1">
      <alignment horizontal="center" vertical="center" wrapText="1"/>
    </xf>
    <xf numFmtId="0" fontId="32" fillId="0" borderId="54" xfId="45" applyFont="1" applyBorder="1" applyAlignment="1">
      <alignment horizontal="center" vertical="center"/>
    </xf>
    <xf numFmtId="0" fontId="32" fillId="0" borderId="60" xfId="45" applyFont="1" applyBorder="1" applyAlignment="1">
      <alignment horizontal="center" vertical="center"/>
    </xf>
    <xf numFmtId="0" fontId="32" fillId="0" borderId="55" xfId="45" applyFont="1" applyBorder="1" applyAlignment="1">
      <alignment horizontal="center" vertical="center"/>
    </xf>
    <xf numFmtId="38" fontId="32" fillId="0" borderId="76" xfId="36" applyFont="1" applyFill="1" applyBorder="1" applyAlignment="1">
      <alignment horizontal="center" vertical="center"/>
    </xf>
    <xf numFmtId="38" fontId="32" fillId="0" borderId="66" xfId="36" applyFont="1" applyFill="1" applyBorder="1" applyAlignment="1">
      <alignment horizontal="center" vertical="center"/>
    </xf>
    <xf numFmtId="0" fontId="32" fillId="0" borderId="23" xfId="45" applyFont="1" applyBorder="1" applyAlignment="1">
      <alignment horizontal="center" vertical="center"/>
    </xf>
    <xf numFmtId="180" fontId="32" fillId="28" borderId="29" xfId="36" applyNumberFormat="1" applyFont="1" applyFill="1" applyBorder="1" applyAlignment="1">
      <alignment horizontal="left" vertical="center" wrapText="1"/>
    </xf>
    <xf numFmtId="180" fontId="32" fillId="28" borderId="12" xfId="36" applyNumberFormat="1" applyFont="1" applyFill="1" applyBorder="1" applyAlignment="1">
      <alignment horizontal="left" vertical="center" wrapText="1"/>
    </xf>
    <xf numFmtId="180" fontId="32" fillId="28" borderId="31" xfId="36" applyNumberFormat="1" applyFont="1" applyFill="1" applyBorder="1" applyAlignment="1">
      <alignment horizontal="left" vertical="center" wrapText="1"/>
    </xf>
    <xf numFmtId="180" fontId="32" fillId="26" borderId="29" xfId="36" applyNumberFormat="1" applyFont="1" applyFill="1" applyBorder="1" applyAlignment="1">
      <alignment horizontal="left" vertical="center" wrapText="1"/>
    </xf>
    <xf numFmtId="180" fontId="32" fillId="26" borderId="12" xfId="36" applyNumberFormat="1" applyFont="1" applyFill="1" applyBorder="1" applyAlignment="1">
      <alignment horizontal="left" vertical="center" wrapText="1"/>
    </xf>
    <xf numFmtId="180" fontId="32" fillId="26" borderId="31" xfId="36" applyNumberFormat="1" applyFont="1" applyFill="1" applyBorder="1" applyAlignment="1">
      <alignment horizontal="left" vertical="center" wrapText="1"/>
    </xf>
    <xf numFmtId="180" fontId="32" fillId="25" borderId="29" xfId="36" applyNumberFormat="1" applyFont="1" applyFill="1" applyBorder="1" applyAlignment="1">
      <alignment horizontal="left" vertical="center" wrapText="1"/>
    </xf>
    <xf numFmtId="180" fontId="32" fillId="25" borderId="12" xfId="0" applyNumberFormat="1" applyFont="1" applyFill="1" applyBorder="1" applyAlignment="1">
      <alignment horizontal="left" vertical="center" wrapText="1"/>
    </xf>
    <xf numFmtId="180" fontId="32" fillId="25" borderId="31" xfId="0" applyNumberFormat="1" applyFont="1" applyFill="1" applyBorder="1" applyAlignment="1">
      <alignment horizontal="left" vertical="center" wrapText="1"/>
    </xf>
    <xf numFmtId="180" fontId="32" fillId="26" borderId="12" xfId="0" applyNumberFormat="1" applyFont="1" applyFill="1" applyBorder="1" applyAlignment="1">
      <alignment horizontal="left" vertical="center" wrapText="1"/>
    </xf>
    <xf numFmtId="180" fontId="32" fillId="26" borderId="31" xfId="0" applyNumberFormat="1" applyFont="1" applyFill="1" applyBorder="1" applyAlignment="1">
      <alignment horizontal="left" vertical="center" wrapText="1"/>
    </xf>
    <xf numFmtId="180" fontId="37" fillId="25" borderId="29" xfId="36" applyNumberFormat="1" applyFont="1" applyFill="1" applyBorder="1" applyAlignment="1">
      <alignment horizontal="left" vertical="center" wrapText="1"/>
    </xf>
    <xf numFmtId="180" fontId="37" fillId="25" borderId="12" xfId="0" applyNumberFormat="1" applyFont="1" applyFill="1" applyBorder="1" applyAlignment="1">
      <alignment horizontal="left" vertical="center" wrapText="1"/>
    </xf>
    <xf numFmtId="180" fontId="37" fillId="25" borderId="31" xfId="0" applyNumberFormat="1" applyFont="1" applyFill="1" applyBorder="1" applyAlignment="1">
      <alignment horizontal="left" vertical="center" wrapText="1"/>
    </xf>
    <xf numFmtId="38" fontId="32" fillId="0" borderId="80" xfId="36" applyFont="1" applyFill="1" applyBorder="1" applyAlignment="1">
      <alignment horizontal="center" vertical="center" wrapText="1"/>
    </xf>
    <xf numFmtId="38" fontId="32" fillId="0" borderId="75" xfId="36" applyFont="1" applyFill="1" applyBorder="1" applyAlignment="1">
      <alignment horizontal="center" vertical="center" wrapText="1"/>
    </xf>
    <xf numFmtId="180" fontId="32" fillId="0" borderId="29" xfId="36" applyNumberFormat="1" applyFont="1" applyFill="1" applyBorder="1" applyAlignment="1">
      <alignment horizontal="center" vertical="center" wrapText="1"/>
    </xf>
    <xf numFmtId="180" fontId="32" fillId="0" borderId="31" xfId="36" applyNumberFormat="1" applyFont="1" applyFill="1" applyBorder="1" applyAlignment="1">
      <alignment horizontal="center" vertical="center" wrapText="1"/>
    </xf>
    <xf numFmtId="38" fontId="32" fillId="0" borderId="81" xfId="36" applyFont="1" applyFill="1" applyBorder="1" applyAlignment="1">
      <alignment horizontal="center" vertical="center" wrapText="1"/>
    </xf>
    <xf numFmtId="38" fontId="32" fillId="0" borderId="67" xfId="36" applyFont="1" applyFill="1" applyBorder="1" applyAlignment="1">
      <alignment horizontal="center" vertical="center" wrapText="1"/>
    </xf>
    <xf numFmtId="38" fontId="32" fillId="0" borderId="69" xfId="36" applyFont="1" applyFill="1" applyBorder="1" applyAlignment="1">
      <alignment horizontal="center" vertical="center" wrapText="1"/>
    </xf>
    <xf numFmtId="38" fontId="32" fillId="0" borderId="73" xfId="36" applyFont="1" applyFill="1" applyBorder="1" applyAlignment="1">
      <alignment horizontal="center" vertical="center" wrapText="1"/>
    </xf>
    <xf numFmtId="38" fontId="32" fillId="0" borderId="74" xfId="36" applyFont="1" applyFill="1" applyBorder="1" applyAlignment="1">
      <alignment horizontal="center" vertical="center"/>
    </xf>
    <xf numFmtId="38" fontId="32" fillId="0" borderId="75" xfId="36" applyFont="1" applyFill="1" applyBorder="1" applyAlignment="1">
      <alignment horizontal="center" vertical="center"/>
    </xf>
    <xf numFmtId="38" fontId="32" fillId="0" borderId="77" xfId="36" applyFont="1" applyFill="1" applyBorder="1" applyAlignment="1">
      <alignment horizontal="center" vertical="center"/>
    </xf>
    <xf numFmtId="38" fontId="32" fillId="0" borderId="78" xfId="36" applyFont="1" applyFill="1" applyBorder="1" applyAlignment="1">
      <alignment horizontal="center" vertical="center"/>
    </xf>
    <xf numFmtId="38" fontId="32" fillId="0" borderId="79" xfId="36" applyFont="1" applyFill="1" applyBorder="1" applyAlignment="1">
      <alignment horizontal="center" vertical="center"/>
    </xf>
    <xf numFmtId="180" fontId="32" fillId="27" borderId="29" xfId="36" applyNumberFormat="1" applyFont="1" applyFill="1" applyBorder="1" applyAlignment="1">
      <alignment horizontal="left" vertical="center" wrapText="1"/>
    </xf>
    <xf numFmtId="180" fontId="32" fillId="27" borderId="12" xfId="0" applyNumberFormat="1" applyFont="1" applyFill="1" applyBorder="1" applyAlignment="1">
      <alignment horizontal="left" vertical="center" wrapText="1"/>
    </xf>
    <xf numFmtId="180" fontId="32" fillId="27" borderId="31" xfId="0" applyNumberFormat="1" applyFont="1" applyFill="1" applyBorder="1" applyAlignment="1">
      <alignment horizontal="left" vertical="center" wrapText="1"/>
    </xf>
    <xf numFmtId="0" fontId="32" fillId="0" borderId="61" xfId="0" applyFont="1" applyBorder="1" applyAlignment="1">
      <alignment horizontal="center" vertical="center"/>
    </xf>
    <xf numFmtId="0" fontId="32" fillId="0" borderId="54" xfId="0" applyFont="1" applyBorder="1" applyAlignment="1">
      <alignment horizontal="center" vertical="center"/>
    </xf>
    <xf numFmtId="38" fontId="32" fillId="28" borderId="12" xfId="36" applyFont="1" applyFill="1" applyBorder="1" applyAlignment="1">
      <alignment horizontal="left" vertical="center"/>
    </xf>
    <xf numFmtId="0" fontId="32" fillId="25" borderId="12" xfId="0" applyFont="1" applyFill="1" applyBorder="1" applyAlignment="1">
      <alignment horizontal="left" vertical="center" wrapText="1"/>
    </xf>
    <xf numFmtId="0" fontId="32" fillId="25" borderId="31" xfId="0" applyFont="1" applyFill="1" applyBorder="1" applyAlignment="1">
      <alignment horizontal="left" vertical="center" wrapText="1"/>
    </xf>
    <xf numFmtId="0" fontId="32" fillId="26" borderId="12" xfId="0" applyFont="1" applyFill="1" applyBorder="1" applyAlignment="1">
      <alignment horizontal="left" vertical="center"/>
    </xf>
    <xf numFmtId="0" fontId="32" fillId="26" borderId="31" xfId="0" applyFont="1" applyFill="1" applyBorder="1" applyAlignment="1">
      <alignment horizontal="left" vertical="center"/>
    </xf>
    <xf numFmtId="0" fontId="37" fillId="25" borderId="12" xfId="0" applyFont="1" applyFill="1" applyBorder="1" applyAlignment="1">
      <alignment horizontal="left" vertical="center" wrapText="1"/>
    </xf>
    <xf numFmtId="0" fontId="37" fillId="25" borderId="31" xfId="0" applyFont="1" applyFill="1" applyBorder="1" applyAlignment="1">
      <alignment horizontal="left" vertical="center" wrapText="1"/>
    </xf>
    <xf numFmtId="38" fontId="32" fillId="0" borderId="54" xfId="36" applyFont="1" applyBorder="1" applyAlignment="1">
      <alignment horizontal="center" vertical="center" wrapText="1"/>
    </xf>
    <xf numFmtId="0" fontId="32" fillId="0" borderId="13" xfId="45" applyFont="1" applyBorder="1" applyAlignment="1">
      <alignment horizontal="center" vertical="center" wrapText="1"/>
    </xf>
    <xf numFmtId="0" fontId="32" fillId="27" borderId="12" xfId="0" applyFont="1" applyFill="1" applyBorder="1" applyAlignment="1">
      <alignment horizontal="left" vertical="center"/>
    </xf>
    <xf numFmtId="0" fontId="32" fillId="27" borderId="31" xfId="0" applyFont="1" applyFill="1" applyBorder="1" applyAlignment="1">
      <alignment horizontal="left" vertical="center"/>
    </xf>
    <xf numFmtId="38" fontId="32" fillId="26" borderId="12" xfId="36" applyFont="1" applyFill="1" applyBorder="1" applyAlignment="1">
      <alignment horizontal="left" vertical="center"/>
    </xf>
    <xf numFmtId="38" fontId="32" fillId="0" borderId="0" xfId="36" applyFont="1" applyBorder="1" applyAlignment="1">
      <alignment horizontal="right" vertical="center"/>
    </xf>
    <xf numFmtId="38" fontId="32" fillId="0" borderId="29" xfId="36" applyFont="1" applyBorder="1" applyAlignment="1">
      <alignment horizontal="left" vertical="center" wrapText="1"/>
    </xf>
    <xf numFmtId="38" fontId="32" fillId="0" borderId="12" xfId="36" applyFont="1" applyBorder="1" applyAlignment="1">
      <alignment horizontal="left" vertical="center" wrapText="1"/>
    </xf>
    <xf numFmtId="38" fontId="32" fillId="0" borderId="13" xfId="36" applyFont="1" applyBorder="1" applyAlignment="1">
      <alignment horizontal="center" vertical="center" wrapText="1"/>
    </xf>
    <xf numFmtId="38" fontId="32" fillId="0" borderId="12" xfId="36" applyFont="1" applyBorder="1" applyAlignment="1">
      <alignment horizontal="center" vertical="center" wrapText="1"/>
    </xf>
    <xf numFmtId="38" fontId="32" fillId="0" borderId="59" xfId="36" applyFont="1" applyBorder="1" applyAlignment="1">
      <alignment horizontal="left" vertical="center" wrapText="1"/>
    </xf>
    <xf numFmtId="38" fontId="32" fillId="0" borderId="20" xfId="36" applyFont="1" applyBorder="1" applyAlignment="1">
      <alignment horizontal="left" vertical="center" wrapText="1"/>
    </xf>
    <xf numFmtId="38" fontId="32" fillId="0" borderId="59" xfId="36" applyFont="1" applyBorder="1" applyAlignment="1">
      <alignment horizontal="center" vertical="center" wrapText="1"/>
    </xf>
    <xf numFmtId="38" fontId="32" fillId="0" borderId="20" xfId="36" applyFont="1" applyBorder="1" applyAlignment="1">
      <alignment horizontal="center" vertical="center" wrapText="1"/>
    </xf>
    <xf numFmtId="38" fontId="32" fillId="0" borderId="60" xfId="36" applyFont="1" applyBorder="1" applyAlignment="1">
      <alignment horizontal="center" vertical="center" wrapText="1"/>
    </xf>
    <xf numFmtId="38" fontId="32" fillId="0" borderId="58" xfId="36" applyFont="1" applyBorder="1" applyAlignment="1">
      <alignment horizontal="center" vertical="center" wrapText="1"/>
    </xf>
    <xf numFmtId="0" fontId="32" fillId="0" borderId="20" xfId="45" applyFont="1" applyBorder="1" applyAlignment="1">
      <alignment vertical="center" wrapText="1"/>
    </xf>
    <xf numFmtId="38" fontId="32" fillId="0" borderId="61" xfId="36" applyFont="1" applyBorder="1" applyAlignment="1">
      <alignment horizontal="center" vertical="center" wrapText="1"/>
    </xf>
    <xf numFmtId="0" fontId="32" fillId="0" borderId="29" xfId="45" applyFont="1" applyBorder="1" applyAlignment="1">
      <alignment horizontal="center" vertical="center" wrapText="1"/>
    </xf>
    <xf numFmtId="0" fontId="32" fillId="0" borderId="31" xfId="45" applyFont="1" applyBorder="1" applyAlignment="1">
      <alignment horizontal="center" vertical="center" wrapText="1"/>
    </xf>
    <xf numFmtId="38" fontId="32" fillId="0" borderId="62" xfId="36" applyFont="1" applyBorder="1" applyAlignment="1">
      <alignment horizontal="right"/>
    </xf>
    <xf numFmtId="0" fontId="32" fillId="0" borderId="29" xfId="45" applyFont="1" applyBorder="1" applyAlignment="1">
      <alignment vertical="center" wrapText="1"/>
    </xf>
    <xf numFmtId="0" fontId="32" fillId="0" borderId="31" xfId="45" applyFont="1" applyBorder="1" applyAlignment="1">
      <alignment vertical="center" wrapText="1"/>
    </xf>
    <xf numFmtId="38" fontId="32" fillId="0" borderId="61" xfId="36" applyFont="1" applyFill="1" applyBorder="1" applyAlignment="1">
      <alignment horizontal="center" vertical="center" wrapText="1"/>
    </xf>
    <xf numFmtId="38" fontId="32" fillId="0" borderId="31" xfId="36" applyFont="1" applyBorder="1" applyAlignment="1">
      <alignment horizontal="center" vertical="center" wrapText="1"/>
    </xf>
    <xf numFmtId="38" fontId="37" fillId="0" borderId="23" xfId="36" applyFont="1" applyFill="1" applyBorder="1" applyAlignment="1" applyProtection="1">
      <alignment horizontal="center" vertical="center"/>
      <protection locked="0"/>
    </xf>
    <xf numFmtId="0" fontId="37" fillId="0" borderId="23" xfId="0" applyFont="1" applyBorder="1" applyAlignment="1">
      <alignment horizontal="center" vertical="center"/>
    </xf>
    <xf numFmtId="38" fontId="32" fillId="0" borderId="57" xfId="36" applyFont="1" applyFill="1" applyBorder="1" applyAlignment="1" applyProtection="1">
      <alignment horizontal="center" vertical="center"/>
      <protection locked="0"/>
    </xf>
    <xf numFmtId="0" fontId="32" fillId="0" borderId="56" xfId="45" applyFont="1" applyBorder="1" applyAlignment="1">
      <alignment horizontal="center"/>
    </xf>
    <xf numFmtId="38" fontId="32" fillId="0" borderId="59" xfId="36" applyFont="1" applyFill="1" applyBorder="1" applyAlignment="1" applyProtection="1">
      <alignment horizontal="center" vertical="center"/>
      <protection locked="0"/>
    </xf>
    <xf numFmtId="0" fontId="32" fillId="0" borderId="60" xfId="45" applyFont="1" applyFill="1" applyBorder="1" applyAlignment="1">
      <alignment horizontal="center" vertical="center"/>
    </xf>
    <xf numFmtId="38" fontId="32" fillId="0" borderId="23" xfId="36" applyNumberFormat="1" applyFont="1" applyBorder="1" applyAlignment="1">
      <alignment horizontal="center" vertical="top" textRotation="255"/>
    </xf>
    <xf numFmtId="38" fontId="10" fillId="0" borderId="0" xfId="36" applyNumberFormat="1" applyFont="1" applyBorder="1" applyAlignment="1">
      <alignment horizontal="center" vertical="center" wrapText="1"/>
    </xf>
    <xf numFmtId="38" fontId="10" fillId="0" borderId="0" xfId="36" applyNumberFormat="1" applyFont="1" applyBorder="1" applyAlignment="1">
      <alignment horizontal="left" vertical="center" wrapText="1"/>
    </xf>
    <xf numFmtId="38" fontId="32" fillId="0" borderId="57" xfId="36" applyNumberFormat="1" applyFont="1" applyBorder="1" applyAlignment="1">
      <alignment horizontal="center" vertical="center" wrapText="1"/>
    </xf>
    <xf numFmtId="38" fontId="32" fillId="0" borderId="58" xfId="36" applyNumberFormat="1" applyFont="1" applyBorder="1" applyAlignment="1">
      <alignment horizontal="center" vertical="center" wrapText="1"/>
    </xf>
    <xf numFmtId="38" fontId="32" fillId="0" borderId="29" xfId="36" applyFont="1" applyFill="1" applyBorder="1" applyAlignment="1">
      <alignment horizontal="center" vertical="center"/>
    </xf>
    <xf numFmtId="38" fontId="32" fillId="0" borderId="31" xfId="36" applyFont="1" applyFill="1" applyBorder="1" applyAlignment="1">
      <alignment horizontal="center" vertical="center"/>
    </xf>
    <xf numFmtId="38" fontId="32" fillId="0" borderId="23" xfId="36" applyFont="1" applyFill="1" applyBorder="1" applyAlignment="1">
      <alignment horizontal="center" vertical="top" wrapText="1"/>
    </xf>
    <xf numFmtId="0" fontId="32" fillId="0" borderId="23" xfId="45" applyFont="1" applyBorder="1" applyAlignment="1">
      <alignment vertical="top" wrapText="1"/>
    </xf>
    <xf numFmtId="38" fontId="32" fillId="0" borderId="57" xfId="36" applyFont="1" applyFill="1" applyBorder="1" applyAlignment="1">
      <alignment horizontal="center" vertical="top" wrapText="1"/>
    </xf>
    <xf numFmtId="38" fontId="32" fillId="0" borderId="58" xfId="36" applyFont="1" applyFill="1" applyBorder="1" applyAlignment="1">
      <alignment horizontal="center" vertical="top" wrapText="1"/>
    </xf>
    <xf numFmtId="0" fontId="32" fillId="0" borderId="58" xfId="0" applyFont="1" applyBorder="1" applyAlignment="1">
      <alignment horizontal="center" vertical="top" wrapText="1"/>
    </xf>
    <xf numFmtId="0" fontId="32" fillId="0" borderId="56" xfId="0" applyFont="1" applyBorder="1" applyAlignment="1">
      <alignment horizontal="center" vertical="top" wrapText="1"/>
    </xf>
    <xf numFmtId="0" fontId="0" fillId="0" borderId="31" xfId="0" applyBorder="1" applyAlignment="1">
      <alignment horizontal="center" vertical="center"/>
    </xf>
    <xf numFmtId="0" fontId="32" fillId="0" borderId="31" xfId="0" applyFont="1" applyBorder="1" applyAlignment="1">
      <alignment horizontal="center" vertical="center"/>
    </xf>
    <xf numFmtId="0" fontId="32" fillId="0" borderId="23" xfId="45" applyFont="1" applyBorder="1" applyAlignment="1">
      <alignment horizontal="center" vertical="top" wrapText="1"/>
    </xf>
    <xf numFmtId="0" fontId="32" fillId="0" borderId="58" xfId="45" applyFont="1" applyBorder="1" applyAlignment="1">
      <alignment horizontal="center" vertical="center" wrapText="1"/>
    </xf>
    <xf numFmtId="0" fontId="32" fillId="0" borderId="58" xfId="0" applyFont="1" applyBorder="1" applyAlignment="1">
      <alignment horizontal="center" vertical="center" wrapText="1"/>
    </xf>
    <xf numFmtId="0" fontId="32" fillId="0" borderId="56" xfId="0" applyFont="1" applyBorder="1" applyAlignment="1">
      <alignment horizontal="center" vertical="center" wrapText="1"/>
    </xf>
    <xf numFmtId="38" fontId="32" fillId="0" borderId="29" xfId="36" applyFont="1" applyFill="1" applyBorder="1" applyAlignment="1">
      <alignment horizontal="center" vertical="center" wrapText="1"/>
    </xf>
    <xf numFmtId="38" fontId="32" fillId="0" borderId="31" xfId="36" applyFont="1" applyFill="1" applyBorder="1" applyAlignment="1">
      <alignment horizontal="center" vertical="center" wrapText="1"/>
    </xf>
    <xf numFmtId="38" fontId="37" fillId="0" borderId="23" xfId="36" applyFont="1" applyBorder="1" applyAlignment="1">
      <alignment horizontal="center" vertical="center" wrapText="1"/>
    </xf>
    <xf numFmtId="180" fontId="37" fillId="0" borderId="23" xfId="36" applyNumberFormat="1" applyFont="1" applyBorder="1" applyAlignment="1">
      <alignment horizontal="center" vertical="center" wrapText="1"/>
    </xf>
    <xf numFmtId="38" fontId="37" fillId="0" borderId="29" xfId="36" applyFont="1" applyBorder="1" applyAlignment="1">
      <alignment horizontal="center" vertical="center" wrapText="1"/>
    </xf>
    <xf numFmtId="38" fontId="37" fillId="0" borderId="31" xfId="36" applyFont="1" applyBorder="1" applyAlignment="1">
      <alignment horizontal="center" vertical="center" wrapText="1"/>
    </xf>
    <xf numFmtId="38" fontId="37" fillId="0" borderId="23" xfId="36" applyFont="1" applyBorder="1" applyAlignment="1">
      <alignment horizontal="center" vertical="center"/>
    </xf>
    <xf numFmtId="38" fontId="37" fillId="0" borderId="59" xfId="36" applyFont="1" applyBorder="1" applyAlignment="1">
      <alignment horizontal="center"/>
    </xf>
    <xf numFmtId="38" fontId="37" fillId="0" borderId="61" xfId="36" applyFont="1" applyBorder="1" applyAlignment="1">
      <alignment horizontal="center"/>
    </xf>
    <xf numFmtId="38" fontId="37" fillId="0" borderId="20" xfId="36" applyFont="1" applyBorder="1" applyAlignment="1">
      <alignment horizontal="center"/>
    </xf>
    <xf numFmtId="38" fontId="37" fillId="0" borderId="0" xfId="36" applyFont="1" applyBorder="1" applyAlignment="1">
      <alignment horizontal="center"/>
    </xf>
    <xf numFmtId="38" fontId="32" fillId="28" borderId="12" xfId="36" applyFont="1" applyFill="1" applyBorder="1" applyAlignment="1">
      <alignment vertical="center"/>
    </xf>
    <xf numFmtId="38" fontId="32" fillId="25" borderId="29" xfId="36" applyFont="1" applyFill="1" applyBorder="1" applyAlignment="1">
      <alignment horizontal="left" vertical="center"/>
    </xf>
    <xf numFmtId="38" fontId="32" fillId="25" borderId="12" xfId="36" applyFont="1" applyFill="1" applyBorder="1" applyAlignment="1">
      <alignment horizontal="left" vertical="center"/>
    </xf>
    <xf numFmtId="38" fontId="32" fillId="25" borderId="31" xfId="36" applyFont="1" applyFill="1" applyBorder="1" applyAlignment="1">
      <alignment horizontal="left" vertical="center"/>
    </xf>
    <xf numFmtId="38" fontId="32" fillId="25" borderId="12" xfId="36" applyFont="1" applyFill="1" applyBorder="1" applyAlignment="1">
      <alignment horizontal="left" vertical="center" wrapText="1"/>
    </xf>
    <xf numFmtId="38" fontId="32" fillId="0" borderId="57" xfId="36" applyFont="1" applyBorder="1" applyAlignment="1">
      <alignment horizontal="center" vertical="center"/>
    </xf>
    <xf numFmtId="38" fontId="41" fillId="0" borderId="62" xfId="36" applyFont="1" applyBorder="1" applyAlignment="1">
      <alignment horizontal="left" vertical="center" shrinkToFit="1"/>
    </xf>
    <xf numFmtId="38" fontId="32" fillId="25" borderId="29" xfId="36" applyFont="1" applyFill="1" applyBorder="1" applyAlignment="1">
      <alignment vertical="center"/>
    </xf>
    <xf numFmtId="38" fontId="32" fillId="25" borderId="12" xfId="36" applyFont="1" applyFill="1" applyBorder="1" applyAlignment="1">
      <alignment vertical="center"/>
    </xf>
    <xf numFmtId="38" fontId="32" fillId="25" borderId="31" xfId="36" applyFont="1" applyFill="1" applyBorder="1" applyAlignment="1">
      <alignment vertical="center"/>
    </xf>
    <xf numFmtId="38" fontId="37" fillId="0" borderId="23" xfId="36" applyFont="1" applyBorder="1" applyAlignment="1">
      <alignment horizontal="center" vertical="center" shrinkToFit="1"/>
    </xf>
    <xf numFmtId="38" fontId="37" fillId="0" borderId="12" xfId="36" applyFont="1" applyBorder="1" applyAlignment="1">
      <alignment horizontal="center" vertical="center" wrapText="1"/>
    </xf>
    <xf numFmtId="38" fontId="32" fillId="29" borderId="29" xfId="36" applyFont="1" applyFill="1" applyBorder="1" applyAlignment="1">
      <alignment horizontal="left" vertical="center"/>
    </xf>
    <xf numFmtId="38" fontId="32" fillId="29" borderId="12" xfId="36" applyFont="1" applyFill="1" applyBorder="1" applyAlignment="1">
      <alignment horizontal="left" vertical="center"/>
    </xf>
    <xf numFmtId="38" fontId="32" fillId="0" borderId="0" xfId="36" applyFont="1" applyFill="1" applyBorder="1" applyAlignment="1">
      <alignment horizontal="left"/>
    </xf>
    <xf numFmtId="0" fontId="32" fillId="0" borderId="0" xfId="0" applyFont="1" applyAlignment="1"/>
    <xf numFmtId="38" fontId="37" fillId="28" borderId="29" xfId="36" applyFont="1" applyFill="1" applyBorder="1" applyAlignment="1">
      <alignment vertical="center"/>
    </xf>
    <xf numFmtId="38" fontId="37" fillId="28" borderId="12" xfId="36" applyFont="1" applyFill="1" applyBorder="1" applyAlignment="1">
      <alignment vertical="center"/>
    </xf>
    <xf numFmtId="38" fontId="37" fillId="28" borderId="31" xfId="36" applyFont="1" applyFill="1" applyBorder="1" applyAlignment="1">
      <alignment vertical="center"/>
    </xf>
    <xf numFmtId="38" fontId="32" fillId="30" borderId="29" xfId="36" applyFont="1" applyFill="1" applyBorder="1" applyAlignment="1">
      <alignment horizontal="left" vertical="center" wrapText="1"/>
    </xf>
    <xf numFmtId="38" fontId="32" fillId="30" borderId="12" xfId="36" applyFont="1" applyFill="1" applyBorder="1" applyAlignment="1">
      <alignment horizontal="left" vertical="center" wrapText="1"/>
    </xf>
    <xf numFmtId="38" fontId="32" fillId="30" borderId="31" xfId="36" applyFont="1" applyFill="1" applyBorder="1" applyAlignment="1">
      <alignment horizontal="left" vertical="center" wrapText="1"/>
    </xf>
    <xf numFmtId="38" fontId="10" fillId="0" borderId="0" xfId="36" applyFont="1" applyAlignment="1">
      <alignment horizontal="left" vertical="top" wrapText="1"/>
    </xf>
    <xf numFmtId="38" fontId="37" fillId="0" borderId="29" xfId="36" applyFont="1" applyFill="1" applyBorder="1" applyAlignment="1">
      <alignment vertical="center"/>
    </xf>
    <xf numFmtId="38" fontId="37" fillId="0" borderId="12" xfId="36" applyFont="1" applyFill="1" applyBorder="1" applyAlignment="1">
      <alignment vertical="center"/>
    </xf>
    <xf numFmtId="38" fontId="37" fillId="0" borderId="31" xfId="36" applyFont="1" applyFill="1" applyBorder="1" applyAlignment="1">
      <alignment vertical="center"/>
    </xf>
    <xf numFmtId="0" fontId="32" fillId="0" borderId="0" xfId="45" applyFont="1" applyBorder="1" applyAlignment="1">
      <alignment horizontal="left"/>
    </xf>
    <xf numFmtId="0" fontId="32" fillId="30" borderId="12" xfId="45" applyFont="1" applyFill="1" applyBorder="1" applyAlignment="1">
      <alignment horizontal="left" vertical="center" wrapText="1"/>
    </xf>
    <xf numFmtId="0" fontId="32" fillId="30" borderId="31" xfId="45" applyFont="1" applyFill="1" applyBorder="1" applyAlignment="1">
      <alignment horizontal="left" vertical="center" wrapText="1"/>
    </xf>
    <xf numFmtId="38" fontId="32" fillId="25" borderId="23" xfId="36" applyFont="1" applyFill="1" applyBorder="1" applyAlignment="1">
      <alignment horizontal="left" vertical="center"/>
    </xf>
    <xf numFmtId="0" fontId="32" fillId="25" borderId="23" xfId="45" applyFont="1" applyFill="1" applyBorder="1" applyAlignment="1">
      <alignment horizontal="left" vertical="center"/>
    </xf>
    <xf numFmtId="38" fontId="37" fillId="30" borderId="29" xfId="36" applyFont="1" applyFill="1" applyBorder="1" applyAlignment="1">
      <alignment horizontal="left" vertical="center" wrapText="1"/>
    </xf>
    <xf numFmtId="0" fontId="37" fillId="30" borderId="12" xfId="45" applyFont="1" applyFill="1" applyBorder="1" applyAlignment="1">
      <alignment horizontal="left" vertical="center" wrapText="1"/>
    </xf>
    <xf numFmtId="0" fontId="37" fillId="30" borderId="31" xfId="45" applyFont="1" applyFill="1" applyBorder="1" applyAlignment="1">
      <alignment horizontal="left" vertical="center" wrapText="1"/>
    </xf>
    <xf numFmtId="38" fontId="32" fillId="0" borderId="58" xfId="36" applyFont="1" applyBorder="1" applyAlignment="1">
      <alignment horizontal="center" vertical="center"/>
    </xf>
    <xf numFmtId="38" fontId="32" fillId="0" borderId="56" xfId="36" applyFont="1" applyBorder="1" applyAlignment="1">
      <alignment horizontal="center" vertical="center"/>
    </xf>
    <xf numFmtId="38" fontId="32" fillId="0" borderId="23" xfId="36" applyFont="1" applyBorder="1" applyAlignment="1">
      <alignment horizontal="center" vertical="center"/>
    </xf>
    <xf numFmtId="38" fontId="32" fillId="0" borderId="60" xfId="36" applyFont="1" applyBorder="1" applyAlignment="1">
      <alignment horizontal="left" vertical="center" wrapText="1"/>
    </xf>
    <xf numFmtId="38" fontId="32" fillId="0" borderId="62" xfId="36" applyFont="1" applyBorder="1" applyAlignment="1">
      <alignment horizontal="right" vertical="center"/>
    </xf>
    <xf numFmtId="38" fontId="32" fillId="27" borderId="23" xfId="36" applyFont="1" applyFill="1" applyBorder="1" applyAlignment="1">
      <alignment horizontal="left" vertical="center"/>
    </xf>
    <xf numFmtId="38" fontId="32" fillId="0" borderId="55" xfId="36" applyFont="1" applyBorder="1" applyAlignment="1">
      <alignment horizontal="center" vertical="center" wrapText="1"/>
    </xf>
    <xf numFmtId="38" fontId="37" fillId="30" borderId="12" xfId="36" applyFont="1" applyFill="1" applyBorder="1" applyAlignment="1">
      <alignment horizontal="left" vertical="center" wrapText="1"/>
    </xf>
    <xf numFmtId="38" fontId="37" fillId="30" borderId="31" xfId="36" applyFont="1" applyFill="1" applyBorder="1" applyAlignment="1">
      <alignment horizontal="left" vertical="center" wrapText="1"/>
    </xf>
    <xf numFmtId="38" fontId="37" fillId="25" borderId="31" xfId="36" applyFont="1" applyFill="1" applyBorder="1" applyAlignment="1">
      <alignment horizontal="left" vertical="center"/>
    </xf>
    <xf numFmtId="38" fontId="37" fillId="25" borderId="23" xfId="36" applyFont="1" applyFill="1" applyBorder="1" applyAlignment="1">
      <alignment horizontal="left" vertical="center"/>
    </xf>
    <xf numFmtId="38" fontId="32" fillId="0" borderId="59" xfId="36" applyFont="1" applyBorder="1" applyAlignment="1">
      <alignment horizontal="center" vertical="center"/>
    </xf>
    <xf numFmtId="38" fontId="32" fillId="0" borderId="61" xfId="36" applyFont="1" applyBorder="1" applyAlignment="1">
      <alignment horizontal="center" vertical="center"/>
    </xf>
    <xf numFmtId="38" fontId="32" fillId="0" borderId="60" xfId="36" applyFont="1" applyBorder="1" applyAlignment="1">
      <alignment horizontal="center" vertical="center"/>
    </xf>
    <xf numFmtId="38" fontId="32" fillId="0" borderId="62" xfId="36" applyFont="1" applyBorder="1" applyAlignment="1">
      <alignment horizontal="center" vertical="center"/>
    </xf>
    <xf numFmtId="38" fontId="32" fillId="27" borderId="12" xfId="36" applyFont="1" applyFill="1" applyBorder="1" applyAlignment="1">
      <alignment horizontal="left" vertical="center"/>
    </xf>
    <xf numFmtId="38" fontId="32" fillId="0" borderId="31" xfId="36" applyFont="1" applyBorder="1" applyAlignment="1">
      <alignment horizontal="center" vertical="center"/>
    </xf>
    <xf numFmtId="38" fontId="36" fillId="0" borderId="0" xfId="36" applyFont="1" applyFill="1" applyBorder="1" applyAlignment="1">
      <alignment horizontal="left"/>
    </xf>
    <xf numFmtId="0" fontId="36" fillId="0" borderId="0" xfId="0" applyFont="1" applyAlignment="1"/>
    <xf numFmtId="38" fontId="32" fillId="28" borderId="23" xfId="36" applyFont="1" applyFill="1" applyBorder="1" applyAlignment="1">
      <alignment horizontal="left" vertical="center"/>
    </xf>
    <xf numFmtId="38" fontId="37" fillId="25" borderId="29" xfId="36" applyFont="1" applyFill="1" applyBorder="1" applyAlignment="1">
      <alignment vertical="center" wrapText="1"/>
    </xf>
    <xf numFmtId="0" fontId="37" fillId="25" borderId="12" xfId="45" applyFont="1" applyFill="1" applyBorder="1" applyAlignment="1">
      <alignment vertical="center" wrapText="1"/>
    </xf>
    <xf numFmtId="0" fontId="37" fillId="25" borderId="31" xfId="45" applyFont="1" applyFill="1" applyBorder="1" applyAlignment="1">
      <alignment vertical="center" wrapText="1"/>
    </xf>
    <xf numFmtId="38" fontId="37" fillId="26" borderId="23" xfId="36" applyFont="1" applyFill="1" applyBorder="1" applyAlignment="1">
      <alignment vertical="center"/>
    </xf>
    <xf numFmtId="0" fontId="37" fillId="26" borderId="23" xfId="45" applyFont="1" applyFill="1" applyBorder="1" applyAlignment="1">
      <alignment vertical="center"/>
    </xf>
    <xf numFmtId="0" fontId="32" fillId="25" borderId="12" xfId="45" applyFont="1" applyFill="1" applyBorder="1" applyAlignment="1">
      <alignment vertical="center" wrapText="1"/>
    </xf>
    <xf numFmtId="0" fontId="32" fillId="25" borderId="31" xfId="45" applyFont="1" applyFill="1" applyBorder="1" applyAlignment="1">
      <alignment vertical="center" wrapText="1"/>
    </xf>
    <xf numFmtId="38" fontId="32" fillId="26" borderId="23" xfId="36" applyFont="1" applyFill="1" applyBorder="1" applyAlignment="1">
      <alignment vertical="center"/>
    </xf>
    <xf numFmtId="0" fontId="32" fillId="26" borderId="23" xfId="45" applyFont="1" applyFill="1" applyBorder="1" applyAlignment="1">
      <alignment vertical="center"/>
    </xf>
    <xf numFmtId="38" fontId="32" fillId="26" borderId="12" xfId="36" applyFont="1" applyFill="1" applyBorder="1" applyAlignment="1">
      <alignment vertical="center"/>
    </xf>
    <xf numFmtId="38" fontId="32" fillId="27" borderId="23" xfId="36" applyFont="1" applyFill="1" applyBorder="1" applyAlignment="1">
      <alignment vertical="center"/>
    </xf>
    <xf numFmtId="38" fontId="32" fillId="0" borderId="0" xfId="36" applyFont="1" applyBorder="1" applyAlignment="1">
      <alignment horizontal="center" shrinkToFit="1"/>
    </xf>
    <xf numFmtId="38" fontId="32" fillId="0" borderId="62" xfId="36" applyFont="1" applyBorder="1" applyAlignment="1">
      <alignment horizontal="left" vertical="top" shrinkToFit="1"/>
    </xf>
    <xf numFmtId="38" fontId="32" fillId="26" borderId="23" xfId="36" applyFont="1" applyFill="1" applyBorder="1" applyAlignment="1">
      <alignment horizontal="left" vertical="center"/>
    </xf>
    <xf numFmtId="0" fontId="32" fillId="26" borderId="23" xfId="45" applyFont="1" applyFill="1" applyBorder="1" applyAlignment="1">
      <alignment horizontal="left" vertical="center"/>
    </xf>
    <xf numFmtId="0" fontId="32" fillId="25" borderId="12" xfId="45" applyFont="1" applyFill="1" applyBorder="1" applyAlignment="1">
      <alignment horizontal="left" vertical="center" wrapText="1"/>
    </xf>
    <xf numFmtId="0" fontId="32" fillId="25" borderId="31" xfId="45" applyFont="1" applyFill="1" applyBorder="1" applyAlignment="1">
      <alignment horizontal="left" vertical="center" wrapText="1"/>
    </xf>
    <xf numFmtId="0" fontId="37" fillId="25" borderId="12" xfId="45" applyFont="1" applyFill="1" applyBorder="1" applyAlignment="1">
      <alignment horizontal="left" vertical="center" wrapText="1"/>
    </xf>
    <xf numFmtId="0" fontId="37" fillId="25" borderId="31" xfId="45" applyFont="1" applyFill="1" applyBorder="1" applyAlignment="1">
      <alignment horizontal="left" vertical="center" wrapText="1"/>
    </xf>
    <xf numFmtId="38" fontId="29" fillId="0" borderId="0" xfId="36" applyFont="1" applyAlignment="1">
      <alignment horizontal="left" vertical="top" wrapText="1"/>
    </xf>
    <xf numFmtId="177" fontId="32" fillId="0" borderId="57" xfId="36" applyNumberFormat="1" applyFont="1" applyBorder="1" applyAlignment="1">
      <alignment horizontal="center" vertical="center"/>
    </xf>
    <xf numFmtId="177" fontId="32" fillId="0" borderId="58" xfId="36" applyNumberFormat="1" applyFont="1" applyBorder="1" applyAlignment="1">
      <alignment horizontal="center" vertical="center"/>
    </xf>
    <xf numFmtId="177" fontId="32" fillId="0" borderId="56" xfId="36" applyNumberFormat="1" applyFont="1" applyBorder="1" applyAlignment="1">
      <alignment horizontal="center" vertical="center"/>
    </xf>
    <xf numFmtId="177" fontId="32" fillId="0" borderId="29" xfId="36" applyNumberFormat="1" applyFont="1" applyFill="1" applyBorder="1" applyAlignment="1">
      <alignment horizontal="center" vertical="center" wrapText="1"/>
    </xf>
    <xf numFmtId="177" fontId="32" fillId="0" borderId="12" xfId="36" applyNumberFormat="1" applyFont="1" applyFill="1" applyBorder="1" applyAlignment="1">
      <alignment horizontal="center" vertical="center" wrapText="1"/>
    </xf>
    <xf numFmtId="38" fontId="32" fillId="0" borderId="62" xfId="36" applyFont="1" applyBorder="1" applyAlignment="1">
      <alignment horizontal="center" vertical="center" wrapText="1"/>
    </xf>
    <xf numFmtId="0" fontId="36" fillId="0" borderId="0" xfId="45" applyFont="1" applyBorder="1" applyAlignment="1">
      <alignment horizontal="left"/>
    </xf>
    <xf numFmtId="0" fontId="32" fillId="0" borderId="12" xfId="0" applyFont="1" applyBorder="1" applyAlignment="1">
      <alignment horizontal="center" vertical="center"/>
    </xf>
    <xf numFmtId="0" fontId="32" fillId="0" borderId="12" xfId="0" applyFont="1" applyBorder="1" applyAlignment="1">
      <alignment horizontal="center" vertical="center" wrapText="1"/>
    </xf>
    <xf numFmtId="38" fontId="32" fillId="0" borderId="57" xfId="36" applyFont="1" applyBorder="1" applyAlignment="1">
      <alignment horizontal="center" vertical="center" shrinkToFit="1"/>
    </xf>
    <xf numFmtId="38" fontId="32" fillId="0" borderId="56" xfId="36" applyFont="1" applyBorder="1" applyAlignment="1">
      <alignment horizontal="center" vertical="center" shrinkToFit="1"/>
    </xf>
    <xf numFmtId="38" fontId="32" fillId="0" borderId="57" xfId="36" applyFont="1" applyBorder="1" applyAlignment="1">
      <alignment horizontal="center"/>
    </xf>
    <xf numFmtId="38" fontId="32" fillId="0" borderId="58" xfId="36" applyFont="1" applyBorder="1" applyAlignment="1">
      <alignment horizontal="center"/>
    </xf>
    <xf numFmtId="38" fontId="32" fillId="0" borderId="56" xfId="36" applyFont="1" applyBorder="1" applyAlignment="1">
      <alignment horizontal="center"/>
    </xf>
    <xf numFmtId="38" fontId="36" fillId="0" borderId="54" xfId="36" applyFont="1" applyBorder="1" applyAlignment="1">
      <alignment horizontal="center" vertical="center" wrapText="1"/>
    </xf>
    <xf numFmtId="38" fontId="36" fillId="0" borderId="13" xfId="36" applyFont="1" applyBorder="1" applyAlignment="1">
      <alignment horizontal="center" vertical="center" wrapText="1"/>
    </xf>
    <xf numFmtId="38" fontId="36" fillId="0" borderId="55" xfId="36" applyFont="1" applyBorder="1" applyAlignment="1">
      <alignment horizontal="center" vertical="center" wrapText="1"/>
    </xf>
    <xf numFmtId="0" fontId="37" fillId="0" borderId="12" xfId="0" applyFont="1" applyBorder="1" applyAlignment="1">
      <alignment horizontal="center" vertical="center" wrapText="1"/>
    </xf>
    <xf numFmtId="0" fontId="37" fillId="0" borderId="31" xfId="0" applyFont="1" applyBorder="1" applyAlignment="1">
      <alignment horizontal="center" vertical="center" wrapText="1"/>
    </xf>
    <xf numFmtId="177" fontId="37" fillId="0" borderId="23" xfId="36" applyNumberFormat="1" applyFont="1" applyBorder="1" applyAlignment="1">
      <alignment horizontal="center" vertical="center" wrapText="1"/>
    </xf>
    <xf numFmtId="38" fontId="32" fillId="0" borderId="59" xfId="36" applyFont="1" applyBorder="1" applyAlignment="1">
      <alignment horizontal="center" vertical="center" wrapText="1" shrinkToFit="1"/>
    </xf>
    <xf numFmtId="38" fontId="32" fillId="0" borderId="61" xfId="36" applyFont="1" applyBorder="1" applyAlignment="1">
      <alignment horizontal="center" vertical="center" wrapText="1" shrinkToFit="1"/>
    </xf>
    <xf numFmtId="38" fontId="32" fillId="0" borderId="60" xfId="36" applyFont="1" applyBorder="1" applyAlignment="1">
      <alignment horizontal="center" vertical="center" wrapText="1" shrinkToFit="1"/>
    </xf>
    <xf numFmtId="38" fontId="32" fillId="0" borderId="62" xfId="36" applyFont="1" applyBorder="1" applyAlignment="1">
      <alignment horizontal="center" vertical="center" wrapText="1" shrinkToFit="1"/>
    </xf>
    <xf numFmtId="177" fontId="32" fillId="0" borderId="58" xfId="36" applyNumberFormat="1" applyFont="1" applyBorder="1" applyAlignment="1">
      <alignment horizontal="center" vertical="center" wrapText="1"/>
    </xf>
    <xf numFmtId="177" fontId="32" fillId="0" borderId="56" xfId="36" applyNumberFormat="1" applyFont="1" applyBorder="1" applyAlignment="1">
      <alignment horizontal="center" vertical="center" wrapText="1"/>
    </xf>
    <xf numFmtId="38" fontId="32" fillId="0" borderId="31" xfId="36" applyFont="1" applyBorder="1" applyAlignment="1">
      <alignment horizontal="center" vertical="center" wrapText="1" shrinkToFit="1"/>
    </xf>
    <xf numFmtId="0" fontId="37" fillId="0" borderId="0" xfId="45" applyFont="1" applyBorder="1" applyAlignment="1">
      <alignment horizontal="left"/>
    </xf>
    <xf numFmtId="0" fontId="37" fillId="0" borderId="0" xfId="0" applyFont="1" applyAlignment="1"/>
    <xf numFmtId="38" fontId="32" fillId="0" borderId="82" xfId="36" applyFont="1" applyFill="1" applyBorder="1" applyAlignment="1">
      <alignment horizontal="center" vertical="center"/>
    </xf>
    <xf numFmtId="38" fontId="32" fillId="0" borderId="83" xfId="36" applyFont="1" applyFill="1" applyBorder="1" applyAlignment="1">
      <alignment horizontal="center" vertical="center"/>
    </xf>
    <xf numFmtId="38" fontId="32" fillId="0" borderId="84" xfId="36" applyFont="1" applyFill="1" applyBorder="1" applyAlignment="1">
      <alignment horizontal="center" vertical="center"/>
    </xf>
    <xf numFmtId="38" fontId="32" fillId="0" borderId="85" xfId="36" applyFont="1" applyFill="1" applyBorder="1" applyAlignment="1">
      <alignment horizontal="center" vertical="center"/>
    </xf>
    <xf numFmtId="38" fontId="32" fillId="0" borderId="86" xfId="36" applyFont="1" applyFill="1" applyBorder="1" applyAlignment="1">
      <alignment horizontal="center" vertical="center"/>
    </xf>
    <xf numFmtId="0" fontId="32" fillId="0" borderId="82" xfId="0" applyFont="1" applyFill="1" applyBorder="1" applyAlignment="1">
      <alignment horizontal="center" vertical="center"/>
    </xf>
    <xf numFmtId="0" fontId="32" fillId="0" borderId="83" xfId="0" applyFont="1" applyFill="1" applyBorder="1" applyAlignment="1">
      <alignment horizontal="center" vertical="center"/>
    </xf>
    <xf numFmtId="38" fontId="32" fillId="0" borderId="77" xfId="36" applyFont="1" applyBorder="1" applyAlignment="1">
      <alignment horizontal="distributed" vertical="center" justifyLastLine="1"/>
    </xf>
    <xf numFmtId="0" fontId="32" fillId="0" borderId="78" xfId="0" applyFont="1" applyBorder="1" applyAlignment="1">
      <alignment horizontal="distributed" vertical="center" justifyLastLine="1"/>
    </xf>
    <xf numFmtId="38" fontId="32" fillId="0" borderId="29" xfId="36" applyFont="1" applyFill="1" applyBorder="1" applyAlignment="1">
      <alignment horizontal="center"/>
    </xf>
    <xf numFmtId="38" fontId="32" fillId="0" borderId="31" xfId="36" applyFont="1" applyFill="1" applyBorder="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 x14ac:dyDescent="0.2"/>
  <cols>
    <col min="1" max="1" width="6.6328125" style="2" customWidth="1"/>
    <col min="2" max="2" width="11.7265625" style="2" customWidth="1"/>
    <col min="3" max="3" width="5.36328125" style="32" customWidth="1"/>
    <col min="4" max="4" width="55" style="1" customWidth="1"/>
    <col min="5" max="5" width="12.26953125" style="44" customWidth="1"/>
    <col min="6" max="6" width="29.36328125" style="3" customWidth="1"/>
    <col min="7" max="7" width="12.26953125" style="44" customWidth="1"/>
  </cols>
  <sheetData>
    <row r="2" spans="1:7" ht="13.5" thickBot="1" x14ac:dyDescent="0.25">
      <c r="E2" s="74" t="s">
        <v>182</v>
      </c>
    </row>
    <row r="3" spans="1:7" s="1" customFormat="1" ht="13.5" customHeight="1" x14ac:dyDescent="0.2">
      <c r="A3" s="736" t="s">
        <v>46</v>
      </c>
      <c r="B3" s="737"/>
      <c r="C3" s="750" t="s">
        <v>47</v>
      </c>
      <c r="D3" s="742" t="s">
        <v>33</v>
      </c>
      <c r="E3" s="742" t="s">
        <v>181</v>
      </c>
      <c r="F3" s="745" t="s">
        <v>183</v>
      </c>
      <c r="G3" s="745" t="s">
        <v>4</v>
      </c>
    </row>
    <row r="4" spans="1:7" s="1" customFormat="1" ht="11.25" customHeight="1" x14ac:dyDescent="0.2">
      <c r="A4" s="738"/>
      <c r="B4" s="739"/>
      <c r="C4" s="751"/>
      <c r="D4" s="753"/>
      <c r="E4" s="743"/>
      <c r="F4" s="748"/>
      <c r="G4" s="746"/>
    </row>
    <row r="5" spans="1:7" s="1" customFormat="1" ht="11.5" thickBot="1" x14ac:dyDescent="0.25">
      <c r="A5" s="740"/>
      <c r="B5" s="741"/>
      <c r="C5" s="752"/>
      <c r="D5" s="754"/>
      <c r="E5" s="744"/>
      <c r="F5" s="749"/>
      <c r="G5" s="747"/>
    </row>
    <row r="6" spans="1:7" s="1" customFormat="1" ht="18" customHeight="1" x14ac:dyDescent="0.2">
      <c r="A6" s="26" t="s">
        <v>90</v>
      </c>
      <c r="B6" s="14" t="s">
        <v>48</v>
      </c>
      <c r="C6" s="63">
        <v>1</v>
      </c>
      <c r="D6" s="64" t="s">
        <v>49</v>
      </c>
      <c r="E6" s="65"/>
      <c r="F6" s="65" t="s">
        <v>164</v>
      </c>
      <c r="G6" s="65"/>
    </row>
    <row r="7" spans="1:7" s="1" customFormat="1" ht="18" customHeight="1" x14ac:dyDescent="0.2">
      <c r="A7" s="26" t="s">
        <v>91</v>
      </c>
      <c r="B7" s="14"/>
      <c r="C7" s="54">
        <v>2</v>
      </c>
      <c r="D7" s="34" t="s">
        <v>50</v>
      </c>
      <c r="E7" s="68"/>
      <c r="F7" s="66" t="s">
        <v>184</v>
      </c>
      <c r="G7" s="68"/>
    </row>
    <row r="8" spans="1:7" s="1" customFormat="1" ht="18" customHeight="1" thickBot="1" x14ac:dyDescent="0.25">
      <c r="A8" s="26" t="s">
        <v>92</v>
      </c>
      <c r="B8" s="14"/>
      <c r="C8" s="55">
        <v>3</v>
      </c>
      <c r="D8" s="25" t="s">
        <v>51</v>
      </c>
      <c r="E8" s="67"/>
      <c r="F8" s="15"/>
      <c r="G8" s="67"/>
    </row>
    <row r="9" spans="1:7" s="1" customFormat="1" ht="18" customHeight="1" x14ac:dyDescent="0.2">
      <c r="A9" s="45" t="s">
        <v>117</v>
      </c>
      <c r="B9" s="19" t="s">
        <v>165</v>
      </c>
      <c r="C9" s="29">
        <v>4</v>
      </c>
      <c r="D9" s="11" t="s">
        <v>52</v>
      </c>
      <c r="E9" s="39"/>
      <c r="F9" s="66" t="s">
        <v>185</v>
      </c>
      <c r="G9" s="66"/>
    </row>
    <row r="10" spans="1:7" s="1" customFormat="1" ht="18" customHeight="1" x14ac:dyDescent="0.2">
      <c r="A10" s="45" t="s">
        <v>93</v>
      </c>
      <c r="B10" s="7"/>
      <c r="C10" s="27">
        <v>5</v>
      </c>
      <c r="D10" s="8" t="s">
        <v>53</v>
      </c>
      <c r="E10" s="69"/>
      <c r="F10" s="66" t="s">
        <v>153</v>
      </c>
      <c r="G10" s="69"/>
    </row>
    <row r="11" spans="1:7" s="1" customFormat="1" ht="28" customHeight="1" x14ac:dyDescent="0.2">
      <c r="A11" s="45" t="s">
        <v>94</v>
      </c>
      <c r="B11" s="7"/>
      <c r="C11" s="27">
        <v>6</v>
      </c>
      <c r="D11" s="41" t="s">
        <v>54</v>
      </c>
      <c r="E11" s="68"/>
      <c r="F11" s="16"/>
      <c r="G11" s="68"/>
    </row>
    <row r="12" spans="1:7" s="1" customFormat="1" ht="18" customHeight="1" x14ac:dyDescent="0.2">
      <c r="A12" s="45"/>
      <c r="B12" s="7"/>
      <c r="C12" s="27">
        <v>7</v>
      </c>
      <c r="D12" s="8" t="s">
        <v>55</v>
      </c>
      <c r="E12" s="68"/>
      <c r="F12" s="16"/>
      <c r="G12" s="68"/>
    </row>
    <row r="13" spans="1:7" s="1" customFormat="1" ht="28" customHeight="1" x14ac:dyDescent="0.2">
      <c r="A13" s="45"/>
      <c r="B13" s="7"/>
      <c r="C13" s="27">
        <v>8</v>
      </c>
      <c r="D13" s="41" t="s">
        <v>56</v>
      </c>
      <c r="E13" s="68"/>
      <c r="F13" s="16"/>
      <c r="G13" s="68"/>
    </row>
    <row r="14" spans="1:7" s="1" customFormat="1" ht="18" customHeight="1" x14ac:dyDescent="0.2">
      <c r="A14" s="45"/>
      <c r="B14" s="7"/>
      <c r="C14" s="27">
        <v>9</v>
      </c>
      <c r="D14" s="8" t="s">
        <v>57</v>
      </c>
      <c r="F14" s="16"/>
      <c r="G14" s="68"/>
    </row>
    <row r="15" spans="1:7" s="1" customFormat="1" ht="18" customHeight="1" x14ac:dyDescent="0.2">
      <c r="A15" s="45"/>
      <c r="B15" s="7"/>
      <c r="C15" s="27">
        <v>10</v>
      </c>
      <c r="D15" s="8" t="s">
        <v>58</v>
      </c>
      <c r="E15" s="68"/>
      <c r="F15" s="16"/>
      <c r="G15" s="68"/>
    </row>
    <row r="16" spans="1:7" s="1" customFormat="1" ht="18" customHeight="1" x14ac:dyDescent="0.2">
      <c r="A16" s="45"/>
      <c r="B16" s="7"/>
      <c r="C16" s="27">
        <v>11</v>
      </c>
      <c r="D16" s="8" t="s">
        <v>59</v>
      </c>
      <c r="E16" s="68"/>
      <c r="F16" s="16"/>
      <c r="G16" s="68"/>
    </row>
    <row r="17" spans="1:7" s="1" customFormat="1" ht="18" customHeight="1" x14ac:dyDescent="0.2">
      <c r="A17" s="45"/>
      <c r="B17" s="7"/>
      <c r="C17" s="27" t="s">
        <v>118</v>
      </c>
      <c r="D17" s="8" t="s">
        <v>60</v>
      </c>
      <c r="E17" s="68"/>
      <c r="F17" s="16"/>
      <c r="G17" s="68"/>
    </row>
    <row r="18" spans="1:7" s="1" customFormat="1" ht="18" customHeight="1" x14ac:dyDescent="0.2">
      <c r="A18" s="45"/>
      <c r="B18" s="7"/>
      <c r="C18" s="27" t="s">
        <v>119</v>
      </c>
      <c r="D18" s="8" t="s">
        <v>61</v>
      </c>
      <c r="E18" s="68"/>
      <c r="F18" s="16"/>
      <c r="G18" s="68"/>
    </row>
    <row r="19" spans="1:7" s="1" customFormat="1" ht="18" customHeight="1" x14ac:dyDescent="0.2">
      <c r="A19" s="45"/>
      <c r="B19" s="7"/>
      <c r="C19" s="27" t="s">
        <v>120</v>
      </c>
      <c r="D19" s="8" t="s">
        <v>62</v>
      </c>
      <c r="E19" s="68"/>
      <c r="F19" s="16"/>
      <c r="G19" s="68"/>
    </row>
    <row r="20" spans="1:7" s="1" customFormat="1" ht="18" customHeight="1" x14ac:dyDescent="0.2">
      <c r="A20" s="45"/>
      <c r="B20" s="7"/>
      <c r="C20" s="27">
        <v>13</v>
      </c>
      <c r="D20" s="8" t="s">
        <v>63</v>
      </c>
      <c r="E20" s="68"/>
      <c r="F20" s="16"/>
      <c r="G20" s="68"/>
    </row>
    <row r="21" spans="1:7" s="1" customFormat="1" ht="18" customHeight="1" x14ac:dyDescent="0.2">
      <c r="A21" s="45"/>
      <c r="B21" s="7"/>
      <c r="C21" s="27" t="s">
        <v>121</v>
      </c>
      <c r="D21" s="8" t="s">
        <v>64</v>
      </c>
      <c r="E21" s="68"/>
      <c r="F21" s="16"/>
      <c r="G21" s="68"/>
    </row>
    <row r="22" spans="1:7" s="1" customFormat="1" ht="18" customHeight="1" x14ac:dyDescent="0.2">
      <c r="A22" s="45"/>
      <c r="B22" s="7"/>
      <c r="C22" s="27" t="s">
        <v>122</v>
      </c>
      <c r="D22" s="8" t="s">
        <v>65</v>
      </c>
      <c r="E22" s="68"/>
      <c r="F22" s="16"/>
      <c r="G22" s="68"/>
    </row>
    <row r="23" spans="1:7" s="1" customFormat="1" ht="18" customHeight="1" x14ac:dyDescent="0.2">
      <c r="A23" s="45"/>
      <c r="B23" s="7"/>
      <c r="C23" s="27" t="s">
        <v>123</v>
      </c>
      <c r="D23" s="8" t="s">
        <v>66</v>
      </c>
      <c r="E23" s="68"/>
      <c r="F23" s="16"/>
      <c r="G23" s="68"/>
    </row>
    <row r="24" spans="1:7" s="1" customFormat="1" ht="18" customHeight="1" x14ac:dyDescent="0.2">
      <c r="A24" s="45"/>
      <c r="B24" s="7"/>
      <c r="C24" s="27">
        <v>15</v>
      </c>
      <c r="D24" s="8" t="s">
        <v>67</v>
      </c>
      <c r="E24" s="68"/>
      <c r="F24" s="16"/>
      <c r="G24" s="68"/>
    </row>
    <row r="25" spans="1:7" s="1" customFormat="1" ht="18" customHeight="1" x14ac:dyDescent="0.2">
      <c r="A25" s="45"/>
      <c r="B25" s="7"/>
      <c r="C25" s="27">
        <v>16</v>
      </c>
      <c r="D25" s="8" t="s">
        <v>68</v>
      </c>
      <c r="E25" s="68"/>
      <c r="F25" s="16"/>
      <c r="G25" s="68"/>
    </row>
    <row r="26" spans="1:7" s="1" customFormat="1" ht="18" customHeight="1" thickBot="1" x14ac:dyDescent="0.25">
      <c r="A26" s="45"/>
      <c r="B26" s="7"/>
      <c r="C26" s="31">
        <v>17</v>
      </c>
      <c r="D26" s="10" t="s">
        <v>69</v>
      </c>
      <c r="E26" s="38"/>
      <c r="F26" s="15"/>
      <c r="G26" s="67"/>
    </row>
    <row r="27" spans="1:7" s="1" customFormat="1" ht="18" customHeight="1" x14ac:dyDescent="0.2">
      <c r="A27" s="28" t="s">
        <v>95</v>
      </c>
      <c r="B27" s="33" t="s">
        <v>166</v>
      </c>
      <c r="C27" s="29">
        <v>18</v>
      </c>
      <c r="D27" s="11" t="s">
        <v>70</v>
      </c>
      <c r="E27" s="65" t="s">
        <v>177</v>
      </c>
      <c r="F27" s="65" t="s">
        <v>154</v>
      </c>
      <c r="G27" s="65" t="s">
        <v>2</v>
      </c>
    </row>
    <row r="28" spans="1:7" s="1" customFormat="1" ht="18" customHeight="1" x14ac:dyDescent="0.2">
      <c r="A28" s="45" t="s">
        <v>96</v>
      </c>
      <c r="B28" s="7"/>
      <c r="C28" s="27">
        <v>19</v>
      </c>
      <c r="D28" s="8" t="s">
        <v>5</v>
      </c>
      <c r="E28" s="68" t="s">
        <v>177</v>
      </c>
      <c r="F28" s="66" t="s">
        <v>155</v>
      </c>
      <c r="G28" s="68" t="s">
        <v>2</v>
      </c>
    </row>
    <row r="29" spans="1:7" s="1" customFormat="1" ht="18" customHeight="1" x14ac:dyDescent="0.2">
      <c r="A29" s="45" t="s">
        <v>97</v>
      </c>
      <c r="B29" s="7"/>
      <c r="C29" s="17">
        <v>20</v>
      </c>
      <c r="D29" s="4" t="s">
        <v>6</v>
      </c>
      <c r="E29" s="68" t="s">
        <v>177</v>
      </c>
      <c r="F29" s="16"/>
      <c r="G29" s="68" t="s">
        <v>2</v>
      </c>
    </row>
    <row r="30" spans="1:7" s="1" customFormat="1" ht="18" customHeight="1" x14ac:dyDescent="0.2">
      <c r="A30" s="45" t="s">
        <v>98</v>
      </c>
      <c r="B30" s="7"/>
      <c r="C30" s="17">
        <v>21</v>
      </c>
      <c r="D30" s="4" t="s">
        <v>71</v>
      </c>
      <c r="E30" s="68"/>
      <c r="F30" s="16"/>
      <c r="G30" s="68"/>
    </row>
    <row r="31" spans="1:7" s="1" customFormat="1" ht="18" customHeight="1" x14ac:dyDescent="0.2">
      <c r="A31" s="45" t="s">
        <v>99</v>
      </c>
      <c r="B31" s="7"/>
      <c r="C31" s="17">
        <v>22</v>
      </c>
      <c r="D31" s="4" t="s">
        <v>72</v>
      </c>
      <c r="E31" s="68"/>
      <c r="F31" s="16"/>
      <c r="G31" s="68"/>
    </row>
    <row r="32" spans="1:7" s="1" customFormat="1" ht="18" customHeight="1" thickBot="1" x14ac:dyDescent="0.25">
      <c r="A32" s="45"/>
      <c r="B32" s="7"/>
      <c r="C32" s="24">
        <v>23</v>
      </c>
      <c r="D32" s="12" t="s">
        <v>202</v>
      </c>
      <c r="E32" s="69"/>
      <c r="F32" s="16"/>
      <c r="G32" s="69"/>
    </row>
    <row r="33" spans="1:7" s="1" customFormat="1" ht="18" customHeight="1" x14ac:dyDescent="0.2">
      <c r="A33" s="45"/>
      <c r="B33" s="33" t="s">
        <v>167</v>
      </c>
      <c r="C33" s="29">
        <v>24</v>
      </c>
      <c r="D33" s="11" t="s">
        <v>73</v>
      </c>
      <c r="E33" s="71"/>
      <c r="F33" s="16"/>
      <c r="G33" s="71"/>
    </row>
    <row r="34" spans="1:7" s="1" customFormat="1" ht="18" customHeight="1" x14ac:dyDescent="0.2">
      <c r="A34" s="45"/>
      <c r="B34" s="7"/>
      <c r="C34" s="17">
        <v>25</v>
      </c>
      <c r="D34" s="4" t="s">
        <v>7</v>
      </c>
      <c r="E34" s="68"/>
      <c r="F34" s="16"/>
      <c r="G34" s="68"/>
    </row>
    <row r="35" spans="1:7" s="1" customFormat="1" ht="18" customHeight="1" x14ac:dyDescent="0.2">
      <c r="A35" s="45"/>
      <c r="B35" s="7"/>
      <c r="C35" s="17">
        <v>26</v>
      </c>
      <c r="D35" s="4" t="s">
        <v>137</v>
      </c>
      <c r="E35" s="68"/>
      <c r="F35" s="16"/>
      <c r="G35" s="68"/>
    </row>
    <row r="36" spans="1:7" s="1" customFormat="1" ht="18" customHeight="1" x14ac:dyDescent="0.2">
      <c r="A36" s="45"/>
      <c r="B36" s="7"/>
      <c r="C36" s="24" t="s">
        <v>204</v>
      </c>
      <c r="D36" s="12" t="s">
        <v>205</v>
      </c>
      <c r="E36" s="68" t="s">
        <v>195</v>
      </c>
      <c r="F36" s="16"/>
      <c r="G36" s="68" t="s">
        <v>2</v>
      </c>
    </row>
    <row r="37" spans="1:7" s="1" customFormat="1" ht="18" customHeight="1" thickBot="1" x14ac:dyDescent="0.25">
      <c r="A37" s="45"/>
      <c r="B37" s="7"/>
      <c r="C37" s="24" t="s">
        <v>203</v>
      </c>
      <c r="D37" s="12" t="s">
        <v>206</v>
      </c>
      <c r="E37" s="67"/>
      <c r="F37" s="15"/>
      <c r="G37" s="67"/>
    </row>
    <row r="38" spans="1:7" s="1" customFormat="1" ht="18" customHeight="1" x14ac:dyDescent="0.2">
      <c r="A38" s="45"/>
      <c r="B38" s="33" t="s">
        <v>100</v>
      </c>
      <c r="C38" s="57" t="s">
        <v>151</v>
      </c>
      <c r="D38" s="11" t="s">
        <v>40</v>
      </c>
      <c r="E38" s="35" t="s">
        <v>177</v>
      </c>
      <c r="F38" s="65" t="s">
        <v>156</v>
      </c>
      <c r="G38" s="65" t="s">
        <v>2</v>
      </c>
    </row>
    <row r="39" spans="1:7" s="1" customFormat="1" ht="18" customHeight="1" x14ac:dyDescent="0.2">
      <c r="A39" s="45"/>
      <c r="B39" s="7"/>
      <c r="C39" s="59"/>
      <c r="D39" s="10" t="s">
        <v>143</v>
      </c>
      <c r="E39" s="39"/>
      <c r="F39" s="66" t="s">
        <v>186</v>
      </c>
      <c r="G39" s="66"/>
    </row>
    <row r="40" spans="1:7" s="1" customFormat="1" ht="18" customHeight="1" x14ac:dyDescent="0.2">
      <c r="A40" s="45"/>
      <c r="B40" s="7"/>
      <c r="C40" s="56"/>
      <c r="D40" s="60" t="s">
        <v>125</v>
      </c>
      <c r="E40" s="39"/>
      <c r="F40" s="16"/>
      <c r="G40" s="66"/>
    </row>
    <row r="41" spans="1:7" s="1" customFormat="1" ht="18" customHeight="1" x14ac:dyDescent="0.2">
      <c r="A41" s="45"/>
      <c r="B41" s="7"/>
      <c r="C41" s="58" t="s">
        <v>39</v>
      </c>
      <c r="D41" s="4" t="s">
        <v>8</v>
      </c>
      <c r="E41" s="69" t="s">
        <v>195</v>
      </c>
      <c r="F41" s="16"/>
      <c r="G41" s="69" t="s">
        <v>2</v>
      </c>
    </row>
    <row r="42" spans="1:7" s="1" customFormat="1" ht="18" customHeight="1" x14ac:dyDescent="0.2">
      <c r="A42" s="45"/>
      <c r="B42" s="7"/>
      <c r="C42" s="59"/>
      <c r="D42" s="10" t="s">
        <v>143</v>
      </c>
      <c r="E42" s="66"/>
      <c r="F42" s="16"/>
      <c r="G42" s="66"/>
    </row>
    <row r="43" spans="1:7" s="1" customFormat="1" ht="18" customHeight="1" x14ac:dyDescent="0.2">
      <c r="A43" s="45"/>
      <c r="B43" s="7"/>
      <c r="C43" s="56"/>
      <c r="D43" s="60" t="s">
        <v>125</v>
      </c>
      <c r="E43" s="70"/>
      <c r="F43" s="16"/>
      <c r="G43" s="70"/>
    </row>
    <row r="44" spans="1:7" s="1" customFormat="1" ht="18" customHeight="1" x14ac:dyDescent="0.2">
      <c r="A44" s="45"/>
      <c r="B44" s="7"/>
      <c r="C44" s="58" t="s">
        <v>148</v>
      </c>
      <c r="D44" s="4" t="s">
        <v>41</v>
      </c>
      <c r="E44" s="66" t="s">
        <v>195</v>
      </c>
      <c r="F44" s="16"/>
      <c r="G44" s="66" t="s">
        <v>2</v>
      </c>
    </row>
    <row r="45" spans="1:7" s="1" customFormat="1" ht="18" customHeight="1" x14ac:dyDescent="0.2">
      <c r="A45" s="45"/>
      <c r="B45" s="7"/>
      <c r="C45" s="59"/>
      <c r="D45" s="12" t="s">
        <v>144</v>
      </c>
      <c r="E45" s="66"/>
      <c r="F45" s="16"/>
      <c r="G45" s="66"/>
    </row>
    <row r="46" spans="1:7" s="1" customFormat="1" ht="18" customHeight="1" x14ac:dyDescent="0.2">
      <c r="A46" s="45"/>
      <c r="B46" s="7"/>
      <c r="C46" s="56"/>
      <c r="D46" s="60" t="s">
        <v>125</v>
      </c>
      <c r="E46" s="66"/>
      <c r="F46" s="16"/>
      <c r="G46" s="66"/>
    </row>
    <row r="47" spans="1:7" s="1" customFormat="1" ht="18" customHeight="1" x14ac:dyDescent="0.2">
      <c r="A47" s="45"/>
      <c r="B47" s="7"/>
      <c r="C47" s="58" t="s">
        <v>149</v>
      </c>
      <c r="D47" s="4" t="s">
        <v>9</v>
      </c>
      <c r="E47" s="69" t="s">
        <v>195</v>
      </c>
      <c r="F47" s="16"/>
      <c r="G47" s="69" t="s">
        <v>2</v>
      </c>
    </row>
    <row r="48" spans="1:7" s="1" customFormat="1" ht="18" customHeight="1" x14ac:dyDescent="0.2">
      <c r="A48" s="45"/>
      <c r="B48" s="7"/>
      <c r="C48" s="59"/>
      <c r="D48" s="12" t="s">
        <v>144</v>
      </c>
      <c r="E48" s="66"/>
      <c r="F48" s="16"/>
      <c r="G48" s="66"/>
    </row>
    <row r="49" spans="1:7" s="1" customFormat="1" ht="18" customHeight="1" x14ac:dyDescent="0.2">
      <c r="A49" s="45"/>
      <c r="B49" s="7"/>
      <c r="C49" s="56"/>
      <c r="D49" s="60" t="s">
        <v>125</v>
      </c>
      <c r="E49" s="70"/>
      <c r="F49" s="16"/>
      <c r="G49" s="70"/>
    </row>
    <row r="50" spans="1:7" s="1" customFormat="1" ht="18" customHeight="1" x14ac:dyDescent="0.2">
      <c r="A50" s="45"/>
      <c r="B50" s="7"/>
      <c r="C50" s="17">
        <v>30</v>
      </c>
      <c r="D50" s="4" t="s">
        <v>207</v>
      </c>
      <c r="E50" s="66" t="s">
        <v>195</v>
      </c>
      <c r="F50" s="16"/>
      <c r="G50" s="66" t="s">
        <v>3</v>
      </c>
    </row>
    <row r="51" spans="1:7" s="1" customFormat="1" ht="18" customHeight="1" x14ac:dyDescent="0.2">
      <c r="A51" s="45"/>
      <c r="B51" s="7"/>
      <c r="C51" s="17">
        <v>31</v>
      </c>
      <c r="D51" s="4" t="s">
        <v>42</v>
      </c>
      <c r="E51" s="68" t="s">
        <v>195</v>
      </c>
      <c r="F51" s="16"/>
      <c r="G51" s="68" t="s">
        <v>2</v>
      </c>
    </row>
    <row r="52" spans="1:7" s="1" customFormat="1" ht="18" customHeight="1" x14ac:dyDescent="0.2">
      <c r="A52" s="45"/>
      <c r="B52" s="7"/>
      <c r="C52" s="17">
        <v>32</v>
      </c>
      <c r="D52" s="4" t="s">
        <v>34</v>
      </c>
      <c r="E52" s="68"/>
      <c r="F52" s="16"/>
      <c r="G52" s="68"/>
    </row>
    <row r="53" spans="1:7" s="1" customFormat="1" ht="18" customHeight="1" x14ac:dyDescent="0.2">
      <c r="A53" s="45"/>
      <c r="B53" s="7"/>
      <c r="C53" s="24">
        <v>33</v>
      </c>
      <c r="D53" s="12" t="s">
        <v>45</v>
      </c>
      <c r="E53" s="68"/>
      <c r="F53" s="16"/>
      <c r="G53" s="68"/>
    </row>
    <row r="54" spans="1:7" s="1" customFormat="1" ht="18" customHeight="1" x14ac:dyDescent="0.2">
      <c r="A54" s="45"/>
      <c r="B54" s="6"/>
      <c r="C54" s="31"/>
      <c r="D54" s="51" t="s">
        <v>124</v>
      </c>
      <c r="E54" s="66"/>
      <c r="F54" s="16"/>
      <c r="G54" s="66"/>
    </row>
    <row r="55" spans="1:7" s="1" customFormat="1" ht="18" customHeight="1" thickBot="1" x14ac:dyDescent="0.25">
      <c r="A55" s="45"/>
      <c r="B55" s="22"/>
      <c r="C55" s="31"/>
      <c r="D55" s="10" t="s">
        <v>125</v>
      </c>
      <c r="E55" s="66"/>
      <c r="F55" s="16"/>
      <c r="G55" s="66"/>
    </row>
    <row r="56" spans="1:7" s="1" customFormat="1" ht="18" customHeight="1" thickBot="1" x14ac:dyDescent="0.25">
      <c r="A56" s="45"/>
      <c r="B56" s="7" t="s">
        <v>101</v>
      </c>
      <c r="C56" s="36" t="s">
        <v>208</v>
      </c>
      <c r="D56" s="53" t="s">
        <v>74</v>
      </c>
      <c r="E56" s="65"/>
      <c r="F56" s="16"/>
      <c r="G56" s="66"/>
    </row>
    <row r="57" spans="1:7" s="1" customFormat="1" ht="18" customHeight="1" thickBot="1" x14ac:dyDescent="0.25">
      <c r="A57" s="45"/>
      <c r="B57" s="7"/>
      <c r="C57" s="20" t="s">
        <v>209</v>
      </c>
      <c r="D57" s="5" t="s">
        <v>74</v>
      </c>
      <c r="E57" s="73"/>
      <c r="F57" s="16"/>
      <c r="G57" s="72"/>
    </row>
    <row r="58" spans="1:7" s="1" customFormat="1" ht="18" customHeight="1" x14ac:dyDescent="0.2">
      <c r="A58" s="28"/>
      <c r="B58" s="33"/>
      <c r="C58" s="29">
        <v>35</v>
      </c>
      <c r="D58" s="11" t="s">
        <v>10</v>
      </c>
      <c r="E58" s="66" t="s">
        <v>195</v>
      </c>
      <c r="F58" s="16"/>
      <c r="G58" s="66" t="s">
        <v>2</v>
      </c>
    </row>
    <row r="59" spans="1:7" s="1" customFormat="1" ht="18" customHeight="1" x14ac:dyDescent="0.2">
      <c r="A59" s="45"/>
      <c r="B59" s="7"/>
      <c r="C59" s="17">
        <v>36</v>
      </c>
      <c r="D59" s="4" t="s">
        <v>11</v>
      </c>
      <c r="E59" s="68"/>
      <c r="F59" s="16"/>
      <c r="G59" s="68"/>
    </row>
    <row r="60" spans="1:7" s="1" customFormat="1" ht="18" customHeight="1" thickBot="1" x14ac:dyDescent="0.25">
      <c r="A60" s="45"/>
      <c r="B60" s="46"/>
      <c r="C60" s="37">
        <v>37</v>
      </c>
      <c r="D60" s="18" t="s">
        <v>22</v>
      </c>
      <c r="E60" s="67"/>
      <c r="F60" s="15"/>
      <c r="G60" s="67"/>
    </row>
    <row r="61" spans="1:7" s="1" customFormat="1" ht="18" customHeight="1" x14ac:dyDescent="0.2">
      <c r="A61" s="45"/>
      <c r="B61" s="7" t="s">
        <v>168</v>
      </c>
      <c r="C61" s="31">
        <v>38</v>
      </c>
      <c r="D61" s="10" t="s">
        <v>210</v>
      </c>
      <c r="E61" s="66"/>
      <c r="F61" s="65" t="s">
        <v>157</v>
      </c>
      <c r="G61" s="66"/>
    </row>
    <row r="62" spans="1:7" s="1" customFormat="1" ht="18" customHeight="1" thickBot="1" x14ac:dyDescent="0.25">
      <c r="A62" s="45"/>
      <c r="B62" s="46"/>
      <c r="C62" s="20">
        <v>39</v>
      </c>
      <c r="D62" s="5" t="s">
        <v>75</v>
      </c>
      <c r="E62" s="73"/>
      <c r="F62" s="66" t="s">
        <v>187</v>
      </c>
      <c r="G62" s="73"/>
    </row>
    <row r="63" spans="1:7" s="1" customFormat="1" ht="18" customHeight="1" x14ac:dyDescent="0.2">
      <c r="A63" s="45"/>
      <c r="B63" s="7" t="s">
        <v>169</v>
      </c>
      <c r="C63" s="31">
        <v>40</v>
      </c>
      <c r="D63" s="10" t="s">
        <v>76</v>
      </c>
      <c r="E63" s="66"/>
      <c r="F63" s="16"/>
      <c r="G63" s="66"/>
    </row>
    <row r="64" spans="1:7" s="1" customFormat="1" ht="18" customHeight="1" x14ac:dyDescent="0.2">
      <c r="A64" s="45"/>
      <c r="B64" s="7"/>
      <c r="C64" s="31"/>
      <c r="D64" s="51" t="s">
        <v>145</v>
      </c>
      <c r="E64" s="66"/>
      <c r="F64" s="16"/>
      <c r="G64" s="66"/>
    </row>
    <row r="65" spans="1:7" s="1" customFormat="1" ht="18" customHeight="1" x14ac:dyDescent="0.2">
      <c r="A65" s="45"/>
      <c r="B65" s="7"/>
      <c r="C65" s="31"/>
      <c r="D65" s="61" t="s">
        <v>146</v>
      </c>
      <c r="E65" s="66"/>
      <c r="F65" s="16"/>
      <c r="G65" s="66"/>
    </row>
    <row r="66" spans="1:7" s="1" customFormat="1" ht="18" customHeight="1" x14ac:dyDescent="0.2">
      <c r="A66" s="45"/>
      <c r="B66" s="7"/>
      <c r="C66" s="31"/>
      <c r="D66" s="50" t="s">
        <v>126</v>
      </c>
      <c r="E66" s="66"/>
      <c r="F66" s="16"/>
      <c r="G66" s="66"/>
    </row>
    <row r="67" spans="1:7" s="1" customFormat="1" ht="18" customHeight="1" thickBot="1" x14ac:dyDescent="0.25">
      <c r="A67" s="23"/>
      <c r="B67" s="22"/>
      <c r="C67" s="37"/>
      <c r="D67" s="18" t="s">
        <v>127</v>
      </c>
      <c r="E67" s="66"/>
      <c r="F67" s="16"/>
      <c r="G67" s="66"/>
    </row>
    <row r="68" spans="1:7" s="1" customFormat="1" ht="18" customHeight="1" x14ac:dyDescent="0.2">
      <c r="A68" s="28"/>
      <c r="B68" s="19"/>
      <c r="C68" s="36">
        <v>41</v>
      </c>
      <c r="D68" s="53" t="s">
        <v>32</v>
      </c>
      <c r="E68" s="65"/>
      <c r="F68" s="16"/>
      <c r="G68" s="65"/>
    </row>
    <row r="69" spans="1:7" s="1" customFormat="1" ht="18" customHeight="1" x14ac:dyDescent="0.2">
      <c r="A69" s="45"/>
      <c r="B69" s="6"/>
      <c r="C69" s="31"/>
      <c r="D69" s="51" t="s">
        <v>128</v>
      </c>
      <c r="E69" s="66"/>
      <c r="F69" s="16"/>
      <c r="G69" s="66"/>
    </row>
    <row r="70" spans="1:7" s="1" customFormat="1" ht="18" customHeight="1" x14ac:dyDescent="0.2">
      <c r="A70" s="45"/>
      <c r="B70" s="7"/>
      <c r="C70" s="31"/>
      <c r="D70" s="50" t="s">
        <v>129</v>
      </c>
      <c r="E70" s="66"/>
      <c r="F70" s="16"/>
      <c r="G70" s="66"/>
    </row>
    <row r="71" spans="1:7" s="1" customFormat="1" ht="18" customHeight="1" thickBot="1" x14ac:dyDescent="0.25">
      <c r="A71" s="23"/>
      <c r="B71" s="22"/>
      <c r="C71" s="37"/>
      <c r="D71" s="18" t="s">
        <v>130</v>
      </c>
      <c r="E71" s="67"/>
      <c r="F71" s="15"/>
      <c r="G71" s="67"/>
    </row>
    <row r="72" spans="1:7" s="1" customFormat="1" ht="18" customHeight="1" x14ac:dyDescent="0.2">
      <c r="A72" s="45"/>
      <c r="B72" s="7" t="s">
        <v>170</v>
      </c>
      <c r="C72" s="31">
        <v>42</v>
      </c>
      <c r="D72" s="10" t="s">
        <v>77</v>
      </c>
      <c r="E72" s="39"/>
      <c r="F72" s="65" t="s">
        <v>158</v>
      </c>
      <c r="G72" s="66"/>
    </row>
    <row r="73" spans="1:7" s="1" customFormat="1" ht="18" customHeight="1" x14ac:dyDescent="0.2">
      <c r="A73" s="45"/>
      <c r="B73" s="7"/>
      <c r="C73" s="17">
        <v>43</v>
      </c>
      <c r="D73" s="4" t="s">
        <v>78</v>
      </c>
      <c r="E73" s="68"/>
      <c r="F73" s="66" t="s">
        <v>188</v>
      </c>
      <c r="G73" s="68"/>
    </row>
    <row r="74" spans="1:7" s="1" customFormat="1" ht="18" customHeight="1" x14ac:dyDescent="0.2">
      <c r="A74" s="45"/>
      <c r="B74" s="7"/>
      <c r="C74" s="17">
        <v>44</v>
      </c>
      <c r="D74" s="4" t="s">
        <v>79</v>
      </c>
      <c r="E74" s="68"/>
      <c r="F74" s="16"/>
      <c r="G74" s="68"/>
    </row>
    <row r="75" spans="1:7" s="1" customFormat="1" ht="18" customHeight="1" x14ac:dyDescent="0.2">
      <c r="A75" s="45"/>
      <c r="B75" s="7"/>
      <c r="C75" s="17">
        <v>45</v>
      </c>
      <c r="D75" s="4" t="s">
        <v>80</v>
      </c>
      <c r="E75" s="68"/>
      <c r="F75" s="16"/>
      <c r="G75" s="68"/>
    </row>
    <row r="76" spans="1:7" s="1" customFormat="1" ht="28" customHeight="1" x14ac:dyDescent="0.2">
      <c r="A76" s="45"/>
      <c r="B76" s="7"/>
      <c r="C76" s="17">
        <v>46</v>
      </c>
      <c r="D76" s="21" t="s">
        <v>81</v>
      </c>
      <c r="E76" s="68"/>
      <c r="F76" s="16"/>
      <c r="G76" s="68"/>
    </row>
    <row r="77" spans="1:7" s="1" customFormat="1" ht="18" customHeight="1" x14ac:dyDescent="0.2">
      <c r="A77" s="45"/>
      <c r="B77" s="7"/>
      <c r="C77" s="17">
        <v>47</v>
      </c>
      <c r="D77" s="4" t="s">
        <v>82</v>
      </c>
      <c r="E77" s="68"/>
      <c r="F77" s="16"/>
      <c r="G77" s="68"/>
    </row>
    <row r="78" spans="1:7" s="1" customFormat="1" ht="18" customHeight="1" x14ac:dyDescent="0.2">
      <c r="A78" s="45"/>
      <c r="B78" s="7"/>
      <c r="C78" s="17">
        <v>48</v>
      </c>
      <c r="D78" s="4" t="s">
        <v>83</v>
      </c>
      <c r="E78" s="68"/>
      <c r="F78" s="16"/>
      <c r="G78" s="68"/>
    </row>
    <row r="79" spans="1:7" s="1" customFormat="1" ht="18" customHeight="1" x14ac:dyDescent="0.2">
      <c r="A79" s="45"/>
      <c r="B79" s="7"/>
      <c r="C79" s="24">
        <v>49</v>
      </c>
      <c r="D79" s="12" t="s">
        <v>84</v>
      </c>
      <c r="E79" s="68"/>
      <c r="F79" s="16"/>
      <c r="G79" s="68"/>
    </row>
    <row r="80" spans="1:7" s="1" customFormat="1" ht="18" customHeight="1" x14ac:dyDescent="0.2">
      <c r="A80" s="45"/>
      <c r="B80" s="7"/>
      <c r="C80" s="17">
        <v>50</v>
      </c>
      <c r="D80" s="4" t="s">
        <v>12</v>
      </c>
      <c r="E80" s="68"/>
      <c r="F80" s="16"/>
      <c r="G80" s="68"/>
    </row>
    <row r="81" spans="1:7" s="1" customFormat="1" ht="18" customHeight="1" x14ac:dyDescent="0.2">
      <c r="A81" s="45"/>
      <c r="B81" s="7"/>
      <c r="C81" s="17">
        <v>51</v>
      </c>
      <c r="D81" s="4" t="s">
        <v>13</v>
      </c>
      <c r="E81" s="68"/>
      <c r="F81" s="16"/>
      <c r="G81" s="68"/>
    </row>
    <row r="82" spans="1:7" s="1" customFormat="1" ht="18" customHeight="1" x14ac:dyDescent="0.2">
      <c r="A82" s="45"/>
      <c r="B82" s="7"/>
      <c r="C82" s="17">
        <v>52</v>
      </c>
      <c r="D82" s="4" t="s">
        <v>14</v>
      </c>
      <c r="E82" s="68"/>
      <c r="F82" s="16"/>
      <c r="G82" s="68"/>
    </row>
    <row r="83" spans="1:7" s="1" customFormat="1" ht="18" customHeight="1" x14ac:dyDescent="0.2">
      <c r="A83" s="45"/>
      <c r="B83" s="7"/>
      <c r="C83" s="17">
        <v>53</v>
      </c>
      <c r="D83" s="4" t="s">
        <v>15</v>
      </c>
      <c r="E83" s="68"/>
      <c r="F83" s="16"/>
      <c r="G83" s="68"/>
    </row>
    <row r="84" spans="1:7" s="1" customFormat="1" ht="18" customHeight="1" x14ac:dyDescent="0.2">
      <c r="A84" s="45"/>
      <c r="B84" s="7"/>
      <c r="C84" s="17">
        <v>54</v>
      </c>
      <c r="D84" s="4" t="s">
        <v>16</v>
      </c>
      <c r="E84" s="68"/>
      <c r="F84" s="16"/>
      <c r="G84" s="68"/>
    </row>
    <row r="85" spans="1:7" s="1" customFormat="1" ht="18" customHeight="1" x14ac:dyDescent="0.2">
      <c r="A85" s="45"/>
      <c r="B85" s="7"/>
      <c r="C85" s="24" t="s">
        <v>150</v>
      </c>
      <c r="D85" s="12" t="s">
        <v>147</v>
      </c>
      <c r="E85" s="39"/>
      <c r="F85" s="16"/>
      <c r="G85" s="66"/>
    </row>
    <row r="86" spans="1:7" s="1" customFormat="1" ht="18" customHeight="1" thickBot="1" x14ac:dyDescent="0.25">
      <c r="A86" s="45"/>
      <c r="B86" s="7"/>
      <c r="C86" s="37"/>
      <c r="D86" s="62" t="s">
        <v>125</v>
      </c>
      <c r="E86" s="39"/>
      <c r="F86" s="15"/>
      <c r="G86" s="66"/>
    </row>
    <row r="87" spans="1:7" s="1" customFormat="1" ht="18" customHeight="1" x14ac:dyDescent="0.2">
      <c r="A87" s="45"/>
      <c r="B87" s="33" t="s">
        <v>171</v>
      </c>
      <c r="C87" s="29">
        <v>55</v>
      </c>
      <c r="D87" s="11" t="s">
        <v>17</v>
      </c>
      <c r="E87" s="40"/>
      <c r="F87" s="65" t="s">
        <v>159</v>
      </c>
      <c r="G87" s="65"/>
    </row>
    <row r="88" spans="1:7" s="1" customFormat="1" ht="18" customHeight="1" x14ac:dyDescent="0.2">
      <c r="A88" s="45"/>
      <c r="B88" s="7"/>
      <c r="C88" s="17" t="s">
        <v>152</v>
      </c>
      <c r="D88" s="4" t="s">
        <v>18</v>
      </c>
      <c r="E88" s="68"/>
      <c r="F88" s="66" t="s">
        <v>160</v>
      </c>
      <c r="G88" s="68"/>
    </row>
    <row r="89" spans="1:7" s="1" customFormat="1" ht="18" customHeight="1" thickBot="1" x14ac:dyDescent="0.25">
      <c r="A89" s="45"/>
      <c r="B89" s="46"/>
      <c r="C89" s="20" t="s">
        <v>85</v>
      </c>
      <c r="D89" s="42" t="s">
        <v>86</v>
      </c>
      <c r="E89" s="38"/>
      <c r="F89" s="16"/>
      <c r="G89" s="67"/>
    </row>
    <row r="90" spans="1:7" s="1" customFormat="1" ht="18" customHeight="1" x14ac:dyDescent="0.2">
      <c r="A90" s="45"/>
      <c r="B90" s="7" t="s">
        <v>172</v>
      </c>
      <c r="C90" s="76" t="s">
        <v>189</v>
      </c>
      <c r="D90" s="11" t="s">
        <v>192</v>
      </c>
      <c r="E90" s="39" t="s">
        <v>177</v>
      </c>
      <c r="F90" s="16"/>
      <c r="G90" s="66" t="s">
        <v>2</v>
      </c>
    </row>
    <row r="91" spans="1:7" s="1" customFormat="1" ht="18" customHeight="1" x14ac:dyDescent="0.2">
      <c r="A91" s="45"/>
      <c r="B91" s="7"/>
      <c r="C91" s="27" t="s">
        <v>190</v>
      </c>
      <c r="D91" s="8" t="s">
        <v>193</v>
      </c>
      <c r="E91" s="68" t="s">
        <v>195</v>
      </c>
      <c r="F91" s="16"/>
      <c r="G91" s="68" t="s">
        <v>2</v>
      </c>
    </row>
    <row r="92" spans="1:7" s="1" customFormat="1" ht="18" customHeight="1" x14ac:dyDescent="0.2">
      <c r="A92" s="45"/>
      <c r="B92" s="7"/>
      <c r="C92" s="27" t="s">
        <v>191</v>
      </c>
      <c r="D92" s="8" t="s">
        <v>194</v>
      </c>
      <c r="E92" s="68" t="s">
        <v>195</v>
      </c>
      <c r="F92" s="16"/>
      <c r="G92" s="68" t="s">
        <v>2</v>
      </c>
    </row>
    <row r="93" spans="1:7" s="1" customFormat="1" ht="18" customHeight="1" x14ac:dyDescent="0.2">
      <c r="A93" s="45"/>
      <c r="B93" s="7"/>
      <c r="C93" s="17">
        <v>58</v>
      </c>
      <c r="D93" s="4" t="s">
        <v>29</v>
      </c>
      <c r="E93" s="75" t="s">
        <v>195</v>
      </c>
      <c r="F93" s="16"/>
      <c r="G93" s="68" t="s">
        <v>2</v>
      </c>
    </row>
    <row r="94" spans="1:7" s="1" customFormat="1" ht="18" customHeight="1" x14ac:dyDescent="0.2">
      <c r="A94" s="45"/>
      <c r="B94" s="7"/>
      <c r="C94" s="17">
        <v>59</v>
      </c>
      <c r="D94" s="4" t="s">
        <v>30</v>
      </c>
      <c r="E94" s="68"/>
      <c r="F94" s="16"/>
      <c r="G94" s="68"/>
    </row>
    <row r="95" spans="1:7" s="1" customFormat="1" ht="18" customHeight="1" x14ac:dyDescent="0.2">
      <c r="A95" s="45"/>
      <c r="B95" s="7"/>
      <c r="C95" s="24">
        <v>60</v>
      </c>
      <c r="D95" s="4" t="s">
        <v>31</v>
      </c>
      <c r="E95" s="69" t="s">
        <v>177</v>
      </c>
      <c r="F95" s="16"/>
      <c r="G95" s="69" t="s">
        <v>3</v>
      </c>
    </row>
    <row r="96" spans="1:7" s="1" customFormat="1" ht="18" customHeight="1" x14ac:dyDescent="0.2">
      <c r="A96" s="45"/>
      <c r="B96" s="7"/>
      <c r="C96" s="31"/>
      <c r="D96" s="12" t="s">
        <v>131</v>
      </c>
      <c r="E96" s="78"/>
      <c r="F96" s="16"/>
      <c r="G96" s="78"/>
    </row>
    <row r="97" spans="1:7" s="1" customFormat="1" ht="18" customHeight="1" x14ac:dyDescent="0.2">
      <c r="A97" s="45"/>
      <c r="B97" s="7"/>
      <c r="C97" s="31"/>
      <c r="D97" s="52" t="s">
        <v>132</v>
      </c>
      <c r="E97" s="79"/>
      <c r="F97" s="16"/>
      <c r="G97" s="79"/>
    </row>
    <row r="98" spans="1:7" s="1" customFormat="1" ht="18" customHeight="1" x14ac:dyDescent="0.2">
      <c r="A98" s="45"/>
      <c r="B98" s="7"/>
      <c r="C98" s="17" t="s">
        <v>196</v>
      </c>
      <c r="D98" s="4" t="s">
        <v>198</v>
      </c>
      <c r="E98" s="66" t="s">
        <v>200</v>
      </c>
      <c r="F98" s="16"/>
      <c r="G98" s="66" t="s">
        <v>2</v>
      </c>
    </row>
    <row r="99" spans="1:7" s="1" customFormat="1" ht="18" customHeight="1" thickBot="1" x14ac:dyDescent="0.25">
      <c r="A99" s="45"/>
      <c r="B99" s="46"/>
      <c r="C99" s="20" t="s">
        <v>197</v>
      </c>
      <c r="D99" s="5" t="s">
        <v>199</v>
      </c>
      <c r="E99" s="73" t="s">
        <v>177</v>
      </c>
      <c r="F99" s="16"/>
      <c r="G99" s="73" t="s">
        <v>2</v>
      </c>
    </row>
    <row r="100" spans="1:7" s="1" customFormat="1" ht="18" customHeight="1" x14ac:dyDescent="0.2">
      <c r="A100" s="45"/>
      <c r="B100" s="7" t="s">
        <v>173</v>
      </c>
      <c r="C100" s="17">
        <v>62</v>
      </c>
      <c r="D100" s="4" t="s">
        <v>27</v>
      </c>
      <c r="E100" s="70"/>
      <c r="F100" s="16"/>
      <c r="G100" s="70"/>
    </row>
    <row r="101" spans="1:7" s="1" customFormat="1" ht="18" customHeight="1" thickBot="1" x14ac:dyDescent="0.25">
      <c r="A101" s="23"/>
      <c r="B101" s="47"/>
      <c r="C101" s="20">
        <v>63</v>
      </c>
      <c r="D101" s="5" t="s">
        <v>28</v>
      </c>
      <c r="E101" s="38"/>
      <c r="F101" s="15"/>
      <c r="G101" s="67"/>
    </row>
    <row r="102" spans="1:7" s="1" customFormat="1" ht="18" customHeight="1" x14ac:dyDescent="0.2">
      <c r="A102" s="45" t="s">
        <v>103</v>
      </c>
      <c r="B102" s="7" t="s">
        <v>102</v>
      </c>
      <c r="C102" s="31">
        <v>64</v>
      </c>
      <c r="D102" s="10" t="s">
        <v>38</v>
      </c>
      <c r="E102" s="65"/>
      <c r="F102" s="65" t="s">
        <v>161</v>
      </c>
      <c r="G102" s="65"/>
    </row>
    <row r="103" spans="1:7" s="1" customFormat="1" ht="18" customHeight="1" x14ac:dyDescent="0.2">
      <c r="A103" s="45" t="s">
        <v>104</v>
      </c>
      <c r="B103" s="7"/>
      <c r="C103" s="31"/>
      <c r="D103" s="12" t="s">
        <v>133</v>
      </c>
      <c r="E103" s="66"/>
      <c r="F103" s="66" t="s">
        <v>162</v>
      </c>
      <c r="G103" s="66"/>
    </row>
    <row r="104" spans="1:7" s="1" customFormat="1" ht="18" customHeight="1" x14ac:dyDescent="0.2">
      <c r="A104" s="45" t="s">
        <v>105</v>
      </c>
      <c r="B104" s="7"/>
      <c r="C104" s="31"/>
      <c r="D104" s="50" t="s">
        <v>134</v>
      </c>
      <c r="E104" s="66"/>
      <c r="F104" s="16"/>
      <c r="G104" s="66"/>
    </row>
    <row r="105" spans="1:7" s="1" customFormat="1" ht="18" customHeight="1" x14ac:dyDescent="0.2">
      <c r="A105" s="45" t="s">
        <v>142</v>
      </c>
      <c r="B105" s="7"/>
      <c r="C105" s="31"/>
      <c r="D105" s="10" t="s">
        <v>125</v>
      </c>
      <c r="E105" s="66"/>
      <c r="F105" s="16"/>
      <c r="G105" s="66"/>
    </row>
    <row r="106" spans="1:7" s="1" customFormat="1" ht="18" customHeight="1" x14ac:dyDescent="0.2">
      <c r="A106" s="45" t="s">
        <v>106</v>
      </c>
      <c r="B106" s="7"/>
      <c r="C106" s="24">
        <v>65</v>
      </c>
      <c r="D106" s="12" t="s">
        <v>138</v>
      </c>
      <c r="E106" s="68"/>
      <c r="F106" s="16"/>
      <c r="G106" s="68"/>
    </row>
    <row r="107" spans="1:7" s="1" customFormat="1" ht="18" customHeight="1" x14ac:dyDescent="0.2">
      <c r="A107" s="45" t="s">
        <v>107</v>
      </c>
      <c r="B107" s="7"/>
      <c r="C107" s="17">
        <v>66</v>
      </c>
      <c r="D107" s="4" t="s">
        <v>19</v>
      </c>
      <c r="E107" s="68"/>
      <c r="F107" s="16"/>
      <c r="G107" s="68"/>
    </row>
    <row r="108" spans="1:7" s="1" customFormat="1" ht="18" customHeight="1" x14ac:dyDescent="0.2">
      <c r="A108" s="45"/>
      <c r="B108" s="7"/>
      <c r="C108" s="24">
        <v>67</v>
      </c>
      <c r="D108" s="12" t="s">
        <v>87</v>
      </c>
      <c r="E108" s="68"/>
      <c r="F108" s="16"/>
      <c r="G108" s="68"/>
    </row>
    <row r="109" spans="1:7" s="1" customFormat="1" ht="18" customHeight="1" x14ac:dyDescent="0.2">
      <c r="A109" s="45"/>
      <c r="B109" s="7"/>
      <c r="C109" s="31"/>
      <c r="D109" s="51" t="s">
        <v>141</v>
      </c>
      <c r="E109" s="66"/>
      <c r="F109" s="16"/>
      <c r="G109" s="66"/>
    </row>
    <row r="110" spans="1:7" s="1" customFormat="1" ht="18" customHeight="1" thickBot="1" x14ac:dyDescent="0.25">
      <c r="A110" s="45"/>
      <c r="B110" s="7"/>
      <c r="C110" s="31"/>
      <c r="D110" s="10" t="s">
        <v>125</v>
      </c>
      <c r="E110" s="67"/>
      <c r="F110" s="16"/>
      <c r="G110" s="67"/>
    </row>
    <row r="111" spans="1:7" s="1" customFormat="1" ht="18" customHeight="1" thickBot="1" x14ac:dyDescent="0.25">
      <c r="A111" s="45"/>
      <c r="B111" s="19" t="s">
        <v>106</v>
      </c>
      <c r="C111" s="36">
        <v>68</v>
      </c>
      <c r="D111" s="53" t="s">
        <v>26</v>
      </c>
      <c r="E111" s="35"/>
      <c r="F111" s="16"/>
      <c r="G111" s="65"/>
    </row>
    <row r="112" spans="1:7" s="1" customFormat="1" ht="18" customHeight="1" thickBot="1" x14ac:dyDescent="0.25">
      <c r="A112" s="28"/>
      <c r="B112" s="9" t="s">
        <v>107</v>
      </c>
      <c r="C112" s="30">
        <v>69</v>
      </c>
      <c r="D112" s="13" t="s">
        <v>43</v>
      </c>
      <c r="E112" s="43"/>
      <c r="F112" s="16"/>
      <c r="G112" s="72"/>
    </row>
    <row r="113" spans="1:7" s="1" customFormat="1" ht="18" customHeight="1" thickBot="1" x14ac:dyDescent="0.25">
      <c r="A113" s="23"/>
      <c r="B113" s="9" t="s">
        <v>108</v>
      </c>
      <c r="C113" s="30">
        <v>70</v>
      </c>
      <c r="D113" s="13" t="s">
        <v>44</v>
      </c>
      <c r="E113" s="43"/>
      <c r="F113" s="15"/>
      <c r="G113" s="72"/>
    </row>
    <row r="114" spans="1:7" s="1" customFormat="1" ht="18" customHeight="1" thickBot="1" x14ac:dyDescent="0.25">
      <c r="A114" s="45" t="s">
        <v>109</v>
      </c>
      <c r="B114" s="6" t="s">
        <v>139</v>
      </c>
      <c r="C114" s="31">
        <v>71</v>
      </c>
      <c r="D114" s="10" t="s">
        <v>35</v>
      </c>
      <c r="E114" s="39"/>
      <c r="F114" s="65" t="s">
        <v>163</v>
      </c>
      <c r="G114" s="66"/>
    </row>
    <row r="115" spans="1:7" s="1" customFormat="1" ht="18" customHeight="1" x14ac:dyDescent="0.2">
      <c r="A115" s="45" t="s">
        <v>110</v>
      </c>
      <c r="B115" s="19" t="s">
        <v>174</v>
      </c>
      <c r="C115" s="36">
        <v>72</v>
      </c>
      <c r="D115" s="53" t="s">
        <v>23</v>
      </c>
      <c r="E115" s="35"/>
      <c r="F115" s="66" t="s">
        <v>201</v>
      </c>
      <c r="G115" s="65"/>
    </row>
    <row r="116" spans="1:7" s="1" customFormat="1" ht="18" customHeight="1" x14ac:dyDescent="0.2">
      <c r="A116" s="45" t="s">
        <v>111</v>
      </c>
      <c r="B116" s="6"/>
      <c r="C116" s="31"/>
      <c r="D116" s="12" t="s">
        <v>135</v>
      </c>
      <c r="E116" s="39"/>
      <c r="F116" s="16"/>
      <c r="G116" s="66"/>
    </row>
    <row r="117" spans="1:7" s="1" customFormat="1" ht="18" customHeight="1" x14ac:dyDescent="0.2">
      <c r="A117" s="45" t="s">
        <v>112</v>
      </c>
      <c r="B117" s="6"/>
      <c r="C117" s="31"/>
      <c r="D117" s="50" t="s">
        <v>136</v>
      </c>
      <c r="E117" s="39"/>
      <c r="F117" s="16"/>
      <c r="G117" s="66"/>
    </row>
    <row r="118" spans="1:7" s="1" customFormat="1" ht="18" customHeight="1" x14ac:dyDescent="0.2">
      <c r="A118" s="45" t="s">
        <v>113</v>
      </c>
      <c r="B118" s="6"/>
      <c r="C118" s="27"/>
      <c r="D118" s="10" t="s">
        <v>125</v>
      </c>
      <c r="E118" s="39"/>
      <c r="F118" s="16"/>
      <c r="G118" s="66"/>
    </row>
    <row r="119" spans="1:7" s="1" customFormat="1" ht="18" customHeight="1" x14ac:dyDescent="0.2">
      <c r="A119" s="45"/>
      <c r="B119" s="6"/>
      <c r="C119" s="31">
        <v>73</v>
      </c>
      <c r="D119" s="12" t="s">
        <v>88</v>
      </c>
      <c r="E119" s="69"/>
      <c r="F119" s="16"/>
      <c r="G119" s="69"/>
    </row>
    <row r="120" spans="1:7" s="1" customFormat="1" ht="18" customHeight="1" x14ac:dyDescent="0.2">
      <c r="A120" s="45"/>
      <c r="B120" s="6"/>
      <c r="C120" s="31"/>
      <c r="D120" s="12" t="s">
        <v>135</v>
      </c>
      <c r="E120" s="39"/>
      <c r="F120" s="16"/>
      <c r="G120" s="66"/>
    </row>
    <row r="121" spans="1:7" s="1" customFormat="1" ht="18" customHeight="1" x14ac:dyDescent="0.2">
      <c r="A121" s="45"/>
      <c r="B121" s="6"/>
      <c r="C121" s="31"/>
      <c r="D121" s="50" t="s">
        <v>136</v>
      </c>
      <c r="E121" s="39"/>
      <c r="F121" s="16"/>
      <c r="G121" s="66"/>
    </row>
    <row r="122" spans="1:7" s="1" customFormat="1" ht="18" customHeight="1" thickBot="1" x14ac:dyDescent="0.25">
      <c r="A122" s="45"/>
      <c r="B122" s="6"/>
      <c r="C122" s="31"/>
      <c r="D122" s="10" t="s">
        <v>125</v>
      </c>
      <c r="E122" s="39"/>
      <c r="F122" s="16"/>
      <c r="G122" s="66"/>
    </row>
    <row r="123" spans="1:7" s="1" customFormat="1" ht="18" customHeight="1" x14ac:dyDescent="0.2">
      <c r="A123" s="45"/>
      <c r="B123" s="19" t="s">
        <v>175</v>
      </c>
      <c r="C123" s="29">
        <v>74</v>
      </c>
      <c r="D123" s="11" t="s">
        <v>24</v>
      </c>
      <c r="E123" s="35"/>
      <c r="F123" s="16"/>
      <c r="G123" s="65"/>
    </row>
    <row r="124" spans="1:7" s="1" customFormat="1" ht="18" customHeight="1" thickBot="1" x14ac:dyDescent="0.25">
      <c r="A124" s="45"/>
      <c r="B124" s="6"/>
      <c r="C124" s="31">
        <v>75</v>
      </c>
      <c r="D124" s="10" t="s">
        <v>36</v>
      </c>
      <c r="E124" s="69"/>
      <c r="F124" s="16"/>
      <c r="G124" s="73"/>
    </row>
    <row r="125" spans="1:7" s="1" customFormat="1" ht="18" customHeight="1" thickBot="1" x14ac:dyDescent="0.25">
      <c r="A125" s="45"/>
      <c r="B125" s="22"/>
      <c r="C125" s="20">
        <v>76</v>
      </c>
      <c r="D125" s="5" t="s">
        <v>25</v>
      </c>
      <c r="E125" s="77"/>
      <c r="F125" s="16"/>
      <c r="G125" s="72"/>
    </row>
    <row r="126" spans="1:7" s="1" customFormat="1" ht="18" customHeight="1" thickBot="1" x14ac:dyDescent="0.25">
      <c r="A126" s="23"/>
      <c r="B126" s="22" t="s">
        <v>140</v>
      </c>
      <c r="C126" s="37">
        <v>77</v>
      </c>
      <c r="D126" s="18" t="s">
        <v>37</v>
      </c>
      <c r="E126" s="38"/>
      <c r="F126" s="16"/>
      <c r="G126" s="67"/>
    </row>
    <row r="127" spans="1:7" s="1" customFormat="1" ht="18" customHeight="1" thickBot="1" x14ac:dyDescent="0.25">
      <c r="A127" s="28" t="s">
        <v>114</v>
      </c>
      <c r="B127" s="9" t="s">
        <v>89</v>
      </c>
      <c r="C127" s="30">
        <v>78</v>
      </c>
      <c r="D127" s="13" t="s">
        <v>89</v>
      </c>
      <c r="E127" s="43"/>
      <c r="F127" s="16"/>
      <c r="G127" s="72"/>
    </row>
    <row r="128" spans="1:7" s="1" customFormat="1" ht="18" customHeight="1" x14ac:dyDescent="0.2">
      <c r="A128" s="49" t="s">
        <v>115</v>
      </c>
      <c r="B128" s="6" t="s">
        <v>176</v>
      </c>
      <c r="C128" s="27">
        <v>79</v>
      </c>
      <c r="D128" s="8" t="s">
        <v>20</v>
      </c>
      <c r="E128" s="39"/>
      <c r="F128" s="16"/>
      <c r="G128" s="66"/>
    </row>
    <row r="129" spans="1:7" s="1" customFormat="1" ht="18" customHeight="1" thickBot="1" x14ac:dyDescent="0.25">
      <c r="A129" s="48" t="s">
        <v>116</v>
      </c>
      <c r="B129" s="46"/>
      <c r="C129" s="20">
        <v>80</v>
      </c>
      <c r="D129" s="18" t="s">
        <v>21</v>
      </c>
      <c r="E129" s="73"/>
      <c r="F129" s="15"/>
      <c r="G129" s="73"/>
    </row>
  </sheetData>
  <customSheetViews>
    <customSheetView guid="{26A1900F-5848-4061-AA0B-E0B8C2AC890B}"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1"/>
      <headerFooter alignWithMargins="0">
        <oddHeader xml:space="preserve">&amp;C平成２０年版地域保健情報年報（平成１９年度実績）様式一覧
</oddHeader>
        <oddFooter>&amp;C&amp;P</oddFooter>
      </headerFooter>
    </customSheetView>
    <customSheetView guid="{B606BD3A-C42E-4EF1-8D52-58C00303D192}"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2"/>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pageSetup paperSize="9" scale="61" fitToHeight="2" orientation="portrait" r:id="rId3"/>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7"/>
  <sheetViews>
    <sheetView showGridLines="0" view="pageBreakPreview" zoomScaleNormal="100" workbookViewId="0">
      <pane xSplit="1" ySplit="5" topLeftCell="B6" activePane="bottomRight" state="frozen"/>
      <selection pane="topRight" activeCell="B1" sqref="B1"/>
      <selection pane="bottomLeft" activeCell="A6" sqref="A6"/>
      <selection pane="bottomRight" activeCell="O15" sqref="O15"/>
    </sheetView>
  </sheetViews>
  <sheetFormatPr defaultColWidth="9" defaultRowHeight="14" x14ac:dyDescent="0.3"/>
  <cols>
    <col min="1" max="1" width="19.7265625" style="155" customWidth="1"/>
    <col min="2" max="3" width="6.36328125" style="105" customWidth="1"/>
    <col min="4" max="5" width="7.08984375" style="105" customWidth="1"/>
    <col min="6" max="7" width="6.08984375" style="105" customWidth="1"/>
    <col min="8" max="11" width="6.453125" style="105" customWidth="1"/>
    <col min="12" max="12" width="6.453125" style="104" customWidth="1"/>
    <col min="13" max="13" width="6.453125" style="156" customWidth="1"/>
    <col min="14" max="14" width="6.453125" style="104" customWidth="1"/>
    <col min="15" max="16" width="7.08984375" style="104" customWidth="1"/>
    <col min="17" max="18" width="6.08984375" style="104" customWidth="1"/>
    <col min="19" max="23" width="6.453125" style="104" customWidth="1"/>
    <col min="24" max="24" width="9" style="104"/>
    <col min="25" max="16384" width="9" style="105"/>
  </cols>
  <sheetData>
    <row r="1" spans="1:24" ht="18" customHeight="1" x14ac:dyDescent="0.5">
      <c r="A1" s="465" t="s">
        <v>275</v>
      </c>
      <c r="B1" s="465"/>
      <c r="C1" s="465"/>
      <c r="D1" s="466"/>
      <c r="E1" s="466"/>
      <c r="F1" s="467"/>
      <c r="G1" s="467"/>
      <c r="H1" s="467"/>
      <c r="I1" s="467"/>
      <c r="J1" s="467"/>
      <c r="K1" s="467"/>
      <c r="L1" s="264" t="s">
        <v>488</v>
      </c>
      <c r="M1" s="103"/>
      <c r="N1" s="103"/>
      <c r="O1" s="103"/>
      <c r="P1" s="103"/>
      <c r="T1" s="102"/>
    </row>
    <row r="2" spans="1:24" s="147" customFormat="1" ht="17.25" customHeight="1" x14ac:dyDescent="0.5">
      <c r="A2" s="468"/>
      <c r="B2" s="889" t="s">
        <v>239</v>
      </c>
      <c r="C2" s="889" t="s">
        <v>240</v>
      </c>
      <c r="D2" s="889" t="s">
        <v>241</v>
      </c>
      <c r="E2" s="889" t="s">
        <v>242</v>
      </c>
      <c r="F2" s="892" t="s">
        <v>243</v>
      </c>
      <c r="G2" s="893"/>
      <c r="H2" s="792"/>
      <c r="I2" s="792"/>
      <c r="J2" s="792"/>
      <c r="K2" s="792"/>
      <c r="L2" s="886"/>
      <c r="M2" s="890"/>
      <c r="N2" s="890"/>
      <c r="O2" s="890"/>
      <c r="P2" s="890"/>
      <c r="Q2" s="891"/>
      <c r="R2" s="891"/>
      <c r="S2" s="891"/>
      <c r="T2" s="891"/>
      <c r="U2" s="103"/>
      <c r="V2" s="103"/>
      <c r="W2" s="103"/>
      <c r="X2" s="103"/>
    </row>
    <row r="3" spans="1:24" s="594" customFormat="1" ht="86.25" customHeight="1" x14ac:dyDescent="0.3">
      <c r="A3" s="592"/>
      <c r="B3" s="889"/>
      <c r="C3" s="889"/>
      <c r="D3" s="889"/>
      <c r="E3" s="889"/>
      <c r="F3" s="469" t="s">
        <v>180</v>
      </c>
      <c r="G3" s="470" t="s">
        <v>244</v>
      </c>
      <c r="H3" s="470" t="s">
        <v>245</v>
      </c>
      <c r="I3" s="470" t="s">
        <v>246</v>
      </c>
      <c r="J3" s="470" t="s">
        <v>247</v>
      </c>
      <c r="K3" s="470" t="s">
        <v>248</v>
      </c>
      <c r="L3" s="470" t="s">
        <v>0</v>
      </c>
      <c r="M3" s="890"/>
      <c r="N3" s="890"/>
      <c r="O3" s="890"/>
      <c r="P3" s="890"/>
      <c r="Q3" s="146"/>
      <c r="R3" s="146"/>
      <c r="S3" s="146"/>
      <c r="T3" s="146"/>
      <c r="U3" s="146"/>
      <c r="V3" s="146"/>
      <c r="W3" s="146"/>
      <c r="X3" s="593"/>
    </row>
    <row r="4" spans="1:24" ht="16" x14ac:dyDescent="0.5">
      <c r="A4" s="471" t="s">
        <v>178</v>
      </c>
      <c r="B4" s="472">
        <v>14</v>
      </c>
      <c r="C4" s="473">
        <v>360</v>
      </c>
      <c r="D4" s="473">
        <v>140</v>
      </c>
      <c r="E4" s="473">
        <v>1968</v>
      </c>
      <c r="F4" s="474">
        <v>1470</v>
      </c>
      <c r="G4" s="474" t="s">
        <v>179</v>
      </c>
      <c r="H4" s="474">
        <v>105</v>
      </c>
      <c r="I4" s="474">
        <v>65</v>
      </c>
      <c r="J4" s="472">
        <v>452</v>
      </c>
      <c r="K4" s="472">
        <v>364</v>
      </c>
      <c r="L4" s="474">
        <v>484</v>
      </c>
      <c r="M4" s="148"/>
      <c r="N4" s="148"/>
      <c r="O4" s="148"/>
      <c r="P4" s="148"/>
      <c r="Q4" s="148"/>
      <c r="R4" s="148"/>
      <c r="S4" s="148"/>
      <c r="T4" s="148"/>
      <c r="U4" s="149"/>
      <c r="V4" s="149"/>
      <c r="W4" s="149"/>
      <c r="X4" s="149"/>
    </row>
    <row r="5" spans="1:24" s="150" customFormat="1" ht="29" x14ac:dyDescent="0.5">
      <c r="A5" s="508" t="s">
        <v>472</v>
      </c>
      <c r="B5" s="277">
        <f>IF(SUM(B6,B15)=0,"-",SUM(B6,B15))</f>
        <v>1</v>
      </c>
      <c r="C5" s="277">
        <f t="shared" ref="C5:L5" si="0">IF(SUM(C6,C15)=0,"-",SUM(C6,C15))</f>
        <v>23</v>
      </c>
      <c r="D5" s="277">
        <f t="shared" si="0"/>
        <v>21</v>
      </c>
      <c r="E5" s="277">
        <f t="shared" si="0"/>
        <v>220</v>
      </c>
      <c r="F5" s="277">
        <f t="shared" si="0"/>
        <v>155</v>
      </c>
      <c r="G5" s="277" t="str">
        <f t="shared" si="0"/>
        <v>-</v>
      </c>
      <c r="H5" s="277">
        <f t="shared" si="0"/>
        <v>4</v>
      </c>
      <c r="I5" s="277">
        <f t="shared" si="0"/>
        <v>2</v>
      </c>
      <c r="J5" s="277">
        <f t="shared" si="0"/>
        <v>86</v>
      </c>
      <c r="K5" s="277" t="str">
        <f t="shared" si="0"/>
        <v>-</v>
      </c>
      <c r="L5" s="277">
        <f t="shared" si="0"/>
        <v>63</v>
      </c>
      <c r="M5" s="148"/>
      <c r="N5" s="148"/>
      <c r="O5" s="148"/>
      <c r="P5" s="148"/>
      <c r="Q5" s="148"/>
      <c r="R5" s="148"/>
      <c r="S5" s="148"/>
      <c r="T5" s="148"/>
      <c r="U5" s="148"/>
      <c r="V5" s="148"/>
      <c r="W5" s="148"/>
      <c r="X5" s="149"/>
    </row>
    <row r="6" spans="1:24" ht="16" x14ac:dyDescent="0.5">
      <c r="A6" s="509" t="s">
        <v>467</v>
      </c>
      <c r="B6" s="370">
        <f>IF(SUM(B7:B14)=0,"-",SUM(B7:B14))</f>
        <v>1</v>
      </c>
      <c r="C6" s="370">
        <f>IF(SUM(C7:C14)=0,"-",SUM(C7:C14))</f>
        <v>23</v>
      </c>
      <c r="D6" s="370">
        <f>IF(SUM(D7:D14)=0,"-",SUM(D7:D14))</f>
        <v>21</v>
      </c>
      <c r="E6" s="370">
        <f>IF(SUM(E7:E14)=0,"-",SUM(E7:E14))</f>
        <v>220</v>
      </c>
      <c r="F6" s="370">
        <f>SUM(G6:L6)</f>
        <v>155</v>
      </c>
      <c r="G6" s="370" t="str">
        <f t="shared" ref="G6:L6" si="1">IF(SUM(G7:G14)=0,"-",SUM(G7:G14))</f>
        <v>-</v>
      </c>
      <c r="H6" s="370">
        <f t="shared" si="1"/>
        <v>4</v>
      </c>
      <c r="I6" s="370">
        <f t="shared" si="1"/>
        <v>2</v>
      </c>
      <c r="J6" s="370">
        <f t="shared" si="1"/>
        <v>86</v>
      </c>
      <c r="K6" s="370" t="str">
        <f t="shared" si="1"/>
        <v>-</v>
      </c>
      <c r="L6" s="370">
        <f t="shared" si="1"/>
        <v>63</v>
      </c>
      <c r="M6" s="102"/>
      <c r="N6" s="102"/>
      <c r="O6" s="102"/>
      <c r="P6" s="102"/>
      <c r="Q6" s="102"/>
      <c r="R6" s="102"/>
      <c r="S6" s="102"/>
      <c r="T6" s="102"/>
      <c r="U6" s="102"/>
      <c r="V6" s="102"/>
      <c r="W6" s="102"/>
    </row>
    <row r="7" spans="1:24" ht="16" x14ac:dyDescent="0.5">
      <c r="A7" s="499" t="s">
        <v>480</v>
      </c>
      <c r="B7" s="510" t="s">
        <v>518</v>
      </c>
      <c r="C7" s="510" t="s">
        <v>518</v>
      </c>
      <c r="D7" s="510" t="s">
        <v>518</v>
      </c>
      <c r="E7" s="510" t="s">
        <v>518</v>
      </c>
      <c r="F7" s="510" t="s">
        <v>518</v>
      </c>
      <c r="G7" s="510" t="s">
        <v>518</v>
      </c>
      <c r="H7" s="510" t="s">
        <v>518</v>
      </c>
      <c r="I7" s="510" t="s">
        <v>518</v>
      </c>
      <c r="J7" s="510" t="s">
        <v>518</v>
      </c>
      <c r="K7" s="510" t="s">
        <v>518</v>
      </c>
      <c r="L7" s="510" t="s">
        <v>518</v>
      </c>
      <c r="M7" s="102"/>
      <c r="N7" s="102"/>
      <c r="O7" s="102"/>
      <c r="P7" s="102"/>
      <c r="Q7" s="102"/>
      <c r="R7" s="102"/>
      <c r="S7" s="102"/>
      <c r="T7" s="102"/>
      <c r="U7" s="102"/>
      <c r="V7" s="102"/>
      <c r="W7" s="102"/>
    </row>
    <row r="8" spans="1:24" ht="16" x14ac:dyDescent="0.5">
      <c r="A8" s="505" t="s">
        <v>443</v>
      </c>
      <c r="B8" s="510" t="s">
        <v>518</v>
      </c>
      <c r="C8" s="510" t="s">
        <v>518</v>
      </c>
      <c r="D8" s="510" t="s">
        <v>518</v>
      </c>
      <c r="E8" s="510" t="s">
        <v>518</v>
      </c>
      <c r="F8" s="510" t="s">
        <v>518</v>
      </c>
      <c r="G8" s="510" t="s">
        <v>518</v>
      </c>
      <c r="H8" s="510" t="s">
        <v>518</v>
      </c>
      <c r="I8" s="510" t="s">
        <v>518</v>
      </c>
      <c r="J8" s="510" t="s">
        <v>518</v>
      </c>
      <c r="K8" s="510" t="s">
        <v>518</v>
      </c>
      <c r="L8" s="510" t="s">
        <v>518</v>
      </c>
      <c r="M8" s="102"/>
      <c r="N8" s="102"/>
      <c r="O8" s="102"/>
      <c r="P8" s="102"/>
      <c r="Q8" s="102"/>
      <c r="R8" s="102"/>
      <c r="S8" s="102"/>
      <c r="T8" s="102"/>
      <c r="U8" s="102"/>
      <c r="V8" s="102"/>
      <c r="W8" s="102"/>
    </row>
    <row r="9" spans="1:24" ht="16" x14ac:dyDescent="0.5">
      <c r="A9" s="505" t="s">
        <v>444</v>
      </c>
      <c r="B9" s="510">
        <v>1</v>
      </c>
      <c r="C9" s="510">
        <v>23</v>
      </c>
      <c r="D9" s="510">
        <v>21</v>
      </c>
      <c r="E9" s="510">
        <v>220</v>
      </c>
      <c r="F9" s="510">
        <f>SUM(G9:L9)</f>
        <v>155</v>
      </c>
      <c r="G9" s="510" t="s">
        <v>518</v>
      </c>
      <c r="H9" s="510">
        <v>4</v>
      </c>
      <c r="I9" s="510">
        <v>2</v>
      </c>
      <c r="J9" s="510">
        <v>86</v>
      </c>
      <c r="K9" s="510" t="s">
        <v>375</v>
      </c>
      <c r="L9" s="510">
        <v>63</v>
      </c>
      <c r="M9" s="102"/>
      <c r="N9" s="102"/>
      <c r="O9" s="102"/>
      <c r="P9" s="102"/>
      <c r="Q9" s="102"/>
      <c r="R9" s="102"/>
      <c r="S9" s="102"/>
      <c r="T9" s="102"/>
      <c r="U9" s="102"/>
      <c r="V9" s="102"/>
      <c r="W9" s="102"/>
    </row>
    <row r="10" spans="1:24" ht="16" x14ac:dyDescent="0.5">
      <c r="A10" s="505" t="s">
        <v>475</v>
      </c>
      <c r="B10" s="510" t="s">
        <v>518</v>
      </c>
      <c r="C10" s="510" t="s">
        <v>518</v>
      </c>
      <c r="D10" s="510" t="s">
        <v>518</v>
      </c>
      <c r="E10" s="510" t="s">
        <v>518</v>
      </c>
      <c r="F10" s="510" t="s">
        <v>518</v>
      </c>
      <c r="G10" s="510" t="s">
        <v>518</v>
      </c>
      <c r="H10" s="510" t="s">
        <v>518</v>
      </c>
      <c r="I10" s="510" t="s">
        <v>518</v>
      </c>
      <c r="J10" s="510" t="s">
        <v>518</v>
      </c>
      <c r="K10" s="510" t="s">
        <v>518</v>
      </c>
      <c r="L10" s="510" t="s">
        <v>518</v>
      </c>
      <c r="M10" s="102"/>
      <c r="N10" s="102"/>
      <c r="O10" s="102"/>
      <c r="P10" s="102"/>
      <c r="Q10" s="102"/>
      <c r="R10" s="102"/>
      <c r="S10" s="102"/>
      <c r="T10" s="102"/>
      <c r="U10" s="102"/>
      <c r="V10" s="102"/>
      <c r="W10" s="102"/>
    </row>
    <row r="11" spans="1:24" ht="16" x14ac:dyDescent="0.5">
      <c r="A11" s="505" t="s">
        <v>481</v>
      </c>
      <c r="B11" s="510" t="s">
        <v>518</v>
      </c>
      <c r="C11" s="510" t="s">
        <v>518</v>
      </c>
      <c r="D11" s="510" t="s">
        <v>518</v>
      </c>
      <c r="E11" s="510" t="s">
        <v>518</v>
      </c>
      <c r="F11" s="510" t="s">
        <v>518</v>
      </c>
      <c r="G11" s="510" t="s">
        <v>518</v>
      </c>
      <c r="H11" s="510" t="s">
        <v>518</v>
      </c>
      <c r="I11" s="510" t="s">
        <v>518</v>
      </c>
      <c r="J11" s="510" t="s">
        <v>518</v>
      </c>
      <c r="K11" s="510" t="s">
        <v>518</v>
      </c>
      <c r="L11" s="510" t="s">
        <v>518</v>
      </c>
      <c r="M11" s="102"/>
      <c r="N11" s="102"/>
      <c r="O11" s="102"/>
      <c r="P11" s="102"/>
      <c r="Q11" s="102"/>
      <c r="R11" s="102"/>
      <c r="S11" s="102"/>
      <c r="T11" s="102"/>
      <c r="U11" s="102"/>
      <c r="V11" s="102"/>
      <c r="W11" s="102"/>
    </row>
    <row r="12" spans="1:24" ht="16" x14ac:dyDescent="0.5">
      <c r="A12" s="505" t="s">
        <v>446</v>
      </c>
      <c r="B12" s="510" t="s">
        <v>518</v>
      </c>
      <c r="C12" s="510" t="s">
        <v>518</v>
      </c>
      <c r="D12" s="510" t="s">
        <v>518</v>
      </c>
      <c r="E12" s="510" t="s">
        <v>518</v>
      </c>
      <c r="F12" s="510" t="s">
        <v>518</v>
      </c>
      <c r="G12" s="510" t="s">
        <v>518</v>
      </c>
      <c r="H12" s="510" t="s">
        <v>518</v>
      </c>
      <c r="I12" s="510" t="s">
        <v>518</v>
      </c>
      <c r="J12" s="510" t="s">
        <v>518</v>
      </c>
      <c r="K12" s="510" t="s">
        <v>518</v>
      </c>
      <c r="L12" s="510" t="s">
        <v>518</v>
      </c>
      <c r="M12" s="102"/>
      <c r="N12" s="102"/>
      <c r="O12" s="102"/>
      <c r="P12" s="102"/>
      <c r="Q12" s="102"/>
      <c r="R12" s="102"/>
      <c r="S12" s="102"/>
      <c r="T12" s="102"/>
      <c r="U12" s="102"/>
      <c r="V12" s="102"/>
      <c r="W12" s="102"/>
    </row>
    <row r="13" spans="1:24" ht="16" x14ac:dyDescent="0.5">
      <c r="A13" s="505" t="s">
        <v>447</v>
      </c>
      <c r="B13" s="510" t="s">
        <v>518</v>
      </c>
      <c r="C13" s="510" t="s">
        <v>518</v>
      </c>
      <c r="D13" s="510" t="s">
        <v>518</v>
      </c>
      <c r="E13" s="510" t="s">
        <v>518</v>
      </c>
      <c r="F13" s="510" t="s">
        <v>518</v>
      </c>
      <c r="G13" s="510" t="s">
        <v>518</v>
      </c>
      <c r="H13" s="510" t="s">
        <v>518</v>
      </c>
      <c r="I13" s="510" t="s">
        <v>518</v>
      </c>
      <c r="J13" s="510" t="s">
        <v>518</v>
      </c>
      <c r="K13" s="510" t="s">
        <v>518</v>
      </c>
      <c r="L13" s="510" t="s">
        <v>518</v>
      </c>
      <c r="M13" s="102"/>
      <c r="N13" s="102"/>
      <c r="O13" s="102"/>
      <c r="P13" s="102"/>
      <c r="Q13" s="102"/>
      <c r="R13" s="102"/>
      <c r="S13" s="102"/>
      <c r="T13" s="102"/>
      <c r="U13" s="102"/>
      <c r="V13" s="102"/>
      <c r="W13" s="102"/>
    </row>
    <row r="14" spans="1:24" ht="16" x14ac:dyDescent="0.5">
      <c r="A14" s="500" t="s">
        <v>448</v>
      </c>
      <c r="B14" s="510" t="s">
        <v>518</v>
      </c>
      <c r="C14" s="510" t="s">
        <v>518</v>
      </c>
      <c r="D14" s="510" t="s">
        <v>518</v>
      </c>
      <c r="E14" s="510" t="s">
        <v>518</v>
      </c>
      <c r="F14" s="510" t="s">
        <v>518</v>
      </c>
      <c r="G14" s="510" t="s">
        <v>518</v>
      </c>
      <c r="H14" s="510" t="s">
        <v>518</v>
      </c>
      <c r="I14" s="510" t="s">
        <v>518</v>
      </c>
      <c r="J14" s="510" t="s">
        <v>518</v>
      </c>
      <c r="K14" s="510" t="s">
        <v>518</v>
      </c>
      <c r="L14" s="510" t="s">
        <v>518</v>
      </c>
      <c r="M14" s="102"/>
      <c r="N14" s="102"/>
      <c r="O14" s="102"/>
      <c r="P14" s="102"/>
      <c r="Q14" s="102"/>
      <c r="R14" s="102"/>
      <c r="S14" s="102"/>
      <c r="T14" s="102"/>
      <c r="U14" s="102"/>
      <c r="V14" s="102"/>
      <c r="W14" s="102"/>
    </row>
    <row r="15" spans="1:24" ht="16" x14ac:dyDescent="0.5">
      <c r="A15" s="341" t="s">
        <v>449</v>
      </c>
      <c r="B15" s="370" t="s">
        <v>375</v>
      </c>
      <c r="C15" s="370" t="s">
        <v>375</v>
      </c>
      <c r="D15" s="370" t="s">
        <v>375</v>
      </c>
      <c r="E15" s="370" t="s">
        <v>375</v>
      </c>
      <c r="F15" s="370" t="s">
        <v>375</v>
      </c>
      <c r="G15" s="370" t="s">
        <v>375</v>
      </c>
      <c r="H15" s="370" t="s">
        <v>375</v>
      </c>
      <c r="I15" s="370" t="s">
        <v>375</v>
      </c>
      <c r="J15" s="370" t="s">
        <v>375</v>
      </c>
      <c r="K15" s="370" t="s">
        <v>375</v>
      </c>
      <c r="L15" s="370" t="s">
        <v>375</v>
      </c>
      <c r="M15" s="102"/>
      <c r="N15" s="102"/>
      <c r="O15" s="102"/>
      <c r="P15" s="102"/>
      <c r="Q15" s="102"/>
      <c r="R15" s="102"/>
      <c r="S15" s="102"/>
      <c r="T15" s="102"/>
      <c r="U15" s="102"/>
      <c r="V15" s="102"/>
      <c r="W15" s="102"/>
    </row>
    <row r="16" spans="1:24" s="591" customFormat="1" ht="29" x14ac:dyDescent="0.2">
      <c r="A16" s="430" t="s">
        <v>465</v>
      </c>
      <c r="B16" s="322">
        <f>B17</f>
        <v>1</v>
      </c>
      <c r="C16" s="322">
        <f t="shared" ref="C16:L16" si="2">C17</f>
        <v>7</v>
      </c>
      <c r="D16" s="322">
        <f t="shared" si="2"/>
        <v>1</v>
      </c>
      <c r="E16" s="322">
        <f t="shared" si="2"/>
        <v>7</v>
      </c>
      <c r="F16" s="322">
        <f t="shared" si="2"/>
        <v>28</v>
      </c>
      <c r="G16" s="322" t="str">
        <f t="shared" si="2"/>
        <v>-</v>
      </c>
      <c r="H16" s="322" t="str">
        <f t="shared" si="2"/>
        <v>-</v>
      </c>
      <c r="I16" s="322" t="str">
        <f t="shared" si="2"/>
        <v>-</v>
      </c>
      <c r="J16" s="322">
        <f t="shared" si="2"/>
        <v>14</v>
      </c>
      <c r="K16" s="322" t="str">
        <f t="shared" si="2"/>
        <v>-</v>
      </c>
      <c r="L16" s="322">
        <f t="shared" si="2"/>
        <v>14</v>
      </c>
      <c r="M16" s="589"/>
      <c r="N16" s="589"/>
      <c r="O16" s="589"/>
      <c r="P16" s="589"/>
      <c r="Q16" s="589"/>
      <c r="R16" s="589"/>
      <c r="S16" s="589"/>
      <c r="T16" s="589"/>
      <c r="U16" s="589"/>
      <c r="V16" s="589"/>
      <c r="W16" s="589"/>
      <c r="X16" s="590"/>
    </row>
    <row r="17" spans="1:24" ht="16" x14ac:dyDescent="0.5">
      <c r="A17" s="509" t="s">
        <v>452</v>
      </c>
      <c r="B17" s="370">
        <f t="shared" ref="B17:L17" si="3">IF(SUM(B18:B21)=0,"-",SUM(B18:B21))</f>
        <v>1</v>
      </c>
      <c r="C17" s="370">
        <f t="shared" si="3"/>
        <v>7</v>
      </c>
      <c r="D17" s="370">
        <f t="shared" si="3"/>
        <v>1</v>
      </c>
      <c r="E17" s="370">
        <f t="shared" si="3"/>
        <v>7</v>
      </c>
      <c r="F17" s="370">
        <f t="shared" si="3"/>
        <v>28</v>
      </c>
      <c r="G17" s="370" t="str">
        <f t="shared" si="3"/>
        <v>-</v>
      </c>
      <c r="H17" s="370" t="str">
        <f t="shared" si="3"/>
        <v>-</v>
      </c>
      <c r="I17" s="370" t="str">
        <f t="shared" si="3"/>
        <v>-</v>
      </c>
      <c r="J17" s="370">
        <f t="shared" si="3"/>
        <v>14</v>
      </c>
      <c r="K17" s="370" t="str">
        <f t="shared" si="3"/>
        <v>-</v>
      </c>
      <c r="L17" s="370">
        <f t="shared" si="3"/>
        <v>14</v>
      </c>
      <c r="M17" s="102"/>
      <c r="N17" s="102"/>
      <c r="O17" s="102"/>
      <c r="P17" s="102"/>
      <c r="Q17" s="102"/>
      <c r="R17" s="102"/>
      <c r="S17" s="102"/>
      <c r="T17" s="102"/>
      <c r="U17" s="102"/>
      <c r="V17" s="102"/>
      <c r="W17" s="102"/>
    </row>
    <row r="18" spans="1:24" ht="16" x14ac:dyDescent="0.5">
      <c r="A18" s="499" t="s">
        <v>453</v>
      </c>
      <c r="B18" s="510">
        <v>1</v>
      </c>
      <c r="C18" s="510">
        <v>7</v>
      </c>
      <c r="D18" s="510">
        <v>1</v>
      </c>
      <c r="E18" s="510">
        <v>7</v>
      </c>
      <c r="F18" s="510">
        <f>IF(SUM(G18:L18)=0,"-",SUM(G18:L18))</f>
        <v>28</v>
      </c>
      <c r="G18" s="510" t="s">
        <v>375</v>
      </c>
      <c r="H18" s="510" t="s">
        <v>375</v>
      </c>
      <c r="I18" s="510" t="s">
        <v>375</v>
      </c>
      <c r="J18" s="510">
        <v>14</v>
      </c>
      <c r="K18" s="510" t="s">
        <v>375</v>
      </c>
      <c r="L18" s="510">
        <v>14</v>
      </c>
      <c r="M18" s="102"/>
      <c r="N18" s="102"/>
      <c r="O18" s="102"/>
      <c r="P18" s="102"/>
      <c r="Q18" s="102"/>
      <c r="R18" s="102"/>
      <c r="S18" s="102"/>
      <c r="T18" s="102"/>
      <c r="U18" s="102"/>
      <c r="V18" s="102"/>
      <c r="W18" s="102"/>
    </row>
    <row r="19" spans="1:24" ht="16" x14ac:dyDescent="0.5">
      <c r="A19" s="505" t="s">
        <v>454</v>
      </c>
      <c r="B19" s="510" t="s">
        <v>375</v>
      </c>
      <c r="C19" s="510" t="s">
        <v>375</v>
      </c>
      <c r="D19" s="510" t="s">
        <v>375</v>
      </c>
      <c r="E19" s="510" t="s">
        <v>375</v>
      </c>
      <c r="F19" s="510" t="s">
        <v>375</v>
      </c>
      <c r="G19" s="510" t="s">
        <v>375</v>
      </c>
      <c r="H19" s="510" t="s">
        <v>375</v>
      </c>
      <c r="I19" s="510" t="s">
        <v>375</v>
      </c>
      <c r="J19" s="510" t="s">
        <v>375</v>
      </c>
      <c r="K19" s="510" t="s">
        <v>375</v>
      </c>
      <c r="L19" s="510" t="s">
        <v>375</v>
      </c>
      <c r="M19" s="102"/>
      <c r="N19" s="102"/>
      <c r="O19" s="102"/>
      <c r="P19" s="102"/>
      <c r="Q19" s="102"/>
      <c r="R19" s="102"/>
      <c r="S19" s="102"/>
      <c r="T19" s="102"/>
      <c r="U19" s="102"/>
      <c r="V19" s="102"/>
      <c r="W19" s="102"/>
    </row>
    <row r="20" spans="1:24" ht="16" x14ac:dyDescent="0.5">
      <c r="A20" s="505" t="s">
        <v>455</v>
      </c>
      <c r="B20" s="510" t="s">
        <v>375</v>
      </c>
      <c r="C20" s="510" t="s">
        <v>375</v>
      </c>
      <c r="D20" s="510" t="s">
        <v>375</v>
      </c>
      <c r="E20" s="510" t="s">
        <v>375</v>
      </c>
      <c r="F20" s="510" t="s">
        <v>375</v>
      </c>
      <c r="G20" s="510" t="s">
        <v>375</v>
      </c>
      <c r="H20" s="510" t="s">
        <v>375</v>
      </c>
      <c r="I20" s="510" t="s">
        <v>375</v>
      </c>
      <c r="J20" s="510" t="s">
        <v>375</v>
      </c>
      <c r="K20" s="510" t="s">
        <v>375</v>
      </c>
      <c r="L20" s="510" t="s">
        <v>375</v>
      </c>
      <c r="M20" s="102"/>
      <c r="N20" s="102"/>
      <c r="O20" s="102"/>
      <c r="P20" s="102"/>
      <c r="Q20" s="102"/>
      <c r="R20" s="102"/>
      <c r="S20" s="102"/>
      <c r="T20" s="102"/>
      <c r="U20" s="102"/>
      <c r="V20" s="102"/>
      <c r="W20" s="102"/>
    </row>
    <row r="21" spans="1:24" ht="16" x14ac:dyDescent="0.5">
      <c r="A21" s="500" t="s">
        <v>456</v>
      </c>
      <c r="B21" s="510" t="s">
        <v>518</v>
      </c>
      <c r="C21" s="510" t="s">
        <v>518</v>
      </c>
      <c r="D21" s="510" t="s">
        <v>518</v>
      </c>
      <c r="E21" s="510" t="s">
        <v>518</v>
      </c>
      <c r="F21" s="510" t="s">
        <v>518</v>
      </c>
      <c r="G21" s="510" t="s">
        <v>518</v>
      </c>
      <c r="H21" s="510" t="s">
        <v>518</v>
      </c>
      <c r="I21" s="510" t="s">
        <v>518</v>
      </c>
      <c r="J21" s="510" t="s">
        <v>518</v>
      </c>
      <c r="K21" s="510" t="s">
        <v>518</v>
      </c>
      <c r="L21" s="510" t="s">
        <v>518</v>
      </c>
      <c r="M21" s="102"/>
      <c r="N21" s="102"/>
      <c r="O21" s="102"/>
      <c r="P21" s="102"/>
      <c r="Q21" s="102"/>
      <c r="R21" s="102"/>
      <c r="S21" s="102"/>
      <c r="T21" s="102"/>
      <c r="U21" s="102"/>
      <c r="V21" s="102"/>
      <c r="W21" s="102"/>
    </row>
    <row r="22" spans="1:24" s="588" customFormat="1" ht="29" x14ac:dyDescent="0.2">
      <c r="A22" s="528" t="s">
        <v>457</v>
      </c>
      <c r="B22" s="585">
        <f>B23</f>
        <v>1</v>
      </c>
      <c r="C22" s="585">
        <f t="shared" ref="C22:L22" si="4">C23</f>
        <v>6</v>
      </c>
      <c r="D22" s="585">
        <f t="shared" si="4"/>
        <v>15</v>
      </c>
      <c r="E22" s="585">
        <f t="shared" si="4"/>
        <v>48</v>
      </c>
      <c r="F22" s="585">
        <f t="shared" si="4"/>
        <v>48</v>
      </c>
      <c r="G22" s="585">
        <f t="shared" si="4"/>
        <v>2</v>
      </c>
      <c r="H22" s="585" t="str">
        <f t="shared" si="4"/>
        <v>-</v>
      </c>
      <c r="I22" s="585">
        <f t="shared" si="4"/>
        <v>25</v>
      </c>
      <c r="J22" s="585" t="str">
        <f t="shared" si="4"/>
        <v>-</v>
      </c>
      <c r="K22" s="585" t="str">
        <f t="shared" si="4"/>
        <v>-</v>
      </c>
      <c r="L22" s="585">
        <f t="shared" si="4"/>
        <v>21</v>
      </c>
      <c r="M22" s="586"/>
      <c r="N22" s="586"/>
      <c r="O22" s="586"/>
      <c r="P22" s="586"/>
      <c r="Q22" s="586"/>
      <c r="R22" s="586"/>
      <c r="S22" s="586"/>
      <c r="T22" s="586"/>
      <c r="U22" s="586"/>
      <c r="V22" s="586"/>
      <c r="W22" s="586"/>
      <c r="X22" s="587"/>
    </row>
    <row r="23" spans="1:24" ht="16" x14ac:dyDescent="0.5">
      <c r="A23" s="509" t="s">
        <v>458</v>
      </c>
      <c r="B23" s="583">
        <f>IF(SUM(B24:B28)=0,"-",SUM(B24:B28))</f>
        <v>1</v>
      </c>
      <c r="C23" s="583">
        <f t="shared" ref="C23:L23" si="5">IF(SUM(C24:C28)=0,"-",SUM(C24:C28))</f>
        <v>6</v>
      </c>
      <c r="D23" s="583">
        <f t="shared" si="5"/>
        <v>15</v>
      </c>
      <c r="E23" s="583">
        <f t="shared" si="5"/>
        <v>48</v>
      </c>
      <c r="F23" s="583">
        <f t="shared" si="5"/>
        <v>48</v>
      </c>
      <c r="G23" s="583">
        <f t="shared" si="5"/>
        <v>2</v>
      </c>
      <c r="H23" s="583" t="str">
        <f t="shared" si="5"/>
        <v>-</v>
      </c>
      <c r="I23" s="583">
        <f t="shared" si="5"/>
        <v>25</v>
      </c>
      <c r="J23" s="583" t="str">
        <f t="shared" si="5"/>
        <v>-</v>
      </c>
      <c r="K23" s="583" t="str">
        <f t="shared" si="5"/>
        <v>-</v>
      </c>
      <c r="L23" s="583">
        <f t="shared" si="5"/>
        <v>21</v>
      </c>
      <c r="M23" s="102"/>
      <c r="N23" s="102"/>
      <c r="O23" s="102"/>
      <c r="P23" s="102"/>
      <c r="Q23" s="102"/>
      <c r="R23" s="102"/>
      <c r="S23" s="102"/>
      <c r="T23" s="102"/>
      <c r="U23" s="102"/>
      <c r="V23" s="102"/>
      <c r="W23" s="102"/>
    </row>
    <row r="24" spans="1:24" ht="16" x14ac:dyDescent="0.5">
      <c r="A24" s="499" t="s">
        <v>459</v>
      </c>
      <c r="B24" s="584" t="s">
        <v>179</v>
      </c>
      <c r="C24" s="584" t="s">
        <v>179</v>
      </c>
      <c r="D24" s="584" t="s">
        <v>179</v>
      </c>
      <c r="E24" s="584" t="s">
        <v>179</v>
      </c>
      <c r="F24" s="584" t="str">
        <f>IF(SUM(G24:L24)=0,"-",SUM(G24:L24))</f>
        <v>-</v>
      </c>
      <c r="G24" s="584" t="s">
        <v>179</v>
      </c>
      <c r="H24" s="584" t="s">
        <v>179</v>
      </c>
      <c r="I24" s="584" t="s">
        <v>179</v>
      </c>
      <c r="J24" s="584" t="s">
        <v>179</v>
      </c>
      <c r="K24" s="584" t="s">
        <v>179</v>
      </c>
      <c r="L24" s="584" t="s">
        <v>179</v>
      </c>
      <c r="M24" s="102"/>
      <c r="N24" s="102"/>
      <c r="O24" s="102"/>
      <c r="P24" s="102"/>
      <c r="Q24" s="102"/>
      <c r="R24" s="102"/>
      <c r="S24" s="102"/>
      <c r="T24" s="102"/>
      <c r="U24" s="102"/>
      <c r="V24" s="102"/>
      <c r="W24" s="102"/>
    </row>
    <row r="25" spans="1:24" ht="16" x14ac:dyDescent="0.5">
      <c r="A25" s="505" t="s">
        <v>461</v>
      </c>
      <c r="B25" s="584" t="s">
        <v>179</v>
      </c>
      <c r="C25" s="584" t="s">
        <v>179</v>
      </c>
      <c r="D25" s="584" t="s">
        <v>179</v>
      </c>
      <c r="E25" s="584" t="s">
        <v>179</v>
      </c>
      <c r="F25" s="584" t="str">
        <f>IF(SUM(G25:L25)=0,"-",SUM(G25:L25))</f>
        <v>-</v>
      </c>
      <c r="G25" s="584" t="s">
        <v>179</v>
      </c>
      <c r="H25" s="584" t="s">
        <v>179</v>
      </c>
      <c r="I25" s="584" t="s">
        <v>179</v>
      </c>
      <c r="J25" s="584" t="s">
        <v>179</v>
      </c>
      <c r="K25" s="584" t="s">
        <v>179</v>
      </c>
      <c r="L25" s="584" t="s">
        <v>179</v>
      </c>
      <c r="M25" s="102"/>
      <c r="N25" s="102"/>
      <c r="O25" s="102"/>
      <c r="P25" s="102"/>
      <c r="Q25" s="102"/>
      <c r="R25" s="102"/>
      <c r="S25" s="102"/>
      <c r="T25" s="102"/>
      <c r="U25" s="102"/>
      <c r="V25" s="102"/>
      <c r="W25" s="102"/>
    </row>
    <row r="26" spans="1:24" ht="16" x14ac:dyDescent="0.5">
      <c r="A26" s="505" t="s">
        <v>460</v>
      </c>
      <c r="B26" s="584">
        <v>1</v>
      </c>
      <c r="C26" s="584">
        <v>6</v>
      </c>
      <c r="D26" s="584">
        <v>15</v>
      </c>
      <c r="E26" s="584">
        <v>48</v>
      </c>
      <c r="F26" s="584">
        <f>IF(SUM(G26:L26)=0,"-",SUM(G26:L26))</f>
        <v>48</v>
      </c>
      <c r="G26" s="584">
        <v>2</v>
      </c>
      <c r="H26" s="584" t="s">
        <v>179</v>
      </c>
      <c r="I26" s="584">
        <v>25</v>
      </c>
      <c r="J26" s="584" t="s">
        <v>179</v>
      </c>
      <c r="K26" s="584" t="s">
        <v>179</v>
      </c>
      <c r="L26" s="584">
        <v>21</v>
      </c>
      <c r="M26" s="102"/>
      <c r="N26" s="102"/>
      <c r="O26" s="102"/>
      <c r="P26" s="102"/>
      <c r="Q26" s="102"/>
      <c r="R26" s="102"/>
      <c r="S26" s="102"/>
      <c r="T26" s="102"/>
      <c r="U26" s="102"/>
      <c r="V26" s="102"/>
      <c r="W26" s="102"/>
    </row>
    <row r="27" spans="1:24" ht="16" x14ac:dyDescent="0.5">
      <c r="A27" s="505" t="s">
        <v>462</v>
      </c>
      <c r="B27" s="584" t="s">
        <v>179</v>
      </c>
      <c r="C27" s="584" t="s">
        <v>179</v>
      </c>
      <c r="D27" s="584" t="s">
        <v>179</v>
      </c>
      <c r="E27" s="584" t="s">
        <v>179</v>
      </c>
      <c r="F27" s="584" t="str">
        <f>IF(SUM(G27:L27)=0,"-",SUM(G27:L27))</f>
        <v>-</v>
      </c>
      <c r="G27" s="584" t="s">
        <v>179</v>
      </c>
      <c r="H27" s="584" t="s">
        <v>179</v>
      </c>
      <c r="I27" s="584" t="s">
        <v>179</v>
      </c>
      <c r="J27" s="584" t="s">
        <v>179</v>
      </c>
      <c r="K27" s="584" t="s">
        <v>179</v>
      </c>
      <c r="L27" s="584" t="s">
        <v>179</v>
      </c>
      <c r="M27" s="104"/>
    </row>
    <row r="28" spans="1:24" s="80" customFormat="1" ht="16" x14ac:dyDescent="0.5">
      <c r="A28" s="500" t="s">
        <v>463</v>
      </c>
      <c r="B28" s="584" t="s">
        <v>179</v>
      </c>
      <c r="C28" s="584" t="s">
        <v>179</v>
      </c>
      <c r="D28" s="584" t="s">
        <v>179</v>
      </c>
      <c r="E28" s="584" t="s">
        <v>179</v>
      </c>
      <c r="F28" s="584" t="str">
        <f>IF(SUM(G28:L28)=0,"-",SUM(G28:L28))</f>
        <v>-</v>
      </c>
      <c r="G28" s="584" t="s">
        <v>179</v>
      </c>
      <c r="H28" s="584" t="s">
        <v>179</v>
      </c>
      <c r="I28" s="584" t="s">
        <v>179</v>
      </c>
      <c r="J28" s="584" t="s">
        <v>179</v>
      </c>
      <c r="K28" s="584" t="s">
        <v>179</v>
      </c>
      <c r="L28" s="584" t="s">
        <v>179</v>
      </c>
      <c r="M28" s="109"/>
      <c r="N28" s="84"/>
      <c r="O28" s="84"/>
      <c r="P28" s="84"/>
      <c r="Q28" s="84"/>
      <c r="R28" s="84"/>
      <c r="S28" s="84"/>
      <c r="T28" s="84"/>
      <c r="U28" s="84"/>
      <c r="V28" s="84"/>
      <c r="W28" s="84"/>
      <c r="X28" s="84"/>
    </row>
    <row r="29" spans="1:24" ht="16" x14ac:dyDescent="0.5">
      <c r="A29" s="476" t="s">
        <v>272</v>
      </c>
      <c r="B29" s="477"/>
      <c r="C29" s="477"/>
      <c r="D29" s="477"/>
      <c r="E29" s="477"/>
      <c r="F29" s="475"/>
      <c r="G29" s="475"/>
      <c r="H29" s="475"/>
      <c r="I29" s="475"/>
      <c r="J29" s="475"/>
      <c r="K29" s="475"/>
      <c r="L29" s="475"/>
      <c r="M29" s="104"/>
    </row>
    <row r="30" spans="1:24" x14ac:dyDescent="0.3">
      <c r="A30" s="152"/>
      <c r="B30" s="153"/>
      <c r="C30" s="153"/>
      <c r="D30" s="153"/>
      <c r="E30" s="153"/>
      <c r="F30" s="151"/>
      <c r="G30" s="151"/>
      <c r="H30" s="151"/>
      <c r="I30" s="151"/>
      <c r="J30" s="151"/>
      <c r="K30" s="151"/>
      <c r="L30" s="151"/>
      <c r="M30" s="154"/>
      <c r="N30" s="154"/>
      <c r="O30" s="154"/>
      <c r="P30" s="154"/>
      <c r="Q30" s="154" t="s">
        <v>347</v>
      </c>
      <c r="R30" s="154"/>
      <c r="S30" s="154"/>
      <c r="T30" s="154"/>
      <c r="U30" s="154"/>
    </row>
    <row r="31" spans="1:24" x14ac:dyDescent="0.3">
      <c r="A31" s="152"/>
      <c r="B31" s="153"/>
      <c r="C31" s="153"/>
      <c r="D31" s="153"/>
      <c r="E31" s="153"/>
      <c r="F31" s="151"/>
      <c r="G31" s="151"/>
      <c r="H31" s="151"/>
      <c r="I31" s="151"/>
      <c r="J31" s="151"/>
      <c r="K31" s="151"/>
      <c r="L31" s="151"/>
      <c r="M31" s="154"/>
      <c r="N31" s="154"/>
      <c r="O31" s="154"/>
      <c r="P31" s="154"/>
      <c r="Q31" s="154"/>
      <c r="R31" s="154"/>
      <c r="S31" s="154"/>
      <c r="T31" s="154"/>
      <c r="U31" s="154"/>
    </row>
    <row r="32" spans="1:24" x14ac:dyDescent="0.3">
      <c r="A32" s="152"/>
      <c r="B32" s="153"/>
      <c r="C32" s="153"/>
      <c r="D32" s="153"/>
      <c r="E32" s="153"/>
      <c r="F32" s="153"/>
      <c r="G32" s="153"/>
      <c r="H32" s="153"/>
      <c r="I32" s="153"/>
      <c r="J32" s="153"/>
      <c r="K32" s="153"/>
      <c r="L32" s="151"/>
      <c r="M32" s="104"/>
    </row>
    <row r="33" spans="1:13" x14ac:dyDescent="0.3">
      <c r="A33" s="152"/>
      <c r="B33" s="153"/>
      <c r="C33" s="153"/>
      <c r="D33" s="153"/>
      <c r="E33" s="153"/>
      <c r="F33" s="153"/>
      <c r="G33" s="153"/>
      <c r="H33" s="153"/>
      <c r="I33" s="153"/>
      <c r="J33" s="153"/>
      <c r="K33" s="153"/>
      <c r="L33" s="151"/>
      <c r="M33" s="104"/>
    </row>
    <row r="34" spans="1:13" x14ac:dyDescent="0.3">
      <c r="M34" s="104"/>
    </row>
    <row r="35" spans="1:13" x14ac:dyDescent="0.3">
      <c r="M35" s="104"/>
    </row>
    <row r="36" spans="1:13" x14ac:dyDescent="0.3">
      <c r="M36" s="104"/>
    </row>
    <row r="37" spans="1:13" x14ac:dyDescent="0.3">
      <c r="M37" s="104"/>
    </row>
    <row r="38" spans="1:13" x14ac:dyDescent="0.3">
      <c r="M38" s="104"/>
    </row>
    <row r="39" spans="1:13" x14ac:dyDescent="0.3">
      <c r="M39" s="104"/>
    </row>
    <row r="40" spans="1:13" x14ac:dyDescent="0.3">
      <c r="M40" s="104"/>
    </row>
    <row r="41" spans="1:13" x14ac:dyDescent="0.3">
      <c r="M41" s="104"/>
    </row>
    <row r="42" spans="1:13" x14ac:dyDescent="0.3">
      <c r="M42" s="104"/>
    </row>
    <row r="43" spans="1:13" x14ac:dyDescent="0.3">
      <c r="M43" s="104"/>
    </row>
    <row r="44" spans="1:13" x14ac:dyDescent="0.3">
      <c r="M44" s="104"/>
    </row>
    <row r="45" spans="1:13" x14ac:dyDescent="0.3">
      <c r="M45" s="104"/>
    </row>
    <row r="46" spans="1:13" x14ac:dyDescent="0.3">
      <c r="M46" s="104"/>
    </row>
    <row r="47" spans="1:13" x14ac:dyDescent="0.3">
      <c r="M47" s="104"/>
    </row>
    <row r="48" spans="1:13" x14ac:dyDescent="0.3">
      <c r="M48" s="104"/>
    </row>
    <row r="49" spans="13:13" x14ac:dyDescent="0.3">
      <c r="M49" s="104"/>
    </row>
    <row r="50" spans="13:13" x14ac:dyDescent="0.3">
      <c r="M50" s="104"/>
    </row>
    <row r="51" spans="13:13" x14ac:dyDescent="0.3">
      <c r="M51" s="104"/>
    </row>
    <row r="52" spans="13:13" x14ac:dyDescent="0.3">
      <c r="M52" s="104"/>
    </row>
    <row r="53" spans="13:13" x14ac:dyDescent="0.3">
      <c r="M53" s="104"/>
    </row>
    <row r="54" spans="13:13" x14ac:dyDescent="0.3">
      <c r="M54" s="104"/>
    </row>
    <row r="55" spans="13:13" x14ac:dyDescent="0.3">
      <c r="M55" s="104"/>
    </row>
    <row r="56" spans="13:13" x14ac:dyDescent="0.3">
      <c r="M56" s="104"/>
    </row>
    <row r="57" spans="13:13" x14ac:dyDescent="0.3">
      <c r="M57" s="104"/>
    </row>
    <row r="58" spans="13:13" x14ac:dyDescent="0.3">
      <c r="M58" s="104"/>
    </row>
    <row r="59" spans="13:13" x14ac:dyDescent="0.3">
      <c r="M59" s="104"/>
    </row>
    <row r="60" spans="13:13" x14ac:dyDescent="0.3">
      <c r="M60" s="104"/>
    </row>
    <row r="61" spans="13:13" x14ac:dyDescent="0.3">
      <c r="M61" s="104"/>
    </row>
    <row r="62" spans="13:13" x14ac:dyDescent="0.3">
      <c r="M62" s="104"/>
    </row>
    <row r="63" spans="13:13" x14ac:dyDescent="0.3">
      <c r="M63" s="104"/>
    </row>
    <row r="64" spans="13:13" x14ac:dyDescent="0.3">
      <c r="M64" s="104"/>
    </row>
    <row r="65" spans="13:13" x14ac:dyDescent="0.3">
      <c r="M65" s="104"/>
    </row>
    <row r="66" spans="13:13" x14ac:dyDescent="0.3">
      <c r="M66" s="104"/>
    </row>
    <row r="67" spans="13:13" x14ac:dyDescent="0.3">
      <c r="M67" s="104"/>
    </row>
    <row r="68" spans="13:13" x14ac:dyDescent="0.3">
      <c r="M68" s="104"/>
    </row>
    <row r="69" spans="13:13" x14ac:dyDescent="0.3">
      <c r="M69" s="104"/>
    </row>
    <row r="70" spans="13:13" x14ac:dyDescent="0.3">
      <c r="M70" s="104"/>
    </row>
    <row r="71" spans="13:13" x14ac:dyDescent="0.3">
      <c r="M71" s="104"/>
    </row>
    <row r="72" spans="13:13" x14ac:dyDescent="0.3">
      <c r="M72" s="104"/>
    </row>
    <row r="73" spans="13:13" x14ac:dyDescent="0.3">
      <c r="M73" s="104"/>
    </row>
    <row r="74" spans="13:13" x14ac:dyDescent="0.3">
      <c r="M74" s="104"/>
    </row>
    <row r="75" spans="13:13" x14ac:dyDescent="0.3">
      <c r="M75" s="104"/>
    </row>
    <row r="76" spans="13:13" x14ac:dyDescent="0.3">
      <c r="M76" s="104"/>
    </row>
    <row r="77" spans="13:13" x14ac:dyDescent="0.3">
      <c r="M77" s="104"/>
    </row>
    <row r="78" spans="13:13" x14ac:dyDescent="0.3">
      <c r="M78" s="104"/>
    </row>
    <row r="79" spans="13:13" x14ac:dyDescent="0.3">
      <c r="M79" s="104"/>
    </row>
    <row r="80" spans="13:13" x14ac:dyDescent="0.3">
      <c r="M80" s="104"/>
    </row>
    <row r="81" spans="13:13" x14ac:dyDescent="0.3">
      <c r="M81" s="104"/>
    </row>
    <row r="82" spans="13:13" x14ac:dyDescent="0.3">
      <c r="M82" s="104"/>
    </row>
    <row r="83" spans="13:13" x14ac:dyDescent="0.3">
      <c r="M83" s="104"/>
    </row>
    <row r="84" spans="13:13" x14ac:dyDescent="0.3">
      <c r="M84" s="104"/>
    </row>
    <row r="85" spans="13:13" x14ac:dyDescent="0.3">
      <c r="M85" s="104"/>
    </row>
    <row r="86" spans="13:13" x14ac:dyDescent="0.3">
      <c r="M86" s="104"/>
    </row>
    <row r="87" spans="13:13" x14ac:dyDescent="0.3">
      <c r="M87" s="104"/>
    </row>
    <row r="88" spans="13:13" x14ac:dyDescent="0.3">
      <c r="M88" s="104"/>
    </row>
    <row r="89" spans="13:13" x14ac:dyDescent="0.3">
      <c r="M89" s="104"/>
    </row>
    <row r="90" spans="13:13" x14ac:dyDescent="0.3">
      <c r="M90" s="104"/>
    </row>
    <row r="91" spans="13:13" x14ac:dyDescent="0.3">
      <c r="M91" s="104"/>
    </row>
    <row r="92" spans="13:13" x14ac:dyDescent="0.3">
      <c r="M92" s="104"/>
    </row>
    <row r="93" spans="13:13" x14ac:dyDescent="0.3">
      <c r="M93" s="104"/>
    </row>
    <row r="94" spans="13:13" x14ac:dyDescent="0.3">
      <c r="M94" s="104"/>
    </row>
    <row r="95" spans="13:13" x14ac:dyDescent="0.3">
      <c r="M95" s="104"/>
    </row>
    <row r="96" spans="13:13" x14ac:dyDescent="0.3">
      <c r="M96" s="104"/>
    </row>
    <row r="97" spans="13:13" x14ac:dyDescent="0.3">
      <c r="M97" s="104"/>
    </row>
    <row r="98" spans="13:13" x14ac:dyDescent="0.3">
      <c r="M98" s="104"/>
    </row>
    <row r="99" spans="13:13" x14ac:dyDescent="0.3">
      <c r="M99" s="104"/>
    </row>
    <row r="100" spans="13:13" x14ac:dyDescent="0.3">
      <c r="M100" s="104"/>
    </row>
    <row r="101" spans="13:13" x14ac:dyDescent="0.3">
      <c r="M101" s="104"/>
    </row>
    <row r="102" spans="13:13" x14ac:dyDescent="0.3">
      <c r="M102" s="104"/>
    </row>
    <row r="103" spans="13:13" x14ac:dyDescent="0.3">
      <c r="M103" s="104"/>
    </row>
    <row r="104" spans="13:13" x14ac:dyDescent="0.3">
      <c r="M104" s="104"/>
    </row>
    <row r="105" spans="13:13" x14ac:dyDescent="0.3">
      <c r="M105" s="104"/>
    </row>
    <row r="106" spans="13:13" x14ac:dyDescent="0.3">
      <c r="M106" s="104"/>
    </row>
    <row r="107" spans="13:13" x14ac:dyDescent="0.3">
      <c r="M107" s="104"/>
    </row>
    <row r="108" spans="13:13" x14ac:dyDescent="0.3">
      <c r="M108" s="104"/>
    </row>
    <row r="109" spans="13:13" x14ac:dyDescent="0.3">
      <c r="M109" s="104"/>
    </row>
    <row r="110" spans="13:13" x14ac:dyDescent="0.3">
      <c r="M110" s="104"/>
    </row>
    <row r="111" spans="13:13" x14ac:dyDescent="0.3">
      <c r="M111" s="104"/>
    </row>
    <row r="112" spans="13:13" x14ac:dyDescent="0.3">
      <c r="M112" s="104"/>
    </row>
    <row r="113" spans="13:13" x14ac:dyDescent="0.3">
      <c r="M113" s="104"/>
    </row>
    <row r="114" spans="13:13" x14ac:dyDescent="0.3">
      <c r="M114" s="104"/>
    </row>
    <row r="115" spans="13:13" x14ac:dyDescent="0.3">
      <c r="M115" s="104"/>
    </row>
    <row r="116" spans="13:13" x14ac:dyDescent="0.3">
      <c r="M116" s="104"/>
    </row>
    <row r="117" spans="13:13" x14ac:dyDescent="0.3">
      <c r="M117" s="104"/>
    </row>
    <row r="118" spans="13:13" x14ac:dyDescent="0.3">
      <c r="M118" s="104"/>
    </row>
    <row r="119" spans="13:13" x14ac:dyDescent="0.3">
      <c r="M119" s="104"/>
    </row>
    <row r="120" spans="13:13" x14ac:dyDescent="0.3">
      <c r="M120" s="104"/>
    </row>
    <row r="121" spans="13:13" x14ac:dyDescent="0.3">
      <c r="M121" s="104"/>
    </row>
    <row r="122" spans="13:13" x14ac:dyDescent="0.3">
      <c r="M122" s="104"/>
    </row>
    <row r="123" spans="13:13" x14ac:dyDescent="0.3">
      <c r="M123" s="104"/>
    </row>
    <row r="124" spans="13:13" x14ac:dyDescent="0.3">
      <c r="M124" s="104"/>
    </row>
    <row r="125" spans="13:13" x14ac:dyDescent="0.3">
      <c r="M125" s="104"/>
    </row>
    <row r="126" spans="13:13" x14ac:dyDescent="0.3">
      <c r="M126" s="104"/>
    </row>
    <row r="127" spans="13:13" x14ac:dyDescent="0.3">
      <c r="M127" s="104"/>
    </row>
    <row r="128" spans="13:13" x14ac:dyDescent="0.3">
      <c r="M128" s="104"/>
    </row>
    <row r="129" spans="13:13" x14ac:dyDescent="0.3">
      <c r="M129" s="104"/>
    </row>
    <row r="130" spans="13:13" x14ac:dyDescent="0.3">
      <c r="M130" s="104"/>
    </row>
    <row r="131" spans="13:13" x14ac:dyDescent="0.3">
      <c r="M131" s="104"/>
    </row>
    <row r="132" spans="13:13" x14ac:dyDescent="0.3">
      <c r="M132" s="104"/>
    </row>
    <row r="133" spans="13:13" x14ac:dyDescent="0.3">
      <c r="M133" s="104"/>
    </row>
    <row r="134" spans="13:13" x14ac:dyDescent="0.3">
      <c r="M134" s="104"/>
    </row>
    <row r="135" spans="13:13" x14ac:dyDescent="0.3">
      <c r="M135" s="104"/>
    </row>
    <row r="136" spans="13:13" x14ac:dyDescent="0.3">
      <c r="M136" s="104"/>
    </row>
    <row r="137" spans="13:13" x14ac:dyDescent="0.3">
      <c r="M137" s="104"/>
    </row>
    <row r="138" spans="13:13" x14ac:dyDescent="0.3">
      <c r="M138" s="104"/>
    </row>
    <row r="139" spans="13:13" x14ac:dyDescent="0.3">
      <c r="M139" s="104"/>
    </row>
    <row r="140" spans="13:13" x14ac:dyDescent="0.3">
      <c r="M140" s="104"/>
    </row>
    <row r="141" spans="13:13" x14ac:dyDescent="0.3">
      <c r="M141" s="104"/>
    </row>
    <row r="142" spans="13:13" x14ac:dyDescent="0.3">
      <c r="M142" s="104"/>
    </row>
    <row r="143" spans="13:13" x14ac:dyDescent="0.3">
      <c r="M143" s="104"/>
    </row>
    <row r="144" spans="13:13" x14ac:dyDescent="0.3">
      <c r="M144" s="104"/>
    </row>
    <row r="145" spans="13:13" x14ac:dyDescent="0.3">
      <c r="M145" s="104"/>
    </row>
    <row r="146" spans="13:13" x14ac:dyDescent="0.3">
      <c r="M146" s="104"/>
    </row>
    <row r="147" spans="13:13" x14ac:dyDescent="0.3">
      <c r="M147" s="104"/>
    </row>
    <row r="148" spans="13:13" x14ac:dyDescent="0.3">
      <c r="M148" s="104"/>
    </row>
    <row r="149" spans="13:13" x14ac:dyDescent="0.3">
      <c r="M149" s="104"/>
    </row>
    <row r="150" spans="13:13" x14ac:dyDescent="0.3">
      <c r="M150" s="104"/>
    </row>
    <row r="151" spans="13:13" x14ac:dyDescent="0.3">
      <c r="M151" s="104"/>
    </row>
    <row r="152" spans="13:13" x14ac:dyDescent="0.3">
      <c r="M152" s="104"/>
    </row>
    <row r="153" spans="13:13" x14ac:dyDescent="0.3">
      <c r="M153" s="104"/>
    </row>
    <row r="154" spans="13:13" x14ac:dyDescent="0.3">
      <c r="M154" s="104"/>
    </row>
    <row r="155" spans="13:13" x14ac:dyDescent="0.3">
      <c r="M155" s="104"/>
    </row>
    <row r="156" spans="13:13" x14ac:dyDescent="0.3">
      <c r="M156" s="104"/>
    </row>
    <row r="157" spans="13:13" x14ac:dyDescent="0.3">
      <c r="M157" s="104"/>
    </row>
    <row r="158" spans="13:13" x14ac:dyDescent="0.3">
      <c r="M158" s="104"/>
    </row>
    <row r="159" spans="13:13" x14ac:dyDescent="0.3">
      <c r="M159" s="104"/>
    </row>
    <row r="160" spans="13:13" x14ac:dyDescent="0.3">
      <c r="M160" s="104"/>
    </row>
    <row r="161" spans="13:13" x14ac:dyDescent="0.3">
      <c r="M161" s="104"/>
    </row>
    <row r="162" spans="13:13" x14ac:dyDescent="0.3">
      <c r="M162" s="104"/>
    </row>
    <row r="163" spans="13:13" x14ac:dyDescent="0.3">
      <c r="M163" s="104"/>
    </row>
    <row r="164" spans="13:13" x14ac:dyDescent="0.3">
      <c r="M164" s="104"/>
    </row>
    <row r="165" spans="13:13" x14ac:dyDescent="0.3">
      <c r="M165" s="104"/>
    </row>
    <row r="166" spans="13:13" x14ac:dyDescent="0.3">
      <c r="M166" s="104"/>
    </row>
    <row r="167" spans="13:13" x14ac:dyDescent="0.3">
      <c r="M167" s="104"/>
    </row>
    <row r="168" spans="13:13" x14ac:dyDescent="0.3">
      <c r="M168" s="104"/>
    </row>
    <row r="169" spans="13:13" x14ac:dyDescent="0.3">
      <c r="M169" s="104"/>
    </row>
    <row r="170" spans="13:13" x14ac:dyDescent="0.3">
      <c r="M170" s="104"/>
    </row>
    <row r="171" spans="13:13" x14ac:dyDescent="0.3">
      <c r="M171" s="104"/>
    </row>
    <row r="172" spans="13:13" x14ac:dyDescent="0.3">
      <c r="M172" s="104"/>
    </row>
    <row r="173" spans="13:13" x14ac:dyDescent="0.3">
      <c r="M173" s="104"/>
    </row>
    <row r="174" spans="13:13" x14ac:dyDescent="0.3">
      <c r="M174" s="104"/>
    </row>
    <row r="175" spans="13:13" x14ac:dyDescent="0.3">
      <c r="M175" s="104"/>
    </row>
    <row r="176" spans="13:13" x14ac:dyDescent="0.3">
      <c r="M176" s="104"/>
    </row>
    <row r="177" spans="13:13" x14ac:dyDescent="0.3">
      <c r="M177" s="104"/>
    </row>
    <row r="178" spans="13:13" x14ac:dyDescent="0.3">
      <c r="M178" s="104"/>
    </row>
    <row r="179" spans="13:13" x14ac:dyDescent="0.3">
      <c r="M179" s="104"/>
    </row>
    <row r="180" spans="13:13" x14ac:dyDescent="0.3">
      <c r="M180" s="104"/>
    </row>
    <row r="181" spans="13:13" x14ac:dyDescent="0.3">
      <c r="M181" s="104"/>
    </row>
    <row r="182" spans="13:13" x14ac:dyDescent="0.3">
      <c r="M182" s="104"/>
    </row>
    <row r="183" spans="13:13" x14ac:dyDescent="0.3">
      <c r="M183" s="104"/>
    </row>
    <row r="184" spans="13:13" x14ac:dyDescent="0.3">
      <c r="M184" s="104"/>
    </row>
    <row r="185" spans="13:13" x14ac:dyDescent="0.3">
      <c r="M185" s="104"/>
    </row>
    <row r="186" spans="13:13" x14ac:dyDescent="0.3">
      <c r="M186" s="104"/>
    </row>
    <row r="187" spans="13:13" x14ac:dyDescent="0.3">
      <c r="M187" s="104"/>
    </row>
    <row r="188" spans="13:13" x14ac:dyDescent="0.3">
      <c r="M188" s="104"/>
    </row>
    <row r="189" spans="13:13" x14ac:dyDescent="0.3">
      <c r="M189" s="104"/>
    </row>
    <row r="190" spans="13:13" x14ac:dyDescent="0.3">
      <c r="M190" s="104"/>
    </row>
    <row r="191" spans="13:13" x14ac:dyDescent="0.3">
      <c r="M191" s="104"/>
    </row>
    <row r="192" spans="13:13" x14ac:dyDescent="0.3">
      <c r="M192" s="104"/>
    </row>
    <row r="193" spans="13:13" x14ac:dyDescent="0.3">
      <c r="M193" s="104"/>
    </row>
    <row r="194" spans="13:13" x14ac:dyDescent="0.3">
      <c r="M194" s="104"/>
    </row>
    <row r="195" spans="13:13" x14ac:dyDescent="0.3">
      <c r="M195" s="104"/>
    </row>
    <row r="196" spans="13:13" x14ac:dyDescent="0.3">
      <c r="M196" s="104"/>
    </row>
    <row r="197" spans="13:13" x14ac:dyDescent="0.3">
      <c r="M197" s="104"/>
    </row>
    <row r="198" spans="13:13" x14ac:dyDescent="0.3">
      <c r="M198" s="104"/>
    </row>
    <row r="199" spans="13:13" x14ac:dyDescent="0.3">
      <c r="M199" s="104"/>
    </row>
    <row r="200" spans="13:13" x14ac:dyDescent="0.3">
      <c r="M200" s="104"/>
    </row>
    <row r="201" spans="13:13" x14ac:dyDescent="0.3">
      <c r="M201" s="104"/>
    </row>
    <row r="202" spans="13:13" x14ac:dyDescent="0.3">
      <c r="M202" s="104"/>
    </row>
    <row r="203" spans="13:13" x14ac:dyDescent="0.3">
      <c r="M203" s="104"/>
    </row>
    <row r="204" spans="13:13" x14ac:dyDescent="0.3">
      <c r="M204" s="104"/>
    </row>
    <row r="205" spans="13:13" x14ac:dyDescent="0.3">
      <c r="M205" s="104"/>
    </row>
    <row r="206" spans="13:13" x14ac:dyDescent="0.3">
      <c r="M206" s="104"/>
    </row>
    <row r="207" spans="13:13" x14ac:dyDescent="0.3">
      <c r="M207" s="104"/>
    </row>
  </sheetData>
  <customSheetViews>
    <customSheetView guid="{26A1900F-5848-4061-AA0B-E0B8C2AC890B}" showPageBreaks="1" showGridLines="0" printArea="1" view="pageBreakPreview">
      <selection activeCell="J12" sqref="J12"/>
      <pageMargins left="0.78740157480314965" right="0.78740157480314965" top="0.78740157480314965" bottom="0.78740157480314965" header="0" footer="0"/>
      <pageSetup paperSize="9" scale="79" orientation="landscape" r:id="rId1"/>
      <headerFooter alignWithMargins="0"/>
    </customSheetView>
    <customSheetView guid="{B606BD3A-C42E-4EF1-8D52-58C00303D192}" showPageBreaks="1" showGridLines="0" printArea="1" view="pageBreakPreview">
      <selection activeCell="J12" sqref="J12"/>
      <pageMargins left="0.78740157480314965" right="0.78740157480314965" top="0.78740157480314965" bottom="0.78740157480314965" header="0" footer="0"/>
      <pageSetup paperSize="9" scale="79" orientation="landscape" r:id="rId2"/>
      <headerFooter alignWithMargins="0"/>
    </customSheetView>
  </customSheetViews>
  <mergeCells count="10">
    <mergeCell ref="B2:B3"/>
    <mergeCell ref="C2:C3"/>
    <mergeCell ref="D2:D3"/>
    <mergeCell ref="E2:E3"/>
    <mergeCell ref="P2:P3"/>
    <mergeCell ref="Q2:T2"/>
    <mergeCell ref="F2:L2"/>
    <mergeCell ref="M2:M3"/>
    <mergeCell ref="N2:N3"/>
    <mergeCell ref="O2:O3"/>
  </mergeCells>
  <phoneticPr fontId="2"/>
  <pageMargins left="0.78740157480314965" right="0.78740157480314965" top="0.78740157480314965" bottom="0.78740157480314965" header="0" footer="0"/>
  <pageSetup paperSize="9" scale="85"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view="pageBreakPreview" zoomScaleNormal="100" workbookViewId="0">
      <pane xSplit="1" ySplit="6" topLeftCell="B7" activePane="bottomRight" state="frozen"/>
      <selection pane="topRight" activeCell="B1" sqref="B1"/>
      <selection pane="bottomLeft" activeCell="A7" sqref="A7"/>
      <selection pane="bottomRight" activeCell="V18" sqref="V18"/>
    </sheetView>
  </sheetViews>
  <sheetFormatPr defaultColWidth="9" defaultRowHeight="14" x14ac:dyDescent="0.3"/>
  <cols>
    <col min="1" max="1" width="17" style="129" customWidth="1"/>
    <col min="2" max="19" width="8.08984375" style="80" customWidth="1"/>
    <col min="20" max="16384" width="9" style="80"/>
  </cols>
  <sheetData>
    <row r="1" spans="1:21" ht="18" customHeight="1" x14ac:dyDescent="0.5">
      <c r="A1" s="397" t="s">
        <v>386</v>
      </c>
      <c r="B1" s="250"/>
      <c r="C1" s="250"/>
      <c r="D1" s="250"/>
      <c r="E1" s="250"/>
      <c r="F1" s="263"/>
      <c r="G1" s="298"/>
      <c r="H1" s="398"/>
      <c r="I1" s="298"/>
      <c r="J1" s="298"/>
      <c r="K1" s="298"/>
      <c r="L1" s="298"/>
      <c r="M1" s="298"/>
      <c r="N1" s="298"/>
      <c r="O1" s="298"/>
      <c r="P1" s="298"/>
      <c r="Q1" s="298"/>
      <c r="R1" s="206"/>
      <c r="S1" s="264" t="s">
        <v>484</v>
      </c>
      <c r="T1" s="86"/>
      <c r="U1" s="86"/>
    </row>
    <row r="2" spans="1:21" ht="24.75" customHeight="1" x14ac:dyDescent="0.3">
      <c r="A2" s="416"/>
      <c r="B2" s="896" t="s">
        <v>249</v>
      </c>
      <c r="C2" s="904"/>
      <c r="D2" s="896" t="s">
        <v>250</v>
      </c>
      <c r="E2" s="896"/>
      <c r="F2" s="896" t="s">
        <v>251</v>
      </c>
      <c r="G2" s="896"/>
      <c r="H2" s="896" t="s">
        <v>252</v>
      </c>
      <c r="I2" s="897"/>
      <c r="J2" s="898" t="s">
        <v>253</v>
      </c>
      <c r="K2" s="899"/>
      <c r="L2" s="900"/>
      <c r="M2" s="900"/>
      <c r="N2" s="900"/>
      <c r="O2" s="901"/>
      <c r="P2" s="896" t="s">
        <v>332</v>
      </c>
      <c r="Q2" s="897"/>
      <c r="R2" s="896" t="s">
        <v>0</v>
      </c>
      <c r="S2" s="897"/>
      <c r="T2" s="86"/>
      <c r="U2" s="86"/>
    </row>
    <row r="3" spans="1:21" s="145" customFormat="1" ht="14.5" x14ac:dyDescent="0.5">
      <c r="A3" s="478"/>
      <c r="B3" s="894" t="s">
        <v>254</v>
      </c>
      <c r="C3" s="894" t="s">
        <v>255</v>
      </c>
      <c r="D3" s="894" t="s">
        <v>211</v>
      </c>
      <c r="E3" s="894" t="s">
        <v>255</v>
      </c>
      <c r="F3" s="894" t="s">
        <v>254</v>
      </c>
      <c r="G3" s="894" t="s">
        <v>255</v>
      </c>
      <c r="H3" s="894" t="s">
        <v>254</v>
      </c>
      <c r="I3" s="894" t="s">
        <v>255</v>
      </c>
      <c r="J3" s="803" t="s">
        <v>180</v>
      </c>
      <c r="K3" s="850"/>
      <c r="L3" s="765" t="s">
        <v>276</v>
      </c>
      <c r="M3" s="802"/>
      <c r="N3" s="765" t="s">
        <v>277</v>
      </c>
      <c r="O3" s="802"/>
      <c r="P3" s="894" t="s">
        <v>254</v>
      </c>
      <c r="Q3" s="894" t="s">
        <v>255</v>
      </c>
      <c r="R3" s="894" t="s">
        <v>254</v>
      </c>
      <c r="S3" s="894" t="s">
        <v>255</v>
      </c>
      <c r="T3" s="144"/>
      <c r="U3" s="144"/>
    </row>
    <row r="4" spans="1:21" s="145" customFormat="1" ht="14.5" x14ac:dyDescent="0.5">
      <c r="A4" s="479"/>
      <c r="B4" s="903"/>
      <c r="C4" s="895"/>
      <c r="D4" s="895"/>
      <c r="E4" s="895"/>
      <c r="F4" s="895"/>
      <c r="G4" s="895"/>
      <c r="H4" s="895"/>
      <c r="I4" s="895"/>
      <c r="J4" s="511" t="s">
        <v>254</v>
      </c>
      <c r="K4" s="511" t="s">
        <v>255</v>
      </c>
      <c r="L4" s="511" t="s">
        <v>254</v>
      </c>
      <c r="M4" s="511" t="s">
        <v>255</v>
      </c>
      <c r="N4" s="511" t="s">
        <v>254</v>
      </c>
      <c r="O4" s="511" t="s">
        <v>255</v>
      </c>
      <c r="P4" s="902"/>
      <c r="Q4" s="902"/>
      <c r="R4" s="902"/>
      <c r="S4" s="902"/>
      <c r="T4" s="144"/>
      <c r="U4" s="144"/>
    </row>
    <row r="5" spans="1:21" ht="14.5" x14ac:dyDescent="0.3">
      <c r="A5" s="515" t="s">
        <v>178</v>
      </c>
      <c r="B5" s="305">
        <v>12099</v>
      </c>
      <c r="C5" s="327">
        <v>15109</v>
      </c>
      <c r="D5" s="327">
        <v>147</v>
      </c>
      <c r="E5" s="327">
        <v>167</v>
      </c>
      <c r="F5" s="327">
        <v>586</v>
      </c>
      <c r="G5" s="327">
        <v>1216</v>
      </c>
      <c r="H5" s="327">
        <v>1030</v>
      </c>
      <c r="I5" s="327">
        <v>1655</v>
      </c>
      <c r="J5" s="327">
        <v>92</v>
      </c>
      <c r="K5" s="327">
        <v>231</v>
      </c>
      <c r="L5" s="327">
        <v>7</v>
      </c>
      <c r="M5" s="327">
        <v>25</v>
      </c>
      <c r="N5" s="327">
        <v>9</v>
      </c>
      <c r="O5" s="327">
        <v>19</v>
      </c>
      <c r="P5" s="327">
        <v>206</v>
      </c>
      <c r="Q5" s="327">
        <v>500</v>
      </c>
      <c r="R5" s="327">
        <v>2790</v>
      </c>
      <c r="S5" s="327">
        <v>3951</v>
      </c>
      <c r="T5" s="86"/>
      <c r="U5" s="86"/>
    </row>
    <row r="6" spans="1:21" s="538" customFormat="1" ht="29" x14ac:dyDescent="0.2">
      <c r="A6" s="430" t="s">
        <v>472</v>
      </c>
      <c r="B6" s="224">
        <f>IF(SUM(B7,B16)=0,"-",SUM(B7,B16))</f>
        <v>321</v>
      </c>
      <c r="C6" s="224">
        <f t="shared" ref="C6:S6" si="0">IF(SUM(C7,C16)=0,"-",SUM(C7,C16))</f>
        <v>505</v>
      </c>
      <c r="D6" s="224" t="str">
        <f t="shared" si="0"/>
        <v>-</v>
      </c>
      <c r="E6" s="224" t="str">
        <f t="shared" si="0"/>
        <v>-</v>
      </c>
      <c r="F6" s="224">
        <f t="shared" si="0"/>
        <v>8</v>
      </c>
      <c r="G6" s="224">
        <f t="shared" si="0"/>
        <v>8</v>
      </c>
      <c r="H6" s="224">
        <f t="shared" si="0"/>
        <v>10</v>
      </c>
      <c r="I6" s="224">
        <f t="shared" si="0"/>
        <v>79</v>
      </c>
      <c r="J6" s="224">
        <f t="shared" si="0"/>
        <v>4</v>
      </c>
      <c r="K6" s="224">
        <f t="shared" si="0"/>
        <v>51</v>
      </c>
      <c r="L6" s="224" t="str">
        <f t="shared" si="0"/>
        <v>-</v>
      </c>
      <c r="M6" s="224" t="str">
        <f t="shared" si="0"/>
        <v>-</v>
      </c>
      <c r="N6" s="224">
        <f t="shared" si="0"/>
        <v>1</v>
      </c>
      <c r="O6" s="224">
        <f t="shared" si="0"/>
        <v>2</v>
      </c>
      <c r="P6" s="224">
        <f t="shared" si="0"/>
        <v>3</v>
      </c>
      <c r="Q6" s="224">
        <f t="shared" si="0"/>
        <v>6</v>
      </c>
      <c r="R6" s="224">
        <f t="shared" si="0"/>
        <v>87</v>
      </c>
      <c r="S6" s="224">
        <f t="shared" si="0"/>
        <v>173</v>
      </c>
      <c r="T6" s="533"/>
      <c r="U6" s="533"/>
    </row>
    <row r="7" spans="1:21" ht="16" x14ac:dyDescent="0.5">
      <c r="A7" s="516" t="s">
        <v>467</v>
      </c>
      <c r="B7" s="189">
        <f>IF(SUM(B8:B15)=0,"-",SUM(B8:B15))</f>
        <v>268</v>
      </c>
      <c r="C7" s="189">
        <f t="shared" ref="C7:S7" si="1">IF(SUM(C8:C15)=0,"-",SUM(C8:C15))</f>
        <v>452</v>
      </c>
      <c r="D7" s="189" t="str">
        <f t="shared" si="1"/>
        <v>-</v>
      </c>
      <c r="E7" s="189" t="str">
        <f t="shared" si="1"/>
        <v>-</v>
      </c>
      <c r="F7" s="189">
        <f t="shared" si="1"/>
        <v>6</v>
      </c>
      <c r="G7" s="189">
        <f t="shared" si="1"/>
        <v>6</v>
      </c>
      <c r="H7" s="189">
        <f t="shared" si="1"/>
        <v>10</v>
      </c>
      <c r="I7" s="189">
        <f t="shared" si="1"/>
        <v>79</v>
      </c>
      <c r="J7" s="189">
        <f t="shared" si="1"/>
        <v>4</v>
      </c>
      <c r="K7" s="189">
        <f t="shared" si="1"/>
        <v>51</v>
      </c>
      <c r="L7" s="189" t="str">
        <f t="shared" si="1"/>
        <v>-</v>
      </c>
      <c r="M7" s="189" t="str">
        <f t="shared" si="1"/>
        <v>-</v>
      </c>
      <c r="N7" s="189">
        <f t="shared" si="1"/>
        <v>1</v>
      </c>
      <c r="O7" s="189">
        <f t="shared" si="1"/>
        <v>2</v>
      </c>
      <c r="P7" s="189">
        <f t="shared" si="1"/>
        <v>3</v>
      </c>
      <c r="Q7" s="189">
        <f t="shared" si="1"/>
        <v>6</v>
      </c>
      <c r="R7" s="189">
        <f t="shared" si="1"/>
        <v>87</v>
      </c>
      <c r="S7" s="189">
        <f t="shared" si="1"/>
        <v>173</v>
      </c>
      <c r="T7" s="86"/>
      <c r="U7" s="86"/>
    </row>
    <row r="8" spans="1:21" ht="16" x14ac:dyDescent="0.5">
      <c r="A8" s="512" t="s">
        <v>480</v>
      </c>
      <c r="B8" s="338">
        <v>3</v>
      </c>
      <c r="C8" s="338">
        <v>3</v>
      </c>
      <c r="D8" s="338" t="s">
        <v>375</v>
      </c>
      <c r="E8" s="338" t="s">
        <v>375</v>
      </c>
      <c r="F8" s="338" t="s">
        <v>375</v>
      </c>
      <c r="G8" s="338" t="s">
        <v>375</v>
      </c>
      <c r="H8" s="338">
        <v>2</v>
      </c>
      <c r="I8" s="338">
        <v>70</v>
      </c>
      <c r="J8" s="338">
        <v>2</v>
      </c>
      <c r="K8" s="338">
        <v>47</v>
      </c>
      <c r="L8" s="338" t="s">
        <v>375</v>
      </c>
      <c r="M8" s="338" t="s">
        <v>375</v>
      </c>
      <c r="N8" s="338" t="s">
        <v>375</v>
      </c>
      <c r="O8" s="338" t="s">
        <v>375</v>
      </c>
      <c r="P8" s="338" t="s">
        <v>375</v>
      </c>
      <c r="Q8" s="338" t="s">
        <v>375</v>
      </c>
      <c r="R8" s="338" t="s">
        <v>375</v>
      </c>
      <c r="S8" s="338" t="s">
        <v>375</v>
      </c>
      <c r="T8" s="86"/>
      <c r="U8" s="86"/>
    </row>
    <row r="9" spans="1:21" ht="16" x14ac:dyDescent="0.5">
      <c r="A9" s="514" t="s">
        <v>443</v>
      </c>
      <c r="B9" s="338">
        <v>20</v>
      </c>
      <c r="C9" s="338">
        <v>20</v>
      </c>
      <c r="D9" s="338" t="s">
        <v>375</v>
      </c>
      <c r="E9" s="338" t="s">
        <v>375</v>
      </c>
      <c r="F9" s="338" t="s">
        <v>375</v>
      </c>
      <c r="G9" s="338" t="s">
        <v>375</v>
      </c>
      <c r="H9" s="338">
        <v>3</v>
      </c>
      <c r="I9" s="338">
        <v>4</v>
      </c>
      <c r="J9" s="338" t="s">
        <v>375</v>
      </c>
      <c r="K9" s="338" t="s">
        <v>375</v>
      </c>
      <c r="L9" s="338" t="s">
        <v>375</v>
      </c>
      <c r="M9" s="338" t="s">
        <v>375</v>
      </c>
      <c r="N9" s="338" t="s">
        <v>375</v>
      </c>
      <c r="O9" s="338" t="s">
        <v>375</v>
      </c>
      <c r="P9" s="338" t="s">
        <v>375</v>
      </c>
      <c r="Q9" s="338" t="s">
        <v>375</v>
      </c>
      <c r="R9" s="338">
        <v>14</v>
      </c>
      <c r="S9" s="338">
        <v>18</v>
      </c>
      <c r="T9" s="86"/>
      <c r="U9" s="86"/>
    </row>
    <row r="10" spans="1:21" ht="16" x14ac:dyDescent="0.5">
      <c r="A10" s="514" t="s">
        <v>444</v>
      </c>
      <c r="B10" s="338">
        <v>148</v>
      </c>
      <c r="C10" s="338">
        <v>221</v>
      </c>
      <c r="D10" s="338" t="s">
        <v>375</v>
      </c>
      <c r="E10" s="338" t="s">
        <v>375</v>
      </c>
      <c r="F10" s="338" t="s">
        <v>375</v>
      </c>
      <c r="G10" s="338" t="s">
        <v>375</v>
      </c>
      <c r="H10" s="338">
        <v>2</v>
      </c>
      <c r="I10" s="338">
        <v>2</v>
      </c>
      <c r="J10" s="338" t="s">
        <v>375</v>
      </c>
      <c r="K10" s="338" t="s">
        <v>375</v>
      </c>
      <c r="L10" s="338" t="s">
        <v>375</v>
      </c>
      <c r="M10" s="338" t="s">
        <v>375</v>
      </c>
      <c r="N10" s="338" t="s">
        <v>375</v>
      </c>
      <c r="O10" s="338" t="s">
        <v>375</v>
      </c>
      <c r="P10" s="338" t="s">
        <v>375</v>
      </c>
      <c r="Q10" s="338" t="s">
        <v>375</v>
      </c>
      <c r="R10" s="338">
        <v>44</v>
      </c>
      <c r="S10" s="338">
        <v>108</v>
      </c>
      <c r="T10" s="86"/>
      <c r="U10" s="86"/>
    </row>
    <row r="11" spans="1:21" ht="16" x14ac:dyDescent="0.5">
      <c r="A11" s="514" t="s">
        <v>475</v>
      </c>
      <c r="B11" s="338">
        <v>62</v>
      </c>
      <c r="C11" s="338">
        <v>148</v>
      </c>
      <c r="D11" s="338" t="s">
        <v>375</v>
      </c>
      <c r="E11" s="338" t="s">
        <v>375</v>
      </c>
      <c r="F11" s="338" t="s">
        <v>375</v>
      </c>
      <c r="G11" s="338" t="s">
        <v>375</v>
      </c>
      <c r="H11" s="338" t="s">
        <v>375</v>
      </c>
      <c r="I11" s="338" t="s">
        <v>375</v>
      </c>
      <c r="J11" s="338" t="s">
        <v>375</v>
      </c>
      <c r="K11" s="338" t="s">
        <v>375</v>
      </c>
      <c r="L11" s="338" t="s">
        <v>375</v>
      </c>
      <c r="M11" s="338" t="s">
        <v>375</v>
      </c>
      <c r="N11" s="338" t="s">
        <v>375</v>
      </c>
      <c r="O11" s="338" t="s">
        <v>375</v>
      </c>
      <c r="P11" s="338">
        <v>3</v>
      </c>
      <c r="Q11" s="338">
        <v>6</v>
      </c>
      <c r="R11" s="338" t="s">
        <v>375</v>
      </c>
      <c r="S11" s="338" t="s">
        <v>518</v>
      </c>
      <c r="T11" s="86"/>
      <c r="U11" s="86"/>
    </row>
    <row r="12" spans="1:21" ht="16" x14ac:dyDescent="0.5">
      <c r="A12" s="514" t="s">
        <v>481</v>
      </c>
      <c r="B12" s="338">
        <v>7</v>
      </c>
      <c r="C12" s="338">
        <v>18</v>
      </c>
      <c r="D12" s="338" t="s">
        <v>375</v>
      </c>
      <c r="E12" s="338" t="s">
        <v>375</v>
      </c>
      <c r="F12" s="338" t="s">
        <v>375</v>
      </c>
      <c r="G12" s="338" t="s">
        <v>375</v>
      </c>
      <c r="H12" s="338" t="s">
        <v>375</v>
      </c>
      <c r="I12" s="338" t="s">
        <v>375</v>
      </c>
      <c r="J12" s="338" t="s">
        <v>375</v>
      </c>
      <c r="K12" s="338" t="s">
        <v>375</v>
      </c>
      <c r="L12" s="338" t="s">
        <v>375</v>
      </c>
      <c r="M12" s="338" t="s">
        <v>375</v>
      </c>
      <c r="N12" s="338" t="s">
        <v>375</v>
      </c>
      <c r="O12" s="338" t="s">
        <v>375</v>
      </c>
      <c r="P12" s="338" t="s">
        <v>375</v>
      </c>
      <c r="Q12" s="338" t="s">
        <v>375</v>
      </c>
      <c r="R12" s="338">
        <v>2</v>
      </c>
      <c r="S12" s="338">
        <v>2</v>
      </c>
      <c r="T12" s="86"/>
      <c r="U12" s="86"/>
    </row>
    <row r="13" spans="1:21" ht="16" x14ac:dyDescent="0.5">
      <c r="A13" s="514" t="s">
        <v>446</v>
      </c>
      <c r="B13" s="338">
        <v>16</v>
      </c>
      <c r="C13" s="338">
        <v>30</v>
      </c>
      <c r="D13" s="338" t="s">
        <v>375</v>
      </c>
      <c r="E13" s="338" t="s">
        <v>375</v>
      </c>
      <c r="F13" s="338" t="s">
        <v>375</v>
      </c>
      <c r="G13" s="338" t="s">
        <v>375</v>
      </c>
      <c r="H13" s="338" t="s">
        <v>375</v>
      </c>
      <c r="I13" s="338" t="s">
        <v>375</v>
      </c>
      <c r="J13" s="338" t="s">
        <v>375</v>
      </c>
      <c r="K13" s="338" t="s">
        <v>375</v>
      </c>
      <c r="L13" s="338" t="s">
        <v>375</v>
      </c>
      <c r="M13" s="338" t="s">
        <v>375</v>
      </c>
      <c r="N13" s="338" t="s">
        <v>375</v>
      </c>
      <c r="O13" s="338" t="s">
        <v>375</v>
      </c>
      <c r="P13" s="338" t="s">
        <v>375</v>
      </c>
      <c r="Q13" s="338" t="s">
        <v>375</v>
      </c>
      <c r="R13" s="338" t="s">
        <v>375</v>
      </c>
      <c r="S13" s="338" t="s">
        <v>375</v>
      </c>
      <c r="T13" s="86"/>
      <c r="U13" s="86"/>
    </row>
    <row r="14" spans="1:21" ht="16" x14ac:dyDescent="0.5">
      <c r="A14" s="514" t="s">
        <v>447</v>
      </c>
      <c r="B14" s="338">
        <v>12</v>
      </c>
      <c r="C14" s="338">
        <v>12</v>
      </c>
      <c r="D14" s="338" t="s">
        <v>375</v>
      </c>
      <c r="E14" s="338" t="s">
        <v>375</v>
      </c>
      <c r="F14" s="338">
        <v>6</v>
      </c>
      <c r="G14" s="338">
        <v>6</v>
      </c>
      <c r="H14" s="338">
        <v>3</v>
      </c>
      <c r="I14" s="338">
        <v>3</v>
      </c>
      <c r="J14" s="338">
        <v>2</v>
      </c>
      <c r="K14" s="338">
        <v>4</v>
      </c>
      <c r="L14" s="338" t="s">
        <v>179</v>
      </c>
      <c r="M14" s="338" t="s">
        <v>179</v>
      </c>
      <c r="N14" s="338">
        <v>1</v>
      </c>
      <c r="O14" s="338">
        <v>2</v>
      </c>
      <c r="P14" s="338" t="s">
        <v>375</v>
      </c>
      <c r="Q14" s="338" t="s">
        <v>519</v>
      </c>
      <c r="R14" s="338">
        <v>5</v>
      </c>
      <c r="S14" s="338">
        <v>5</v>
      </c>
      <c r="T14" s="86"/>
      <c r="U14" s="86"/>
    </row>
    <row r="15" spans="1:21" ht="16" x14ac:dyDescent="0.5">
      <c r="A15" s="513" t="s">
        <v>448</v>
      </c>
      <c r="B15" s="338" t="s">
        <v>375</v>
      </c>
      <c r="C15" s="338" t="s">
        <v>375</v>
      </c>
      <c r="D15" s="338" t="s">
        <v>375</v>
      </c>
      <c r="E15" s="338" t="s">
        <v>375</v>
      </c>
      <c r="F15" s="338" t="s">
        <v>375</v>
      </c>
      <c r="G15" s="338" t="s">
        <v>375</v>
      </c>
      <c r="H15" s="338" t="s">
        <v>375</v>
      </c>
      <c r="I15" s="338" t="s">
        <v>375</v>
      </c>
      <c r="J15" s="338" t="s">
        <v>375</v>
      </c>
      <c r="K15" s="338" t="s">
        <v>375</v>
      </c>
      <c r="L15" s="338" t="s">
        <v>375</v>
      </c>
      <c r="M15" s="338" t="s">
        <v>375</v>
      </c>
      <c r="N15" s="338" t="s">
        <v>375</v>
      </c>
      <c r="O15" s="338" t="s">
        <v>375</v>
      </c>
      <c r="P15" s="338" t="s">
        <v>375</v>
      </c>
      <c r="Q15" s="338" t="s">
        <v>375</v>
      </c>
      <c r="R15" s="338">
        <v>22</v>
      </c>
      <c r="S15" s="338">
        <v>40</v>
      </c>
      <c r="T15" s="86"/>
      <c r="U15" s="86"/>
    </row>
    <row r="16" spans="1:21" ht="16" x14ac:dyDescent="0.5">
      <c r="A16" s="516" t="s">
        <v>449</v>
      </c>
      <c r="B16" s="189">
        <v>53</v>
      </c>
      <c r="C16" s="189">
        <v>53</v>
      </c>
      <c r="D16" s="189" t="s">
        <v>375</v>
      </c>
      <c r="E16" s="189" t="s">
        <v>375</v>
      </c>
      <c r="F16" s="189">
        <v>2</v>
      </c>
      <c r="G16" s="189">
        <v>2</v>
      </c>
      <c r="H16" s="189" t="s">
        <v>519</v>
      </c>
      <c r="I16" s="189" t="s">
        <v>519</v>
      </c>
      <c r="J16" s="189" t="s">
        <v>519</v>
      </c>
      <c r="K16" s="189" t="s">
        <v>519</v>
      </c>
      <c r="L16" s="189" t="s">
        <v>519</v>
      </c>
      <c r="M16" s="189" t="s">
        <v>519</v>
      </c>
      <c r="N16" s="189" t="s">
        <v>519</v>
      </c>
      <c r="O16" s="189" t="s">
        <v>519</v>
      </c>
      <c r="P16" s="189" t="s">
        <v>519</v>
      </c>
      <c r="Q16" s="189" t="s">
        <v>519</v>
      </c>
      <c r="R16" s="189" t="s">
        <v>519</v>
      </c>
      <c r="S16" s="189" t="s">
        <v>519</v>
      </c>
      <c r="T16" s="86"/>
      <c r="U16" s="86"/>
    </row>
    <row r="17" spans="1:21" s="124" customFormat="1" ht="29" x14ac:dyDescent="0.2">
      <c r="A17" s="430" t="s">
        <v>450</v>
      </c>
      <c r="B17" s="224">
        <f>B18</f>
        <v>133</v>
      </c>
      <c r="C17" s="224">
        <f t="shared" ref="C17:S17" si="2">C18</f>
        <v>155</v>
      </c>
      <c r="D17" s="224">
        <f t="shared" si="2"/>
        <v>6</v>
      </c>
      <c r="E17" s="224">
        <f t="shared" si="2"/>
        <v>6</v>
      </c>
      <c r="F17" s="224">
        <f t="shared" si="2"/>
        <v>4</v>
      </c>
      <c r="G17" s="224">
        <f t="shared" si="2"/>
        <v>6</v>
      </c>
      <c r="H17" s="224">
        <f t="shared" si="2"/>
        <v>2</v>
      </c>
      <c r="I17" s="224">
        <f t="shared" si="2"/>
        <v>5</v>
      </c>
      <c r="J17" s="224" t="str">
        <f t="shared" si="2"/>
        <v>-</v>
      </c>
      <c r="K17" s="224" t="str">
        <f t="shared" si="2"/>
        <v>-</v>
      </c>
      <c r="L17" s="224" t="str">
        <f t="shared" si="2"/>
        <v>-</v>
      </c>
      <c r="M17" s="224" t="str">
        <f t="shared" si="2"/>
        <v>-</v>
      </c>
      <c r="N17" s="224" t="str">
        <f t="shared" si="2"/>
        <v>-</v>
      </c>
      <c r="O17" s="224" t="str">
        <f t="shared" si="2"/>
        <v>-</v>
      </c>
      <c r="P17" s="224">
        <f t="shared" si="2"/>
        <v>2</v>
      </c>
      <c r="Q17" s="224">
        <f t="shared" si="2"/>
        <v>5</v>
      </c>
      <c r="R17" s="224">
        <f t="shared" si="2"/>
        <v>194</v>
      </c>
      <c r="S17" s="224">
        <f t="shared" si="2"/>
        <v>354</v>
      </c>
      <c r="T17" s="116"/>
      <c r="U17" s="116"/>
    </row>
    <row r="18" spans="1:21" ht="16" x14ac:dyDescent="0.5">
      <c r="A18" s="516" t="s">
        <v>452</v>
      </c>
      <c r="B18" s="189">
        <f t="shared" ref="B18:S18" si="3">IF(SUM(B19:B22)=0,"-",SUM(B19:B22))</f>
        <v>133</v>
      </c>
      <c r="C18" s="189">
        <f t="shared" si="3"/>
        <v>155</v>
      </c>
      <c r="D18" s="189">
        <f t="shared" si="3"/>
        <v>6</v>
      </c>
      <c r="E18" s="189">
        <f t="shared" si="3"/>
        <v>6</v>
      </c>
      <c r="F18" s="189">
        <f t="shared" si="3"/>
        <v>4</v>
      </c>
      <c r="G18" s="189">
        <f t="shared" si="3"/>
        <v>6</v>
      </c>
      <c r="H18" s="189">
        <f t="shared" si="3"/>
        <v>2</v>
      </c>
      <c r="I18" s="189">
        <f>IF(SUM(I19:I22)=0,"-",SUM(I19:I22))</f>
        <v>5</v>
      </c>
      <c r="J18" s="189" t="str">
        <f>IF(SUM(J19:J22)=0,"-",SUM(J19:J22))</f>
        <v>-</v>
      </c>
      <c r="K18" s="189" t="str">
        <f t="shared" si="3"/>
        <v>-</v>
      </c>
      <c r="L18" s="189" t="str">
        <f t="shared" si="3"/>
        <v>-</v>
      </c>
      <c r="M18" s="189" t="str">
        <f t="shared" si="3"/>
        <v>-</v>
      </c>
      <c r="N18" s="189" t="str">
        <f t="shared" si="3"/>
        <v>-</v>
      </c>
      <c r="O18" s="189" t="str">
        <f t="shared" si="3"/>
        <v>-</v>
      </c>
      <c r="P18" s="189">
        <f t="shared" si="3"/>
        <v>2</v>
      </c>
      <c r="Q18" s="189">
        <f t="shared" si="3"/>
        <v>5</v>
      </c>
      <c r="R18" s="189">
        <f t="shared" si="3"/>
        <v>194</v>
      </c>
      <c r="S18" s="189">
        <f t="shared" si="3"/>
        <v>354</v>
      </c>
      <c r="T18" s="86"/>
      <c r="U18" s="86"/>
    </row>
    <row r="19" spans="1:21" ht="16" x14ac:dyDescent="0.5">
      <c r="A19" s="512" t="s">
        <v>453</v>
      </c>
      <c r="B19" s="338">
        <v>66</v>
      </c>
      <c r="C19" s="338">
        <v>82</v>
      </c>
      <c r="D19" s="338" t="s">
        <v>375</v>
      </c>
      <c r="E19" s="338" t="s">
        <v>375</v>
      </c>
      <c r="F19" s="338">
        <v>1</v>
      </c>
      <c r="G19" s="338">
        <v>2</v>
      </c>
      <c r="H19" s="338">
        <v>1</v>
      </c>
      <c r="I19" s="338">
        <v>1</v>
      </c>
      <c r="J19" s="338" t="s">
        <v>375</v>
      </c>
      <c r="K19" s="338" t="s">
        <v>375</v>
      </c>
      <c r="L19" s="338" t="s">
        <v>375</v>
      </c>
      <c r="M19" s="338" t="s">
        <v>375</v>
      </c>
      <c r="N19" s="338" t="s">
        <v>375</v>
      </c>
      <c r="O19" s="338" t="s">
        <v>375</v>
      </c>
      <c r="P19" s="338" t="s">
        <v>375</v>
      </c>
      <c r="Q19" s="338" t="s">
        <v>375</v>
      </c>
      <c r="R19" s="338">
        <v>41</v>
      </c>
      <c r="S19" s="338">
        <v>59</v>
      </c>
      <c r="T19" s="86"/>
      <c r="U19" s="86"/>
    </row>
    <row r="20" spans="1:21" ht="16" x14ac:dyDescent="0.5">
      <c r="A20" s="514" t="s">
        <v>454</v>
      </c>
      <c r="B20" s="338">
        <v>32</v>
      </c>
      <c r="C20" s="338">
        <v>38</v>
      </c>
      <c r="D20" s="338" t="s">
        <v>375</v>
      </c>
      <c r="E20" s="338" t="s">
        <v>375</v>
      </c>
      <c r="F20" s="338">
        <v>1</v>
      </c>
      <c r="G20" s="338">
        <v>2</v>
      </c>
      <c r="H20" s="338">
        <v>1</v>
      </c>
      <c r="I20" s="338">
        <v>4</v>
      </c>
      <c r="J20" s="338" t="s">
        <v>375</v>
      </c>
      <c r="K20" s="338" t="s">
        <v>375</v>
      </c>
      <c r="L20" s="338" t="s">
        <v>375</v>
      </c>
      <c r="M20" s="338" t="s">
        <v>375</v>
      </c>
      <c r="N20" s="338" t="s">
        <v>375</v>
      </c>
      <c r="O20" s="338" t="s">
        <v>375</v>
      </c>
      <c r="P20" s="338">
        <v>2</v>
      </c>
      <c r="Q20" s="338">
        <v>5</v>
      </c>
      <c r="R20" s="338">
        <v>53</v>
      </c>
      <c r="S20" s="338">
        <v>98</v>
      </c>
      <c r="T20" s="86"/>
      <c r="U20" s="86"/>
    </row>
    <row r="21" spans="1:21" ht="16" x14ac:dyDescent="0.5">
      <c r="A21" s="514" t="s">
        <v>455</v>
      </c>
      <c r="B21" s="338" t="s">
        <v>375</v>
      </c>
      <c r="C21" s="338" t="s">
        <v>375</v>
      </c>
      <c r="D21" s="338" t="s">
        <v>375</v>
      </c>
      <c r="E21" s="338" t="s">
        <v>375</v>
      </c>
      <c r="F21" s="338" t="s">
        <v>375</v>
      </c>
      <c r="G21" s="338" t="s">
        <v>375</v>
      </c>
      <c r="H21" s="338" t="s">
        <v>375</v>
      </c>
      <c r="I21" s="338" t="s">
        <v>375</v>
      </c>
      <c r="J21" s="338" t="s">
        <v>375</v>
      </c>
      <c r="K21" s="338" t="s">
        <v>375</v>
      </c>
      <c r="L21" s="338" t="s">
        <v>375</v>
      </c>
      <c r="M21" s="338" t="s">
        <v>375</v>
      </c>
      <c r="N21" s="338" t="s">
        <v>375</v>
      </c>
      <c r="O21" s="338" t="s">
        <v>375</v>
      </c>
      <c r="P21" s="338" t="s">
        <v>375</v>
      </c>
      <c r="Q21" s="338" t="s">
        <v>375</v>
      </c>
      <c r="R21" s="338" t="s">
        <v>375</v>
      </c>
      <c r="S21" s="338" t="s">
        <v>375</v>
      </c>
      <c r="T21" s="86"/>
      <c r="U21" s="86"/>
    </row>
    <row r="22" spans="1:21" ht="16" x14ac:dyDescent="0.5">
      <c r="A22" s="513" t="s">
        <v>456</v>
      </c>
      <c r="B22" s="338">
        <v>35</v>
      </c>
      <c r="C22" s="338">
        <v>35</v>
      </c>
      <c r="D22" s="338">
        <v>6</v>
      </c>
      <c r="E22" s="338">
        <v>6</v>
      </c>
      <c r="F22" s="338">
        <v>2</v>
      </c>
      <c r="G22" s="338">
        <v>2</v>
      </c>
      <c r="H22" s="338" t="s">
        <v>375</v>
      </c>
      <c r="I22" s="338" t="s">
        <v>375</v>
      </c>
      <c r="J22" s="338" t="s">
        <v>375</v>
      </c>
      <c r="K22" s="338" t="s">
        <v>375</v>
      </c>
      <c r="L22" s="338" t="s">
        <v>375</v>
      </c>
      <c r="M22" s="338" t="s">
        <v>375</v>
      </c>
      <c r="N22" s="338" t="s">
        <v>375</v>
      </c>
      <c r="O22" s="338" t="s">
        <v>375</v>
      </c>
      <c r="P22" s="338" t="s">
        <v>375</v>
      </c>
      <c r="Q22" s="338" t="s">
        <v>375</v>
      </c>
      <c r="R22" s="338">
        <v>100</v>
      </c>
      <c r="S22" s="338">
        <v>197</v>
      </c>
      <c r="T22" s="86"/>
      <c r="U22" s="86"/>
    </row>
    <row r="23" spans="1:21" s="544" customFormat="1" ht="29" x14ac:dyDescent="0.2">
      <c r="A23" s="528" t="s">
        <v>457</v>
      </c>
      <c r="B23" s="531">
        <f>B24</f>
        <v>322</v>
      </c>
      <c r="C23" s="531">
        <f t="shared" ref="C23:S23" si="4">C24</f>
        <v>435</v>
      </c>
      <c r="D23" s="531" t="str">
        <f t="shared" si="4"/>
        <v>-</v>
      </c>
      <c r="E23" s="531" t="str">
        <f t="shared" si="4"/>
        <v>-</v>
      </c>
      <c r="F23" s="531">
        <f t="shared" si="4"/>
        <v>22</v>
      </c>
      <c r="G23" s="531">
        <f t="shared" si="4"/>
        <v>30</v>
      </c>
      <c r="H23" s="531">
        <f t="shared" si="4"/>
        <v>4</v>
      </c>
      <c r="I23" s="531">
        <f t="shared" si="4"/>
        <v>6</v>
      </c>
      <c r="J23" s="531">
        <f t="shared" si="4"/>
        <v>9</v>
      </c>
      <c r="K23" s="531">
        <f t="shared" si="4"/>
        <v>22</v>
      </c>
      <c r="L23" s="531">
        <f t="shared" si="4"/>
        <v>2</v>
      </c>
      <c r="M23" s="531">
        <f t="shared" si="4"/>
        <v>5</v>
      </c>
      <c r="N23" s="531">
        <f t="shared" si="4"/>
        <v>1</v>
      </c>
      <c r="O23" s="531">
        <f t="shared" si="4"/>
        <v>2</v>
      </c>
      <c r="P23" s="531">
        <f t="shared" si="4"/>
        <v>47</v>
      </c>
      <c r="Q23" s="531">
        <f t="shared" si="4"/>
        <v>122</v>
      </c>
      <c r="R23" s="531">
        <f t="shared" si="4"/>
        <v>36</v>
      </c>
      <c r="S23" s="531">
        <f t="shared" si="4"/>
        <v>42</v>
      </c>
      <c r="T23" s="595"/>
      <c r="U23" s="596"/>
    </row>
    <row r="24" spans="1:21" ht="16" x14ac:dyDescent="0.5">
      <c r="A24" s="516" t="s">
        <v>458</v>
      </c>
      <c r="B24" s="524">
        <f>IF(SUM(B25:B29)=0,"-",SUM(B25:B44))</f>
        <v>322</v>
      </c>
      <c r="C24" s="524">
        <f t="shared" ref="C24:S24" si="5">IF(SUM(C25:C29)=0,"-",SUM(C25:C44))</f>
        <v>435</v>
      </c>
      <c r="D24" s="524" t="str">
        <f t="shared" si="5"/>
        <v>-</v>
      </c>
      <c r="E24" s="524" t="str">
        <f t="shared" si="5"/>
        <v>-</v>
      </c>
      <c r="F24" s="524">
        <f t="shared" si="5"/>
        <v>22</v>
      </c>
      <c r="G24" s="524">
        <f t="shared" si="5"/>
        <v>30</v>
      </c>
      <c r="H24" s="524">
        <f t="shared" si="5"/>
        <v>4</v>
      </c>
      <c r="I24" s="524">
        <f t="shared" si="5"/>
        <v>6</v>
      </c>
      <c r="J24" s="524">
        <f>IF(SUM(J25:J29)=0,"-",SUM(J25:J44))</f>
        <v>9</v>
      </c>
      <c r="K24" s="524">
        <f t="shared" si="5"/>
        <v>22</v>
      </c>
      <c r="L24" s="524">
        <f t="shared" si="5"/>
        <v>2</v>
      </c>
      <c r="M24" s="524">
        <f t="shared" si="5"/>
        <v>5</v>
      </c>
      <c r="N24" s="524">
        <f t="shared" si="5"/>
        <v>1</v>
      </c>
      <c r="O24" s="524">
        <f t="shared" si="5"/>
        <v>2</v>
      </c>
      <c r="P24" s="524">
        <f t="shared" si="5"/>
        <v>47</v>
      </c>
      <c r="Q24" s="524">
        <f t="shared" si="5"/>
        <v>122</v>
      </c>
      <c r="R24" s="524">
        <f t="shared" si="5"/>
        <v>36</v>
      </c>
      <c r="S24" s="524">
        <f t="shared" si="5"/>
        <v>42</v>
      </c>
      <c r="T24" s="86"/>
      <c r="U24" s="86"/>
    </row>
    <row r="25" spans="1:21" ht="16" x14ac:dyDescent="0.5">
      <c r="A25" s="512" t="s">
        <v>459</v>
      </c>
      <c r="B25" s="525">
        <v>64</v>
      </c>
      <c r="C25" s="525">
        <v>64</v>
      </c>
      <c r="D25" s="525" t="s">
        <v>179</v>
      </c>
      <c r="E25" s="525" t="s">
        <v>179</v>
      </c>
      <c r="F25" s="525" t="s">
        <v>179</v>
      </c>
      <c r="G25" s="525" t="s">
        <v>179</v>
      </c>
      <c r="H25" s="525" t="s">
        <v>179</v>
      </c>
      <c r="I25" s="525" t="s">
        <v>179</v>
      </c>
      <c r="J25" s="525" t="s">
        <v>179</v>
      </c>
      <c r="K25" s="525" t="s">
        <v>179</v>
      </c>
      <c r="L25" s="525" t="s">
        <v>179</v>
      </c>
      <c r="M25" s="525" t="s">
        <v>179</v>
      </c>
      <c r="N25" s="525" t="s">
        <v>179</v>
      </c>
      <c r="O25" s="525" t="s">
        <v>179</v>
      </c>
      <c r="P25" s="525" t="s">
        <v>179</v>
      </c>
      <c r="Q25" s="525" t="s">
        <v>179</v>
      </c>
      <c r="R25" s="525" t="s">
        <v>179</v>
      </c>
      <c r="S25" s="525" t="s">
        <v>179</v>
      </c>
      <c r="T25" s="86"/>
      <c r="U25" s="86"/>
    </row>
    <row r="26" spans="1:21" ht="16" x14ac:dyDescent="0.5">
      <c r="A26" s="514" t="s">
        <v>461</v>
      </c>
      <c r="B26" s="525">
        <v>92</v>
      </c>
      <c r="C26" s="525">
        <v>155</v>
      </c>
      <c r="D26" s="525" t="s">
        <v>179</v>
      </c>
      <c r="E26" s="525" t="s">
        <v>179</v>
      </c>
      <c r="F26" s="525">
        <v>8</v>
      </c>
      <c r="G26" s="525">
        <v>13</v>
      </c>
      <c r="H26" s="525" t="s">
        <v>179</v>
      </c>
      <c r="I26" s="525" t="s">
        <v>179</v>
      </c>
      <c r="J26" s="525">
        <v>2</v>
      </c>
      <c r="K26" s="525">
        <v>2</v>
      </c>
      <c r="L26" s="525" t="s">
        <v>179</v>
      </c>
      <c r="M26" s="525" t="s">
        <v>179</v>
      </c>
      <c r="N26" s="525" t="s">
        <v>179</v>
      </c>
      <c r="O26" s="525" t="s">
        <v>179</v>
      </c>
      <c r="P26" s="525">
        <v>16</v>
      </c>
      <c r="Q26" s="525">
        <v>77</v>
      </c>
      <c r="R26" s="525">
        <v>2</v>
      </c>
      <c r="S26" s="525">
        <v>5</v>
      </c>
      <c r="T26" s="86"/>
      <c r="U26" s="86"/>
    </row>
    <row r="27" spans="1:21" ht="16" x14ac:dyDescent="0.5">
      <c r="A27" s="514" t="s">
        <v>460</v>
      </c>
      <c r="B27" s="525">
        <v>46</v>
      </c>
      <c r="C27" s="525">
        <v>93</v>
      </c>
      <c r="D27" s="525" t="s">
        <v>179</v>
      </c>
      <c r="E27" s="525" t="s">
        <v>179</v>
      </c>
      <c r="F27" s="525">
        <v>14</v>
      </c>
      <c r="G27" s="525">
        <v>17</v>
      </c>
      <c r="H27" s="525">
        <v>4</v>
      </c>
      <c r="I27" s="525">
        <v>6</v>
      </c>
      <c r="J27" s="525">
        <v>7</v>
      </c>
      <c r="K27" s="525">
        <v>20</v>
      </c>
      <c r="L27" s="525">
        <v>2</v>
      </c>
      <c r="M27" s="525">
        <v>5</v>
      </c>
      <c r="N27" s="525">
        <v>1</v>
      </c>
      <c r="O27" s="525">
        <v>2</v>
      </c>
      <c r="P27" s="525">
        <v>31</v>
      </c>
      <c r="Q27" s="525">
        <v>45</v>
      </c>
      <c r="R27" s="525" t="s">
        <v>179</v>
      </c>
      <c r="S27" s="525" t="s">
        <v>179</v>
      </c>
      <c r="T27" s="86"/>
      <c r="U27" s="86"/>
    </row>
    <row r="28" spans="1:21" ht="16" x14ac:dyDescent="0.5">
      <c r="A28" s="514" t="s">
        <v>462</v>
      </c>
      <c r="B28" s="525">
        <v>46</v>
      </c>
      <c r="C28" s="525">
        <v>49</v>
      </c>
      <c r="D28" s="525" t="s">
        <v>179</v>
      </c>
      <c r="E28" s="525" t="s">
        <v>179</v>
      </c>
      <c r="F28" s="525" t="s">
        <v>179</v>
      </c>
      <c r="G28" s="525" t="s">
        <v>179</v>
      </c>
      <c r="H28" s="525" t="s">
        <v>179</v>
      </c>
      <c r="I28" s="525" t="s">
        <v>179</v>
      </c>
      <c r="J28" s="525" t="s">
        <v>179</v>
      </c>
      <c r="K28" s="525" t="s">
        <v>179</v>
      </c>
      <c r="L28" s="525" t="s">
        <v>179</v>
      </c>
      <c r="M28" s="525" t="s">
        <v>179</v>
      </c>
      <c r="N28" s="525" t="s">
        <v>179</v>
      </c>
      <c r="O28" s="525" t="s">
        <v>179</v>
      </c>
      <c r="P28" s="525" t="s">
        <v>179</v>
      </c>
      <c r="Q28" s="525" t="s">
        <v>179</v>
      </c>
      <c r="R28" s="525">
        <v>34</v>
      </c>
      <c r="S28" s="525">
        <v>37</v>
      </c>
      <c r="T28" s="86"/>
      <c r="U28" s="86"/>
    </row>
    <row r="29" spans="1:21" ht="16" x14ac:dyDescent="0.5">
      <c r="A29" s="513" t="s">
        <v>463</v>
      </c>
      <c r="B29" s="525">
        <v>74</v>
      </c>
      <c r="C29" s="525">
        <v>74</v>
      </c>
      <c r="D29" s="525" t="s">
        <v>179</v>
      </c>
      <c r="E29" s="525" t="s">
        <v>179</v>
      </c>
      <c r="F29" s="525" t="s">
        <v>179</v>
      </c>
      <c r="G29" s="525" t="s">
        <v>179</v>
      </c>
      <c r="H29" s="525" t="s">
        <v>179</v>
      </c>
      <c r="I29" s="525" t="s">
        <v>179</v>
      </c>
      <c r="J29" s="525" t="s">
        <v>179</v>
      </c>
      <c r="K29" s="525" t="s">
        <v>179</v>
      </c>
      <c r="L29" s="525" t="s">
        <v>179</v>
      </c>
      <c r="M29" s="525" t="s">
        <v>179</v>
      </c>
      <c r="N29" s="525" t="s">
        <v>179</v>
      </c>
      <c r="O29" s="525" t="s">
        <v>179</v>
      </c>
      <c r="P29" s="525" t="s">
        <v>179</v>
      </c>
      <c r="Q29" s="525" t="s">
        <v>179</v>
      </c>
      <c r="R29" s="525" t="s">
        <v>179</v>
      </c>
      <c r="S29" s="525" t="s">
        <v>179</v>
      </c>
    </row>
    <row r="30" spans="1:21" ht="16" x14ac:dyDescent="0.5">
      <c r="A30" s="331" t="s">
        <v>261</v>
      </c>
      <c r="B30" s="263"/>
      <c r="C30" s="263"/>
      <c r="D30" s="263"/>
      <c r="E30" s="263"/>
      <c r="F30" s="263"/>
      <c r="G30" s="263"/>
      <c r="H30" s="263"/>
      <c r="I30" s="263"/>
      <c r="J30" s="263"/>
      <c r="K30" s="263"/>
      <c r="L30" s="263"/>
      <c r="M30" s="263"/>
      <c r="N30" s="263"/>
      <c r="O30" s="263"/>
      <c r="P30" s="263"/>
      <c r="Q30" s="263"/>
      <c r="R30" s="263"/>
      <c r="S30" s="263"/>
      <c r="T30" s="86"/>
      <c r="U30" s="86"/>
    </row>
    <row r="31" spans="1:21" ht="16" x14ac:dyDescent="0.5">
      <c r="A31" s="331"/>
      <c r="B31" s="263"/>
      <c r="C31" s="263"/>
      <c r="D31" s="263"/>
      <c r="E31" s="263"/>
      <c r="F31" s="263"/>
      <c r="G31" s="263"/>
      <c r="H31" s="263"/>
      <c r="I31" s="263"/>
      <c r="J31" s="263"/>
      <c r="K31" s="263"/>
      <c r="L31" s="263"/>
      <c r="M31" s="263"/>
      <c r="N31" s="263"/>
      <c r="O31" s="263"/>
      <c r="P31" s="263"/>
      <c r="Q31" s="263"/>
      <c r="R31" s="263"/>
      <c r="S31" s="263"/>
      <c r="T31" s="86"/>
      <c r="U31" s="86"/>
    </row>
    <row r="32" spans="1:21" ht="16" x14ac:dyDescent="0.5">
      <c r="A32" s="331"/>
      <c r="B32" s="263"/>
      <c r="C32" s="263"/>
      <c r="D32" s="263"/>
      <c r="E32" s="263"/>
      <c r="F32" s="263"/>
      <c r="G32" s="263"/>
      <c r="H32" s="263"/>
      <c r="I32" s="263"/>
      <c r="J32" s="263"/>
      <c r="K32" s="263"/>
      <c r="L32" s="263"/>
      <c r="M32" s="263"/>
      <c r="N32" s="263"/>
      <c r="O32" s="263"/>
      <c r="P32" s="263"/>
      <c r="Q32" s="263"/>
      <c r="R32" s="263"/>
      <c r="S32" s="263"/>
      <c r="T32" s="86"/>
      <c r="U32" s="86"/>
    </row>
    <row r="33" spans="1:21" ht="16" x14ac:dyDescent="0.5">
      <c r="A33" s="331"/>
      <c r="B33" s="263"/>
      <c r="C33" s="263"/>
      <c r="D33" s="263"/>
      <c r="E33" s="263"/>
      <c r="F33" s="263"/>
      <c r="G33" s="263"/>
      <c r="H33" s="263"/>
      <c r="I33" s="263"/>
      <c r="J33" s="263"/>
      <c r="K33" s="263"/>
      <c r="L33" s="263"/>
      <c r="M33" s="263"/>
      <c r="N33" s="263"/>
      <c r="O33" s="263"/>
      <c r="P33" s="263"/>
      <c r="Q33" s="263"/>
      <c r="R33" s="263"/>
      <c r="S33" s="263"/>
      <c r="T33" s="86"/>
      <c r="U33" s="86"/>
    </row>
    <row r="34" spans="1:21" x14ac:dyDescent="0.3">
      <c r="A34" s="111"/>
      <c r="B34" s="86"/>
      <c r="C34" s="86"/>
      <c r="D34" s="86"/>
      <c r="E34" s="86"/>
      <c r="F34" s="86"/>
      <c r="G34" s="86"/>
      <c r="H34" s="86"/>
      <c r="I34" s="86"/>
      <c r="J34" s="86"/>
      <c r="K34" s="86"/>
      <c r="L34" s="86"/>
      <c r="M34" s="86"/>
      <c r="N34" s="86"/>
      <c r="O34" s="86"/>
      <c r="P34" s="86"/>
      <c r="Q34" s="86"/>
      <c r="R34" s="86"/>
      <c r="S34" s="86"/>
      <c r="T34" s="86"/>
      <c r="U34" s="86"/>
    </row>
    <row r="35" spans="1:21" x14ac:dyDescent="0.3">
      <c r="A35" s="111"/>
      <c r="B35" s="86"/>
      <c r="C35" s="86"/>
      <c r="D35" s="86"/>
      <c r="E35" s="86"/>
      <c r="F35" s="86"/>
      <c r="G35" s="86"/>
      <c r="H35" s="86"/>
      <c r="I35" s="86"/>
      <c r="J35" s="86"/>
      <c r="K35" s="86"/>
      <c r="L35" s="86"/>
      <c r="M35" s="86"/>
      <c r="N35" s="86"/>
      <c r="O35" s="86"/>
      <c r="P35" s="86"/>
      <c r="Q35" s="86"/>
      <c r="R35" s="86"/>
      <c r="S35" s="86"/>
      <c r="T35" s="86"/>
      <c r="U35" s="86"/>
    </row>
    <row r="36" spans="1:21" x14ac:dyDescent="0.3">
      <c r="A36" s="111"/>
      <c r="B36" s="86"/>
      <c r="C36" s="86"/>
      <c r="D36" s="86"/>
      <c r="E36" s="86"/>
      <c r="F36" s="86"/>
      <c r="G36" s="86"/>
      <c r="H36" s="86"/>
      <c r="I36" s="86"/>
      <c r="J36" s="86"/>
      <c r="K36" s="86"/>
      <c r="L36" s="86"/>
      <c r="M36" s="86"/>
      <c r="N36" s="86"/>
      <c r="O36" s="86"/>
      <c r="P36" s="86"/>
      <c r="Q36" s="86"/>
      <c r="R36" s="86"/>
      <c r="S36" s="86"/>
      <c r="T36" s="86"/>
      <c r="U36" s="86"/>
    </row>
    <row r="37" spans="1:21" x14ac:dyDescent="0.3">
      <c r="A37" s="111"/>
      <c r="B37" s="86"/>
      <c r="C37" s="86"/>
      <c r="D37" s="86"/>
      <c r="E37" s="86"/>
      <c r="F37" s="86"/>
      <c r="G37" s="86"/>
      <c r="H37" s="86"/>
      <c r="I37" s="86"/>
      <c r="J37" s="86"/>
      <c r="K37" s="86"/>
      <c r="L37" s="86"/>
      <c r="M37" s="86"/>
      <c r="N37" s="86"/>
      <c r="O37" s="86"/>
      <c r="P37" s="86"/>
      <c r="Q37" s="86"/>
      <c r="R37" s="86"/>
      <c r="S37" s="86"/>
      <c r="T37" s="86"/>
      <c r="U37" s="86"/>
    </row>
    <row r="38" spans="1:21" x14ac:dyDescent="0.3">
      <c r="A38" s="111"/>
      <c r="B38" s="86"/>
      <c r="C38" s="86"/>
      <c r="D38" s="86"/>
      <c r="E38" s="86"/>
      <c r="F38" s="86"/>
      <c r="G38" s="86"/>
      <c r="H38" s="86"/>
      <c r="I38" s="86"/>
      <c r="J38" s="86"/>
      <c r="K38" s="86"/>
      <c r="L38" s="86"/>
      <c r="M38" s="86"/>
      <c r="N38" s="86"/>
      <c r="O38" s="86"/>
      <c r="P38" s="86"/>
      <c r="Q38" s="86"/>
      <c r="R38" s="86"/>
      <c r="S38" s="86"/>
      <c r="T38" s="86"/>
      <c r="U38" s="86"/>
    </row>
    <row r="39" spans="1:21" x14ac:dyDescent="0.3">
      <c r="A39" s="111"/>
      <c r="B39" s="86"/>
      <c r="C39" s="86"/>
      <c r="D39" s="86"/>
      <c r="E39" s="86"/>
      <c r="F39" s="86"/>
      <c r="G39" s="86"/>
      <c r="H39" s="86"/>
      <c r="I39" s="86"/>
      <c r="J39" s="86"/>
      <c r="K39" s="86"/>
      <c r="L39" s="86"/>
      <c r="M39" s="86"/>
      <c r="N39" s="86"/>
      <c r="O39" s="86"/>
      <c r="P39" s="86"/>
      <c r="Q39" s="86"/>
      <c r="R39" s="86"/>
      <c r="S39" s="86"/>
      <c r="T39" s="86"/>
      <c r="U39" s="86"/>
    </row>
    <row r="40" spans="1:21" x14ac:dyDescent="0.3">
      <c r="A40" s="111"/>
      <c r="B40" s="86"/>
      <c r="C40" s="86"/>
      <c r="D40" s="86"/>
      <c r="E40" s="86"/>
      <c r="F40" s="86"/>
      <c r="G40" s="86"/>
      <c r="H40" s="86"/>
      <c r="I40" s="86"/>
      <c r="J40" s="86"/>
      <c r="K40" s="86"/>
      <c r="L40" s="86"/>
      <c r="M40" s="86"/>
      <c r="N40" s="86"/>
      <c r="O40" s="86"/>
      <c r="P40" s="86"/>
      <c r="Q40" s="86"/>
      <c r="R40" s="86"/>
      <c r="S40" s="86"/>
      <c r="T40" s="86"/>
      <c r="U40" s="86"/>
    </row>
  </sheetData>
  <customSheetViews>
    <customSheetView guid="{26A1900F-5848-4061-AA0B-E0B8C2AC890B}" showPageBreaks="1" showGridLines="0" printArea="1" view="pageBreakPreview" topLeftCell="D1">
      <selection activeCell="H17" sqref="H17"/>
      <pageMargins left="0.25" right="0.2" top="0.78740157480314965" bottom="0.78740157480314965" header="0" footer="0"/>
      <pageSetup paperSize="9" orientation="landscape" r:id="rId1"/>
      <headerFooter alignWithMargins="0"/>
    </customSheetView>
    <customSheetView guid="{B606BD3A-C42E-4EF1-8D52-58C00303D192}" showPageBreaks="1" showGridLines="0" printArea="1" view="pageBreakPreview">
      <selection activeCell="I18" sqref="I18"/>
      <pageMargins left="0.25" right="0.2" top="0.78740157480314965" bottom="0.78740157480314965" header="0" footer="0"/>
      <pageSetup paperSize="9" orientation="landscape" r:id="rId2"/>
      <headerFooter alignWithMargins="0"/>
    </customSheetView>
  </customSheetViews>
  <mergeCells count="22">
    <mergeCell ref="B3:B4"/>
    <mergeCell ref="F3:F4"/>
    <mergeCell ref="H3:H4"/>
    <mergeCell ref="I3:I4"/>
    <mergeCell ref="N3:O3"/>
    <mergeCell ref="R2:S2"/>
    <mergeCell ref="B2:C2"/>
    <mergeCell ref="D2:E2"/>
    <mergeCell ref="F2:G2"/>
    <mergeCell ref="H2:I2"/>
    <mergeCell ref="P2:Q2"/>
    <mergeCell ref="J2:O2"/>
    <mergeCell ref="P3:P4"/>
    <mergeCell ref="Q3:Q4"/>
    <mergeCell ref="R3:R4"/>
    <mergeCell ref="S3:S4"/>
    <mergeCell ref="C3:C4"/>
    <mergeCell ref="D3:D4"/>
    <mergeCell ref="E3:E4"/>
    <mergeCell ref="L3:M3"/>
    <mergeCell ref="G3:G4"/>
    <mergeCell ref="J3:K3"/>
  </mergeCells>
  <phoneticPr fontId="2"/>
  <pageMargins left="0.25" right="0.2" top="0.78740157480314965" bottom="0.78740157480314965" header="0" footer="0"/>
  <pageSetup paperSize="9" scale="89" orientation="landscape"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Normal="100" workbookViewId="0">
      <pane xSplit="1" ySplit="6" topLeftCell="B7" activePane="bottomRight" state="frozen"/>
      <selection pane="topRight" activeCell="B1" sqref="B1"/>
      <selection pane="bottomLeft" activeCell="A7" sqref="A7"/>
      <selection pane="bottomRight" activeCell="J17" sqref="J17"/>
    </sheetView>
  </sheetViews>
  <sheetFormatPr defaultColWidth="9" defaultRowHeight="11.5" x14ac:dyDescent="0.25"/>
  <cols>
    <col min="1" max="1" width="19.7265625" style="83" customWidth="1"/>
    <col min="2" max="4" width="9.08984375" style="81" customWidth="1"/>
    <col min="5" max="5" width="12" style="81" customWidth="1"/>
    <col min="6" max="6" width="11.08984375" style="81" customWidth="1"/>
    <col min="7" max="7" width="9.08984375" style="81" customWidth="1"/>
    <col min="8" max="16384" width="9" style="81"/>
  </cols>
  <sheetData>
    <row r="1" spans="1:9" s="80" customFormat="1" ht="18" customHeight="1" x14ac:dyDescent="0.5">
      <c r="A1" s="397" t="s">
        <v>387</v>
      </c>
      <c r="B1" s="250"/>
      <c r="C1" s="250"/>
      <c r="D1" s="250"/>
      <c r="E1" s="250"/>
      <c r="F1" s="878" t="s">
        <v>486</v>
      </c>
      <c r="G1" s="878"/>
      <c r="H1" s="86"/>
      <c r="I1" s="86"/>
    </row>
    <row r="2" spans="1:9" s="80" customFormat="1" ht="24.75" customHeight="1" x14ac:dyDescent="0.3">
      <c r="A2" s="416"/>
      <c r="B2" s="769" t="s">
        <v>278</v>
      </c>
      <c r="C2" s="905"/>
      <c r="D2" s="906"/>
      <c r="E2" s="906"/>
      <c r="F2" s="906"/>
      <c r="G2" s="907"/>
      <c r="H2" s="86"/>
      <c r="I2" s="86"/>
    </row>
    <row r="3" spans="1:9" s="145" customFormat="1" ht="14.5" x14ac:dyDescent="0.5">
      <c r="A3" s="478"/>
      <c r="B3" s="894" t="s">
        <v>244</v>
      </c>
      <c r="C3" s="894" t="s">
        <v>279</v>
      </c>
      <c r="D3" s="894" t="s">
        <v>248</v>
      </c>
      <c r="E3" s="908" t="s">
        <v>363</v>
      </c>
      <c r="F3" s="894" t="s">
        <v>280</v>
      </c>
      <c r="G3" s="894" t="s">
        <v>0</v>
      </c>
      <c r="H3" s="144"/>
      <c r="I3" s="144"/>
    </row>
    <row r="4" spans="1:9" s="145" customFormat="1" ht="30.75" customHeight="1" x14ac:dyDescent="0.5">
      <c r="A4" s="479"/>
      <c r="B4" s="903"/>
      <c r="C4" s="895"/>
      <c r="D4" s="895"/>
      <c r="E4" s="909"/>
      <c r="F4" s="895"/>
      <c r="G4" s="895"/>
      <c r="H4" s="144"/>
      <c r="I4" s="144"/>
    </row>
    <row r="5" spans="1:9" s="80" customFormat="1" ht="14.5" x14ac:dyDescent="0.3">
      <c r="A5" s="434" t="s">
        <v>178</v>
      </c>
      <c r="B5" s="305">
        <v>1</v>
      </c>
      <c r="C5" s="327">
        <v>13414</v>
      </c>
      <c r="D5" s="327">
        <v>97</v>
      </c>
      <c r="E5" s="327">
        <v>1417</v>
      </c>
      <c r="F5" s="327">
        <v>54</v>
      </c>
      <c r="G5" s="327">
        <v>33</v>
      </c>
      <c r="H5" s="86"/>
      <c r="I5" s="86"/>
    </row>
    <row r="6" spans="1:9" s="538" customFormat="1" ht="29" x14ac:dyDescent="0.2">
      <c r="A6" s="430" t="s">
        <v>472</v>
      </c>
      <c r="B6" s="224" t="str">
        <f t="shared" ref="B6:G6" si="0">IF(SUM(B7,B16)=0,"-",SUM(B7,B16))</f>
        <v>-</v>
      </c>
      <c r="C6" s="224">
        <f>IF(SUM(C7,C16)=0,"-",SUM(C7,C16))</f>
        <v>452</v>
      </c>
      <c r="D6" s="224">
        <f t="shared" si="0"/>
        <v>1</v>
      </c>
      <c r="E6" s="224">
        <f t="shared" si="0"/>
        <v>78</v>
      </c>
      <c r="F6" s="224" t="str">
        <f t="shared" si="0"/>
        <v>-</v>
      </c>
      <c r="G6" s="224">
        <f t="shared" si="0"/>
        <v>30</v>
      </c>
      <c r="H6" s="533"/>
      <c r="I6" s="533"/>
    </row>
    <row r="7" spans="1:9" s="80" customFormat="1" ht="16" x14ac:dyDescent="0.5">
      <c r="A7" s="341" t="s">
        <v>467</v>
      </c>
      <c r="B7" s="189" t="s">
        <v>375</v>
      </c>
      <c r="C7" s="189">
        <f>SUM(C8:C15)</f>
        <v>397</v>
      </c>
      <c r="D7" s="189">
        <f>SUM(D8:D15)</f>
        <v>1</v>
      </c>
      <c r="E7" s="189">
        <f>SUM(E8:E15)</f>
        <v>78</v>
      </c>
      <c r="F7" s="189" t="s">
        <v>375</v>
      </c>
      <c r="G7" s="189">
        <f>SUM(G8:G15)</f>
        <v>30</v>
      </c>
      <c r="H7" s="86"/>
      <c r="I7" s="86"/>
    </row>
    <row r="8" spans="1:9" s="80" customFormat="1" ht="16" x14ac:dyDescent="0.5">
      <c r="A8" s="499" t="s">
        <v>480</v>
      </c>
      <c r="B8" s="338" t="s">
        <v>518</v>
      </c>
      <c r="C8" s="338">
        <v>9</v>
      </c>
      <c r="D8" s="338">
        <v>1</v>
      </c>
      <c r="E8" s="338" t="s">
        <v>519</v>
      </c>
      <c r="F8" s="338" t="s">
        <v>519</v>
      </c>
      <c r="G8" s="338" t="s">
        <v>519</v>
      </c>
      <c r="H8" s="86"/>
      <c r="I8" s="86"/>
    </row>
    <row r="9" spans="1:9" s="80" customFormat="1" ht="16" x14ac:dyDescent="0.5">
      <c r="A9" s="505" t="s">
        <v>443</v>
      </c>
      <c r="B9" s="338" t="s">
        <v>375</v>
      </c>
      <c r="C9" s="338">
        <v>37</v>
      </c>
      <c r="D9" s="338" t="s">
        <v>519</v>
      </c>
      <c r="E9" s="338" t="s">
        <v>519</v>
      </c>
      <c r="F9" s="338" t="s">
        <v>519</v>
      </c>
      <c r="G9" s="338" t="s">
        <v>519</v>
      </c>
      <c r="H9" s="86"/>
      <c r="I9" s="86"/>
    </row>
    <row r="10" spans="1:9" s="80" customFormat="1" ht="16" x14ac:dyDescent="0.5">
      <c r="A10" s="505" t="s">
        <v>444</v>
      </c>
      <c r="B10" s="338" t="s">
        <v>520</v>
      </c>
      <c r="C10" s="338">
        <v>105</v>
      </c>
      <c r="D10" s="338" t="s">
        <v>519</v>
      </c>
      <c r="E10" s="338">
        <v>16</v>
      </c>
      <c r="F10" s="338" t="s">
        <v>519</v>
      </c>
      <c r="G10" s="338" t="s">
        <v>519</v>
      </c>
      <c r="H10" s="86"/>
      <c r="I10" s="86"/>
    </row>
    <row r="11" spans="1:9" s="80" customFormat="1" ht="16" x14ac:dyDescent="0.5">
      <c r="A11" s="505" t="s">
        <v>475</v>
      </c>
      <c r="B11" s="338" t="s">
        <v>520</v>
      </c>
      <c r="C11" s="338">
        <v>130</v>
      </c>
      <c r="D11" s="338" t="s">
        <v>519</v>
      </c>
      <c r="E11" s="338">
        <v>60</v>
      </c>
      <c r="F11" s="338" t="s">
        <v>519</v>
      </c>
      <c r="G11" s="338" t="s">
        <v>519</v>
      </c>
      <c r="H11" s="86"/>
      <c r="I11" s="86"/>
    </row>
    <row r="12" spans="1:9" s="80" customFormat="1" ht="16" x14ac:dyDescent="0.5">
      <c r="A12" s="505" t="s">
        <v>481</v>
      </c>
      <c r="B12" s="338" t="s">
        <v>520</v>
      </c>
      <c r="C12" s="338">
        <v>18</v>
      </c>
      <c r="D12" s="338" t="s">
        <v>519</v>
      </c>
      <c r="E12" s="338" t="s">
        <v>519</v>
      </c>
      <c r="F12" s="338" t="s">
        <v>519</v>
      </c>
      <c r="G12" s="338" t="s">
        <v>519</v>
      </c>
      <c r="H12" s="86"/>
      <c r="I12" s="86"/>
    </row>
    <row r="13" spans="1:9" s="80" customFormat="1" ht="16" x14ac:dyDescent="0.5">
      <c r="A13" s="505" t="s">
        <v>446</v>
      </c>
      <c r="B13" s="338" t="s">
        <v>520</v>
      </c>
      <c r="C13" s="338">
        <v>30</v>
      </c>
      <c r="D13" s="338" t="s">
        <v>519</v>
      </c>
      <c r="E13" s="338" t="s">
        <v>519</v>
      </c>
      <c r="F13" s="338" t="s">
        <v>519</v>
      </c>
      <c r="G13" s="338">
        <v>30</v>
      </c>
      <c r="H13" s="86"/>
      <c r="I13" s="86"/>
    </row>
    <row r="14" spans="1:9" s="80" customFormat="1" ht="16" x14ac:dyDescent="0.5">
      <c r="A14" s="505" t="s">
        <v>447</v>
      </c>
      <c r="B14" s="338" t="s">
        <v>520</v>
      </c>
      <c r="C14" s="338">
        <v>28</v>
      </c>
      <c r="D14" s="338" t="s">
        <v>519</v>
      </c>
      <c r="E14" s="338">
        <v>2</v>
      </c>
      <c r="F14" s="338" t="s">
        <v>519</v>
      </c>
      <c r="G14" s="338" t="s">
        <v>519</v>
      </c>
      <c r="H14" s="86"/>
      <c r="I14" s="86"/>
    </row>
    <row r="15" spans="1:9" s="80" customFormat="1" ht="16" x14ac:dyDescent="0.5">
      <c r="A15" s="500" t="s">
        <v>448</v>
      </c>
      <c r="B15" s="338" t="s">
        <v>520</v>
      </c>
      <c r="C15" s="338">
        <v>40</v>
      </c>
      <c r="D15" s="338" t="s">
        <v>519</v>
      </c>
      <c r="E15" s="338" t="s">
        <v>519</v>
      </c>
      <c r="F15" s="338" t="s">
        <v>519</v>
      </c>
      <c r="G15" s="338" t="s">
        <v>519</v>
      </c>
      <c r="H15" s="86"/>
      <c r="I15" s="86"/>
    </row>
    <row r="16" spans="1:9" s="80" customFormat="1" ht="16" x14ac:dyDescent="0.5">
      <c r="A16" s="341" t="s">
        <v>449</v>
      </c>
      <c r="B16" s="189" t="s">
        <v>521</v>
      </c>
      <c r="C16" s="189">
        <v>55</v>
      </c>
      <c r="D16" s="189" t="s">
        <v>518</v>
      </c>
      <c r="E16" s="189" t="s">
        <v>518</v>
      </c>
      <c r="F16" s="189" t="s">
        <v>518</v>
      </c>
      <c r="G16" s="189" t="s">
        <v>518</v>
      </c>
      <c r="H16" s="86"/>
      <c r="I16" s="86"/>
    </row>
    <row r="17" spans="1:9" s="124" customFormat="1" ht="29" x14ac:dyDescent="0.2">
      <c r="A17" s="430" t="s">
        <v>450</v>
      </c>
      <c r="B17" s="224" t="str">
        <f t="shared" ref="B17:G17" si="1">B18</f>
        <v>-</v>
      </c>
      <c r="C17" s="224">
        <f t="shared" si="1"/>
        <v>501</v>
      </c>
      <c r="D17" s="224" t="str">
        <f t="shared" si="1"/>
        <v>-</v>
      </c>
      <c r="E17" s="224">
        <f t="shared" si="1"/>
        <v>3</v>
      </c>
      <c r="F17" s="224" t="str">
        <f t="shared" si="1"/>
        <v>-</v>
      </c>
      <c r="G17" s="224" t="str">
        <f t="shared" si="1"/>
        <v>-</v>
      </c>
      <c r="H17" s="116"/>
      <c r="I17" s="116"/>
    </row>
    <row r="18" spans="1:9" s="80" customFormat="1" ht="16" x14ac:dyDescent="0.5">
      <c r="A18" s="341" t="s">
        <v>452</v>
      </c>
      <c r="B18" s="189" t="str">
        <f t="shared" ref="B18:G18" si="2">IF(SUM(B19:B22)=0,"-",SUM(B19:B22))</f>
        <v>-</v>
      </c>
      <c r="C18" s="189">
        <f t="shared" si="2"/>
        <v>501</v>
      </c>
      <c r="D18" s="189" t="str">
        <f t="shared" si="2"/>
        <v>-</v>
      </c>
      <c r="E18" s="189">
        <f t="shared" si="2"/>
        <v>3</v>
      </c>
      <c r="F18" s="189" t="str">
        <f t="shared" si="2"/>
        <v>-</v>
      </c>
      <c r="G18" s="189" t="str">
        <f t="shared" si="2"/>
        <v>-</v>
      </c>
      <c r="H18" s="86"/>
      <c r="I18" s="86"/>
    </row>
    <row r="19" spans="1:9" s="80" customFormat="1" ht="16" x14ac:dyDescent="0.5">
      <c r="A19" s="499" t="s">
        <v>453</v>
      </c>
      <c r="B19" s="338" t="s">
        <v>375</v>
      </c>
      <c r="C19" s="338">
        <v>143</v>
      </c>
      <c r="D19" s="338" t="s">
        <v>518</v>
      </c>
      <c r="E19" s="338">
        <v>1</v>
      </c>
      <c r="F19" s="338" t="s">
        <v>518</v>
      </c>
      <c r="G19" s="338" t="s">
        <v>518</v>
      </c>
      <c r="H19" s="86"/>
      <c r="I19" s="86"/>
    </row>
    <row r="20" spans="1:9" s="80" customFormat="1" ht="16" x14ac:dyDescent="0.5">
      <c r="A20" s="505" t="s">
        <v>454</v>
      </c>
      <c r="B20" s="338" t="s">
        <v>375</v>
      </c>
      <c r="C20" s="338">
        <v>253</v>
      </c>
      <c r="D20" s="338" t="s">
        <v>518</v>
      </c>
      <c r="E20" s="338" t="s">
        <v>518</v>
      </c>
      <c r="F20" s="338" t="s">
        <v>518</v>
      </c>
      <c r="G20" s="338" t="s">
        <v>518</v>
      </c>
      <c r="H20" s="86"/>
      <c r="I20" s="86"/>
    </row>
    <row r="21" spans="1:9" s="80" customFormat="1" ht="16" x14ac:dyDescent="0.5">
      <c r="A21" s="505" t="s">
        <v>455</v>
      </c>
      <c r="B21" s="338" t="s">
        <v>518</v>
      </c>
      <c r="C21" s="338" t="s">
        <v>518</v>
      </c>
      <c r="D21" s="338" t="s">
        <v>518</v>
      </c>
      <c r="E21" s="338" t="s">
        <v>518</v>
      </c>
      <c r="F21" s="338" t="s">
        <v>518</v>
      </c>
      <c r="G21" s="338" t="s">
        <v>518</v>
      </c>
      <c r="H21" s="86"/>
      <c r="I21" s="86"/>
    </row>
    <row r="22" spans="1:9" s="80" customFormat="1" ht="16" x14ac:dyDescent="0.5">
      <c r="A22" s="500" t="s">
        <v>456</v>
      </c>
      <c r="B22" s="338" t="s">
        <v>519</v>
      </c>
      <c r="C22" s="338">
        <v>105</v>
      </c>
      <c r="D22" s="338" t="s">
        <v>518</v>
      </c>
      <c r="E22" s="338">
        <v>2</v>
      </c>
      <c r="F22" s="338" t="s">
        <v>518</v>
      </c>
      <c r="G22" s="338" t="s">
        <v>518</v>
      </c>
      <c r="H22" s="86"/>
      <c r="I22" s="86"/>
    </row>
    <row r="23" spans="1:9" s="544" customFormat="1" ht="29" x14ac:dyDescent="0.2">
      <c r="A23" s="528" t="s">
        <v>457</v>
      </c>
      <c r="B23" s="531" t="str">
        <f t="shared" ref="B23:G23" si="3">B24</f>
        <v>-</v>
      </c>
      <c r="C23" s="531">
        <f t="shared" si="3"/>
        <v>561</v>
      </c>
      <c r="D23" s="531">
        <f t="shared" si="3"/>
        <v>3</v>
      </c>
      <c r="E23" s="531">
        <f t="shared" si="3"/>
        <v>28</v>
      </c>
      <c r="F23" s="531" t="str">
        <f t="shared" si="3"/>
        <v>-</v>
      </c>
      <c r="G23" s="531" t="str">
        <f t="shared" si="3"/>
        <v>-</v>
      </c>
      <c r="H23" s="596"/>
      <c r="I23" s="596"/>
    </row>
    <row r="24" spans="1:9" s="80" customFormat="1" ht="16" x14ac:dyDescent="0.5">
      <c r="A24" s="341" t="s">
        <v>458</v>
      </c>
      <c r="B24" s="524" t="str">
        <f t="shared" ref="B24:G24" si="4">IF(SUM(B25:B44)=0,"-",SUM(B25:B44))</f>
        <v>-</v>
      </c>
      <c r="C24" s="524">
        <f t="shared" si="4"/>
        <v>561</v>
      </c>
      <c r="D24" s="524">
        <f t="shared" si="4"/>
        <v>3</v>
      </c>
      <c r="E24" s="524">
        <f t="shared" si="4"/>
        <v>28</v>
      </c>
      <c r="F24" s="524" t="str">
        <f t="shared" si="4"/>
        <v>-</v>
      </c>
      <c r="G24" s="524" t="str">
        <f t="shared" si="4"/>
        <v>-</v>
      </c>
      <c r="H24" s="86"/>
      <c r="I24" s="86"/>
    </row>
    <row r="25" spans="1:9" s="80" customFormat="1" ht="16" x14ac:dyDescent="0.5">
      <c r="A25" s="499" t="s">
        <v>459</v>
      </c>
      <c r="B25" s="525" t="s">
        <v>179</v>
      </c>
      <c r="C25" s="525">
        <v>64</v>
      </c>
      <c r="D25" s="525" t="s">
        <v>179</v>
      </c>
      <c r="E25" s="525">
        <v>1</v>
      </c>
      <c r="F25" s="525" t="s">
        <v>179</v>
      </c>
      <c r="G25" s="525" t="s">
        <v>179</v>
      </c>
      <c r="H25" s="86"/>
      <c r="I25" s="86"/>
    </row>
    <row r="26" spans="1:9" s="80" customFormat="1" ht="16" x14ac:dyDescent="0.5">
      <c r="A26" s="505" t="s">
        <v>461</v>
      </c>
      <c r="B26" s="525" t="s">
        <v>179</v>
      </c>
      <c r="C26" s="525">
        <v>207</v>
      </c>
      <c r="D26" s="525" t="s">
        <v>179</v>
      </c>
      <c r="E26" s="525">
        <v>25</v>
      </c>
      <c r="F26" s="525" t="s">
        <v>179</v>
      </c>
      <c r="G26" s="525" t="s">
        <v>179</v>
      </c>
      <c r="H26" s="86"/>
      <c r="I26" s="86"/>
    </row>
    <row r="27" spans="1:9" s="80" customFormat="1" ht="16" x14ac:dyDescent="0.5">
      <c r="A27" s="505" t="s">
        <v>460</v>
      </c>
      <c r="B27" s="525" t="s">
        <v>179</v>
      </c>
      <c r="C27" s="525">
        <v>146</v>
      </c>
      <c r="D27" s="525" t="s">
        <v>179</v>
      </c>
      <c r="E27" s="525" t="s">
        <v>179</v>
      </c>
      <c r="F27" s="525" t="s">
        <v>179</v>
      </c>
      <c r="G27" s="525" t="s">
        <v>179</v>
      </c>
      <c r="H27" s="86"/>
      <c r="I27" s="86"/>
    </row>
    <row r="28" spans="1:9" s="80" customFormat="1" ht="16" x14ac:dyDescent="0.5">
      <c r="A28" s="505" t="s">
        <v>462</v>
      </c>
      <c r="B28" s="525" t="s">
        <v>179</v>
      </c>
      <c r="C28" s="525">
        <v>70</v>
      </c>
      <c r="D28" s="525">
        <v>3</v>
      </c>
      <c r="E28" s="525">
        <v>2</v>
      </c>
      <c r="F28" s="525" t="s">
        <v>179</v>
      </c>
      <c r="G28" s="525" t="s">
        <v>179</v>
      </c>
      <c r="H28" s="86"/>
      <c r="I28" s="86"/>
    </row>
    <row r="29" spans="1:9" s="80" customFormat="1" ht="16" x14ac:dyDescent="0.5">
      <c r="A29" s="500" t="s">
        <v>463</v>
      </c>
      <c r="B29" s="525" t="s">
        <v>179</v>
      </c>
      <c r="C29" s="525">
        <v>74</v>
      </c>
      <c r="D29" s="525" t="s">
        <v>179</v>
      </c>
      <c r="E29" s="525" t="s">
        <v>179</v>
      </c>
      <c r="F29" s="525" t="s">
        <v>179</v>
      </c>
      <c r="G29" s="525" t="s">
        <v>179</v>
      </c>
      <c r="H29" s="86"/>
    </row>
    <row r="30" spans="1:9" s="80" customFormat="1" ht="16" x14ac:dyDescent="0.5">
      <c r="A30" s="313" t="s">
        <v>261</v>
      </c>
      <c r="B30" s="263"/>
      <c r="C30" s="263"/>
      <c r="D30" s="263"/>
      <c r="E30" s="263"/>
      <c r="F30" s="263"/>
      <c r="G30" s="263"/>
      <c r="H30" s="86"/>
      <c r="I30" s="86"/>
    </row>
    <row r="31" spans="1:9" s="80" customFormat="1" ht="14" x14ac:dyDescent="0.3">
      <c r="A31" s="111"/>
      <c r="B31" s="86"/>
      <c r="C31" s="86"/>
      <c r="D31" s="86"/>
      <c r="E31" s="86"/>
      <c r="F31" s="86"/>
      <c r="G31" s="86"/>
      <c r="H31" s="86"/>
      <c r="I31" s="86"/>
    </row>
    <row r="32" spans="1:9" s="80" customFormat="1" ht="14" x14ac:dyDescent="0.3">
      <c r="A32" s="111"/>
      <c r="B32" s="86"/>
      <c r="C32" s="86"/>
      <c r="D32" s="86"/>
      <c r="E32" s="86"/>
      <c r="F32" s="86"/>
      <c r="G32" s="86"/>
      <c r="H32" s="86"/>
      <c r="I32" s="86"/>
    </row>
    <row r="33" spans="1:9" x14ac:dyDescent="0.25">
      <c r="A33" s="82"/>
      <c r="B33" s="85"/>
      <c r="C33" s="85"/>
      <c r="D33" s="85"/>
      <c r="E33" s="85"/>
      <c r="F33" s="85"/>
      <c r="G33" s="85"/>
      <c r="H33" s="85"/>
      <c r="I33" s="85"/>
    </row>
    <row r="34" spans="1:9" x14ac:dyDescent="0.25">
      <c r="A34" s="82"/>
      <c r="B34" s="85"/>
      <c r="C34" s="85"/>
      <c r="D34" s="85"/>
      <c r="E34" s="85"/>
      <c r="F34" s="85"/>
      <c r="G34" s="85"/>
      <c r="H34" s="85"/>
      <c r="I34" s="85"/>
    </row>
    <row r="35" spans="1:9" x14ac:dyDescent="0.25">
      <c r="A35" s="82"/>
      <c r="B35" s="85"/>
      <c r="C35" s="85"/>
      <c r="D35" s="85"/>
      <c r="E35" s="85"/>
      <c r="F35" s="85"/>
      <c r="G35" s="85"/>
      <c r="H35" s="85"/>
      <c r="I35" s="85"/>
    </row>
    <row r="36" spans="1:9" x14ac:dyDescent="0.25">
      <c r="A36" s="82"/>
      <c r="B36" s="85"/>
      <c r="C36" s="85"/>
      <c r="D36" s="85"/>
      <c r="E36" s="85"/>
      <c r="F36" s="85"/>
      <c r="G36" s="85"/>
      <c r="H36" s="85"/>
      <c r="I36" s="85"/>
    </row>
    <row r="37" spans="1:9" x14ac:dyDescent="0.25">
      <c r="A37" s="82"/>
      <c r="B37" s="85"/>
      <c r="C37" s="85"/>
      <c r="D37" s="85"/>
      <c r="E37" s="85"/>
      <c r="F37" s="85"/>
      <c r="G37" s="85"/>
      <c r="H37" s="85"/>
      <c r="I37" s="85"/>
    </row>
    <row r="38" spans="1:9" x14ac:dyDescent="0.25">
      <c r="A38" s="82"/>
      <c r="B38" s="85"/>
      <c r="C38" s="85"/>
      <c r="D38" s="85"/>
      <c r="E38" s="85"/>
      <c r="F38" s="85"/>
      <c r="G38" s="85"/>
      <c r="H38" s="85"/>
      <c r="I38" s="85"/>
    </row>
    <row r="39" spans="1:9" x14ac:dyDescent="0.25">
      <c r="A39" s="82"/>
      <c r="B39" s="85"/>
      <c r="C39" s="85"/>
      <c r="D39" s="85"/>
      <c r="E39" s="85"/>
      <c r="F39" s="85"/>
      <c r="G39" s="85"/>
      <c r="H39" s="85"/>
      <c r="I39" s="85"/>
    </row>
    <row r="40" spans="1:9" x14ac:dyDescent="0.25">
      <c r="A40" s="82"/>
      <c r="B40" s="85"/>
      <c r="C40" s="85"/>
      <c r="D40" s="85"/>
      <c r="E40" s="85"/>
      <c r="F40" s="85"/>
      <c r="G40" s="85"/>
      <c r="H40" s="85"/>
      <c r="I40" s="85"/>
    </row>
  </sheetData>
  <mergeCells count="8">
    <mergeCell ref="F1:G1"/>
    <mergeCell ref="B2:G2"/>
    <mergeCell ref="B3:B4"/>
    <mergeCell ref="C3:C4"/>
    <mergeCell ref="D3:D4"/>
    <mergeCell ref="E3:E4"/>
    <mergeCell ref="F3:F4"/>
    <mergeCell ref="G3:G4"/>
  </mergeCells>
  <phoneticPr fontId="2"/>
  <pageMargins left="0.23622047244094491" right="0.19685039370078741" top="0.78740157480314965" bottom="0.78740157480314965" header="0" footer="0"/>
  <pageSetup paperSize="9"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8"/>
  <sheetViews>
    <sheetView showGridLines="0" view="pageBreakPreview" zoomScale="90" zoomScaleNormal="25" zoomScaleSheetLayoutView="90" workbookViewId="0">
      <pane xSplit="2" ySplit="7" topLeftCell="C8" activePane="bottomRight" state="frozen"/>
      <selection activeCell="B75" sqref="B75"/>
      <selection pane="topRight" activeCell="B75" sqref="B75"/>
      <selection pane="bottomLeft" activeCell="B75" sqref="B75"/>
      <selection pane="bottomRight" activeCell="I101" sqref="I101"/>
    </sheetView>
  </sheetViews>
  <sheetFormatPr defaultColWidth="9" defaultRowHeight="13" x14ac:dyDescent="0.2"/>
  <cols>
    <col min="1" max="1" width="16.6328125" style="113" customWidth="1"/>
    <col min="2" max="2" width="7.36328125" style="113" customWidth="1"/>
    <col min="3" max="3" width="12.6328125" style="113" customWidth="1"/>
    <col min="4" max="4" width="12.6328125" style="91" customWidth="1"/>
    <col min="5" max="5" width="12.6328125" style="632" customWidth="1"/>
    <col min="6" max="7" width="12.6328125" style="91" customWidth="1"/>
    <col min="8" max="8" width="12.6328125" style="632" customWidth="1"/>
    <col min="9" max="10" width="12.6328125" style="91" customWidth="1"/>
    <col min="11" max="11" width="12.6328125" style="632" customWidth="1"/>
    <col min="12" max="13" width="12.6328125" style="91" customWidth="1"/>
    <col min="14" max="14" width="12.6328125" style="632" customWidth="1"/>
    <col min="15" max="15" width="12.6328125" style="91" customWidth="1"/>
    <col min="16" max="22" width="10.6328125" style="91" customWidth="1"/>
    <col min="23" max="26" width="8.7265625" style="91" customWidth="1"/>
    <col min="27" max="27" width="10.36328125" style="91" customWidth="1"/>
    <col min="28" max="16384" width="9" style="91"/>
  </cols>
  <sheetData>
    <row r="1" spans="1:20" ht="15" customHeight="1" x14ac:dyDescent="0.6">
      <c r="A1" s="925" t="s">
        <v>489</v>
      </c>
      <c r="B1" s="925"/>
      <c r="C1" s="925"/>
      <c r="D1" s="925"/>
      <c r="E1" s="925"/>
      <c r="F1" s="925"/>
      <c r="G1" s="925"/>
      <c r="H1" s="925"/>
      <c r="I1" s="925"/>
      <c r="J1" s="925"/>
      <c r="K1" s="925"/>
      <c r="L1" s="925"/>
      <c r="M1" s="925"/>
      <c r="N1" s="925"/>
      <c r="O1" s="925"/>
      <c r="P1" s="178"/>
      <c r="Q1" s="179"/>
      <c r="R1" s="180" t="s">
        <v>484</v>
      </c>
    </row>
    <row r="2" spans="1:20" ht="15" customHeight="1" x14ac:dyDescent="0.2">
      <c r="A2" s="915"/>
      <c r="B2" s="916"/>
      <c r="C2" s="912" t="s">
        <v>296</v>
      </c>
      <c r="D2" s="910" t="s">
        <v>490</v>
      </c>
      <c r="E2" s="910"/>
      <c r="F2" s="910"/>
      <c r="G2" s="910" t="s">
        <v>491</v>
      </c>
      <c r="H2" s="910"/>
      <c r="I2" s="910"/>
      <c r="J2" s="914" t="s">
        <v>180</v>
      </c>
      <c r="K2" s="914"/>
      <c r="L2" s="914"/>
      <c r="M2" s="929" t="s">
        <v>492</v>
      </c>
      <c r="N2" s="929"/>
      <c r="O2" s="929"/>
      <c r="P2" s="924" t="s">
        <v>417</v>
      </c>
      <c r="Q2" s="801"/>
      <c r="R2" s="802"/>
      <c r="S2" s="87"/>
      <c r="T2" s="87"/>
    </row>
    <row r="3" spans="1:20" s="108" customFormat="1" ht="15" customHeight="1" x14ac:dyDescent="0.2">
      <c r="A3" s="917"/>
      <c r="B3" s="918"/>
      <c r="C3" s="930"/>
      <c r="D3" s="910" t="s">
        <v>493</v>
      </c>
      <c r="E3" s="910"/>
      <c r="F3" s="910"/>
      <c r="G3" s="910" t="s">
        <v>494</v>
      </c>
      <c r="H3" s="910"/>
      <c r="I3" s="910"/>
      <c r="J3" s="910" t="s">
        <v>495</v>
      </c>
      <c r="K3" s="910"/>
      <c r="L3" s="910"/>
      <c r="M3" s="910" t="s">
        <v>281</v>
      </c>
      <c r="N3" s="911" t="s">
        <v>496</v>
      </c>
      <c r="O3" s="912" t="s">
        <v>180</v>
      </c>
      <c r="P3" s="193" t="s">
        <v>296</v>
      </c>
      <c r="Q3" s="196" t="s">
        <v>391</v>
      </c>
      <c r="R3" s="181" t="s">
        <v>418</v>
      </c>
      <c r="S3" s="107"/>
      <c r="T3" s="107"/>
    </row>
    <row r="4" spans="1:20" s="108" customFormat="1" ht="15" customHeight="1" x14ac:dyDescent="0.5">
      <c r="A4" s="718"/>
      <c r="B4" s="719"/>
      <c r="C4" s="691"/>
      <c r="D4" s="690" t="s">
        <v>281</v>
      </c>
      <c r="E4" s="720" t="s">
        <v>496</v>
      </c>
      <c r="F4" s="690" t="s">
        <v>180</v>
      </c>
      <c r="G4" s="690" t="s">
        <v>281</v>
      </c>
      <c r="H4" s="721" t="s">
        <v>282</v>
      </c>
      <c r="I4" s="722" t="s">
        <v>180</v>
      </c>
      <c r="J4" s="690" t="s">
        <v>281</v>
      </c>
      <c r="K4" s="721" t="s">
        <v>282</v>
      </c>
      <c r="L4" s="722" t="s">
        <v>180</v>
      </c>
      <c r="M4" s="910"/>
      <c r="N4" s="911"/>
      <c r="O4" s="913"/>
      <c r="P4" s="182" t="s">
        <v>404</v>
      </c>
      <c r="Q4" s="183" t="s">
        <v>405</v>
      </c>
      <c r="R4" s="184" t="s">
        <v>406</v>
      </c>
      <c r="S4" s="107"/>
      <c r="T4" s="107"/>
    </row>
    <row r="5" spans="1:20" ht="15" customHeight="1" x14ac:dyDescent="0.5">
      <c r="A5" s="931" t="s">
        <v>178</v>
      </c>
      <c r="B5" s="215" t="s">
        <v>1</v>
      </c>
      <c r="C5" s="216">
        <v>3420956</v>
      </c>
      <c r="D5" s="216">
        <v>125189</v>
      </c>
      <c r="E5" s="622">
        <v>28472</v>
      </c>
      <c r="F5" s="218">
        <v>153661</v>
      </c>
      <c r="G5" s="216">
        <v>469</v>
      </c>
      <c r="H5" s="622">
        <v>1306</v>
      </c>
      <c r="I5" s="218">
        <v>1775</v>
      </c>
      <c r="J5" s="216">
        <v>125658</v>
      </c>
      <c r="K5" s="622">
        <v>29778</v>
      </c>
      <c r="L5" s="218">
        <v>155436</v>
      </c>
      <c r="M5" s="216">
        <v>46409</v>
      </c>
      <c r="N5" s="622">
        <v>7575</v>
      </c>
      <c r="O5" s="218">
        <v>53984</v>
      </c>
      <c r="P5" s="218">
        <v>2308142</v>
      </c>
      <c r="Q5" s="218">
        <v>170319</v>
      </c>
      <c r="R5" s="303">
        <v>7.3790520687202088</v>
      </c>
    </row>
    <row r="6" spans="1:20" ht="15" customHeight="1" x14ac:dyDescent="0.5">
      <c r="A6" s="932"/>
      <c r="B6" s="215" t="s">
        <v>237</v>
      </c>
      <c r="C6" s="216">
        <v>1553954</v>
      </c>
      <c r="D6" s="216">
        <v>52288</v>
      </c>
      <c r="E6" s="622">
        <v>12476</v>
      </c>
      <c r="F6" s="218">
        <v>64764</v>
      </c>
      <c r="G6" s="216">
        <v>208</v>
      </c>
      <c r="H6" s="622">
        <v>562</v>
      </c>
      <c r="I6" s="218">
        <v>770</v>
      </c>
      <c r="J6" s="216">
        <v>52496</v>
      </c>
      <c r="K6" s="622">
        <v>13038</v>
      </c>
      <c r="L6" s="218">
        <v>65534</v>
      </c>
      <c r="M6" s="216">
        <v>20756</v>
      </c>
      <c r="N6" s="622">
        <v>3709</v>
      </c>
      <c r="O6" s="218">
        <v>24465</v>
      </c>
      <c r="P6" s="218">
        <v>1110378</v>
      </c>
      <c r="Q6" s="218">
        <v>64630</v>
      </c>
      <c r="R6" s="303">
        <v>5.8205403925510053</v>
      </c>
    </row>
    <row r="7" spans="1:20" ht="15" customHeight="1" x14ac:dyDescent="0.5">
      <c r="A7" s="932"/>
      <c r="B7" s="215" t="s">
        <v>238</v>
      </c>
      <c r="C7" s="216">
        <v>1867002</v>
      </c>
      <c r="D7" s="216">
        <v>72901</v>
      </c>
      <c r="E7" s="622">
        <v>15996</v>
      </c>
      <c r="F7" s="218">
        <v>88897</v>
      </c>
      <c r="G7" s="216">
        <v>261</v>
      </c>
      <c r="H7" s="622">
        <v>744</v>
      </c>
      <c r="I7" s="218">
        <v>1005</v>
      </c>
      <c r="J7" s="216">
        <v>73162</v>
      </c>
      <c r="K7" s="622">
        <v>16740</v>
      </c>
      <c r="L7" s="218">
        <v>89902</v>
      </c>
      <c r="M7" s="216">
        <v>25653</v>
      </c>
      <c r="N7" s="622">
        <v>3866</v>
      </c>
      <c r="O7" s="218">
        <v>29519</v>
      </c>
      <c r="P7" s="218">
        <v>1197764</v>
      </c>
      <c r="Q7" s="218">
        <v>105689</v>
      </c>
      <c r="R7" s="303">
        <v>8.8238584562568256</v>
      </c>
    </row>
    <row r="8" spans="1:20" s="90" customFormat="1" ht="15" customHeight="1" x14ac:dyDescent="0.5">
      <c r="A8" s="938" t="s">
        <v>451</v>
      </c>
      <c r="B8" s="226" t="s">
        <v>1</v>
      </c>
      <c r="C8" s="230">
        <f t="shared" ref="C8:Q8" si="0">SUM(C9:C10)</f>
        <v>242826</v>
      </c>
      <c r="D8" s="230">
        <f t="shared" si="0"/>
        <v>5147</v>
      </c>
      <c r="E8" s="623">
        <f t="shared" si="0"/>
        <v>1207</v>
      </c>
      <c r="F8" s="231">
        <f t="shared" si="0"/>
        <v>6354</v>
      </c>
      <c r="G8" s="230" t="s">
        <v>375</v>
      </c>
      <c r="H8" s="623">
        <f>SUM(H9:H10)</f>
        <v>647</v>
      </c>
      <c r="I8" s="231">
        <f>SUM(I9:I10)</f>
        <v>647</v>
      </c>
      <c r="J8" s="230">
        <f>SUM(J9:J10)</f>
        <v>5147</v>
      </c>
      <c r="K8" s="623">
        <f>SUM(K9:K10)</f>
        <v>1854</v>
      </c>
      <c r="L8" s="231">
        <f>SUM(L9:L10)</f>
        <v>7001</v>
      </c>
      <c r="M8" s="230">
        <f t="shared" si="0"/>
        <v>3149</v>
      </c>
      <c r="N8" s="623">
        <f t="shared" si="0"/>
        <v>784</v>
      </c>
      <c r="O8" s="231">
        <f t="shared" si="0"/>
        <v>3933</v>
      </c>
      <c r="P8" s="231">
        <f t="shared" si="0"/>
        <v>160502</v>
      </c>
      <c r="Q8" s="231">
        <f t="shared" si="0"/>
        <v>4847</v>
      </c>
      <c r="R8" s="232">
        <f t="shared" ref="R8:R37" si="1">Q8/P8*100</f>
        <v>3.0199000635506099</v>
      </c>
    </row>
    <row r="9" spans="1:20" s="90" customFormat="1" ht="15" customHeight="1" x14ac:dyDescent="0.5">
      <c r="A9" s="939"/>
      <c r="B9" s="226" t="s">
        <v>237</v>
      </c>
      <c r="C9" s="230">
        <f t="shared" ref="C9:Q10" si="2">IF(SUM(C12,C48)=0,"-",SUM(C12,C48))</f>
        <v>106168</v>
      </c>
      <c r="D9" s="230">
        <f t="shared" si="2"/>
        <v>2386</v>
      </c>
      <c r="E9" s="623">
        <f t="shared" si="2"/>
        <v>435</v>
      </c>
      <c r="F9" s="230">
        <f t="shared" si="2"/>
        <v>2821</v>
      </c>
      <c r="G9" s="230" t="s">
        <v>522</v>
      </c>
      <c r="H9" s="623">
        <f t="shared" ref="G9:L10" si="3">IF(SUM(H12,H48)=0,"-",SUM(H12,H48))</f>
        <v>269</v>
      </c>
      <c r="I9" s="230">
        <f t="shared" si="3"/>
        <v>269</v>
      </c>
      <c r="J9" s="230">
        <f t="shared" si="3"/>
        <v>2386</v>
      </c>
      <c r="K9" s="623">
        <f t="shared" si="3"/>
        <v>704</v>
      </c>
      <c r="L9" s="230">
        <f t="shared" si="3"/>
        <v>3090</v>
      </c>
      <c r="M9" s="230">
        <f t="shared" si="2"/>
        <v>1487</v>
      </c>
      <c r="N9" s="623">
        <f t="shared" si="2"/>
        <v>297</v>
      </c>
      <c r="O9" s="230">
        <f t="shared" si="2"/>
        <v>1784</v>
      </c>
      <c r="P9" s="230">
        <f t="shared" si="2"/>
        <v>75162</v>
      </c>
      <c r="Q9" s="230">
        <f t="shared" si="2"/>
        <v>2052</v>
      </c>
      <c r="R9" s="232">
        <f t="shared" si="1"/>
        <v>2.730102977568452</v>
      </c>
    </row>
    <row r="10" spans="1:20" s="90" customFormat="1" ht="15" customHeight="1" x14ac:dyDescent="0.5">
      <c r="A10" s="940"/>
      <c r="B10" s="226" t="s">
        <v>238</v>
      </c>
      <c r="C10" s="230">
        <f t="shared" si="2"/>
        <v>136658</v>
      </c>
      <c r="D10" s="230">
        <f t="shared" si="2"/>
        <v>2761</v>
      </c>
      <c r="E10" s="623">
        <f t="shared" si="2"/>
        <v>772</v>
      </c>
      <c r="F10" s="230">
        <f t="shared" si="2"/>
        <v>3533</v>
      </c>
      <c r="G10" s="230" t="str">
        <f t="shared" si="3"/>
        <v>-</v>
      </c>
      <c r="H10" s="623">
        <f t="shared" si="3"/>
        <v>378</v>
      </c>
      <c r="I10" s="230">
        <f t="shared" si="3"/>
        <v>378</v>
      </c>
      <c r="J10" s="230">
        <f t="shared" si="3"/>
        <v>2761</v>
      </c>
      <c r="K10" s="623">
        <f t="shared" si="3"/>
        <v>1150</v>
      </c>
      <c r="L10" s="230">
        <f t="shared" si="3"/>
        <v>3911</v>
      </c>
      <c r="M10" s="230">
        <f t="shared" si="2"/>
        <v>1662</v>
      </c>
      <c r="N10" s="623">
        <f t="shared" si="2"/>
        <v>487</v>
      </c>
      <c r="O10" s="230">
        <f t="shared" si="2"/>
        <v>2149</v>
      </c>
      <c r="P10" s="230">
        <f t="shared" si="2"/>
        <v>85340</v>
      </c>
      <c r="Q10" s="230">
        <f t="shared" si="2"/>
        <v>2795</v>
      </c>
      <c r="R10" s="232">
        <f t="shared" si="1"/>
        <v>3.275134755097258</v>
      </c>
    </row>
    <row r="11" spans="1:20" s="90" customFormat="1" ht="15" customHeight="1" x14ac:dyDescent="0.5">
      <c r="A11" s="920" t="s">
        <v>441</v>
      </c>
      <c r="B11" s="185" t="s">
        <v>1</v>
      </c>
      <c r="C11" s="186">
        <f t="shared" ref="C11:Q11" si="4">SUM(C12:C13)</f>
        <v>232006</v>
      </c>
      <c r="D11" s="186">
        <f t="shared" si="4"/>
        <v>4530</v>
      </c>
      <c r="E11" s="624">
        <f t="shared" si="4"/>
        <v>1207</v>
      </c>
      <c r="F11" s="186">
        <f t="shared" si="4"/>
        <v>5737</v>
      </c>
      <c r="G11" s="186" t="s">
        <v>519</v>
      </c>
      <c r="H11" s="624">
        <f>SUM(H12:H13)</f>
        <v>647</v>
      </c>
      <c r="I11" s="186">
        <f>SUM(I12:I13)</f>
        <v>647</v>
      </c>
      <c r="J11" s="186">
        <f>SUM(J12:J13)</f>
        <v>4530</v>
      </c>
      <c r="K11" s="624">
        <f>SUM(K12:K13)</f>
        <v>1854</v>
      </c>
      <c r="L11" s="186">
        <f>SUM(L12:L13)</f>
        <v>6384</v>
      </c>
      <c r="M11" s="186">
        <f t="shared" si="4"/>
        <v>2798</v>
      </c>
      <c r="N11" s="624">
        <f t="shared" si="4"/>
        <v>784</v>
      </c>
      <c r="O11" s="186">
        <f t="shared" si="4"/>
        <v>3582</v>
      </c>
      <c r="P11" s="186">
        <f t="shared" si="4"/>
        <v>153454</v>
      </c>
      <c r="Q11" s="186">
        <f t="shared" si="4"/>
        <v>4398</v>
      </c>
      <c r="R11" s="222">
        <f t="shared" si="1"/>
        <v>2.8660054478866632</v>
      </c>
    </row>
    <row r="12" spans="1:20" s="90" customFormat="1" ht="15" customHeight="1" x14ac:dyDescent="0.5">
      <c r="A12" s="921"/>
      <c r="B12" s="185" t="s">
        <v>237</v>
      </c>
      <c r="C12" s="186">
        <f t="shared" ref="C12:Q13" si="5">IF(SUM(C15,C18,C21,C27,C30,C33,C36,C39)=0,"-",SUM(C15,C18,C21,C27,C30,C33,C36,C39))</f>
        <v>101180</v>
      </c>
      <c r="D12" s="224">
        <f t="shared" si="5"/>
        <v>2138</v>
      </c>
      <c r="E12" s="559">
        <f t="shared" si="5"/>
        <v>435</v>
      </c>
      <c r="F12" s="186">
        <f>IF(SUM(F15,F18,F21,F27,F30,F33,F36,F39)=0,"-",SUM(F15,F18,F21,F27,F30,F33,F36,F39))</f>
        <v>2573</v>
      </c>
      <c r="G12" s="224" t="str">
        <f t="shared" ref="G12:L13" si="6">IF(SUM(G15,G18,G21,G27,G30,G33,G36,G39)=0,"-",SUM(G15,G18,G21,G27,G30,G33,G36,G39))</f>
        <v>-</v>
      </c>
      <c r="H12" s="559">
        <f t="shared" si="6"/>
        <v>269</v>
      </c>
      <c r="I12" s="186">
        <f t="shared" si="6"/>
        <v>269</v>
      </c>
      <c r="J12" s="224">
        <f t="shared" si="6"/>
        <v>2138</v>
      </c>
      <c r="K12" s="559">
        <f t="shared" si="6"/>
        <v>704</v>
      </c>
      <c r="L12" s="186">
        <f t="shared" si="6"/>
        <v>2842</v>
      </c>
      <c r="M12" s="224">
        <f t="shared" si="5"/>
        <v>1354</v>
      </c>
      <c r="N12" s="559">
        <f t="shared" si="5"/>
        <v>297</v>
      </c>
      <c r="O12" s="186">
        <f t="shared" si="5"/>
        <v>1651</v>
      </c>
      <c r="P12" s="186">
        <f t="shared" si="5"/>
        <v>71655</v>
      </c>
      <c r="Q12" s="186">
        <f t="shared" si="5"/>
        <v>1876</v>
      </c>
      <c r="R12" s="222">
        <f t="shared" si="1"/>
        <v>2.6181006210313309</v>
      </c>
    </row>
    <row r="13" spans="1:20" s="90" customFormat="1" ht="15" customHeight="1" x14ac:dyDescent="0.5">
      <c r="A13" s="922"/>
      <c r="B13" s="185" t="s">
        <v>238</v>
      </c>
      <c r="C13" s="186">
        <f t="shared" si="5"/>
        <v>130826</v>
      </c>
      <c r="D13" s="224">
        <f t="shared" si="5"/>
        <v>2392</v>
      </c>
      <c r="E13" s="559">
        <f t="shared" si="5"/>
        <v>772</v>
      </c>
      <c r="F13" s="186">
        <f t="shared" si="5"/>
        <v>3164</v>
      </c>
      <c r="G13" s="224" t="str">
        <f t="shared" si="6"/>
        <v>-</v>
      </c>
      <c r="H13" s="559">
        <f t="shared" si="6"/>
        <v>378</v>
      </c>
      <c r="I13" s="186">
        <f t="shared" si="6"/>
        <v>378</v>
      </c>
      <c r="J13" s="224">
        <f t="shared" si="6"/>
        <v>2392</v>
      </c>
      <c r="K13" s="559">
        <f t="shared" si="6"/>
        <v>1150</v>
      </c>
      <c r="L13" s="186">
        <f t="shared" si="6"/>
        <v>3542</v>
      </c>
      <c r="M13" s="224">
        <f t="shared" si="5"/>
        <v>1444</v>
      </c>
      <c r="N13" s="559">
        <f t="shared" si="5"/>
        <v>487</v>
      </c>
      <c r="O13" s="186">
        <f t="shared" si="5"/>
        <v>1931</v>
      </c>
      <c r="P13" s="186">
        <f t="shared" si="5"/>
        <v>81799</v>
      </c>
      <c r="Q13" s="186">
        <f t="shared" si="5"/>
        <v>2522</v>
      </c>
      <c r="R13" s="222">
        <f t="shared" si="1"/>
        <v>3.0831672758835684</v>
      </c>
    </row>
    <row r="14" spans="1:20" s="90" customFormat="1" ht="15" customHeight="1" x14ac:dyDescent="0.5">
      <c r="A14" s="771" t="s">
        <v>442</v>
      </c>
      <c r="B14" s="201" t="s">
        <v>1</v>
      </c>
      <c r="C14" s="202">
        <f>SUM(C15:C16)</f>
        <v>8330</v>
      </c>
      <c r="D14" s="310">
        <f>SUM(D15:D16)</f>
        <v>1046</v>
      </c>
      <c r="E14" s="560">
        <f>SUM(E15:E16)</f>
        <v>20</v>
      </c>
      <c r="F14" s="310">
        <f>IF(SUM(F15:F16)=0,"-",SUM((F15:F16)))</f>
        <v>1066</v>
      </c>
      <c r="G14" s="310" t="s">
        <v>518</v>
      </c>
      <c r="H14" s="560">
        <f>SUM(H15:H16)</f>
        <v>83</v>
      </c>
      <c r="I14" s="310">
        <f>IF(SUM(I15:I16)=0,"-",SUM((I15:I16)))</f>
        <v>83</v>
      </c>
      <c r="J14" s="310">
        <f>SUM(J15:J16)</f>
        <v>1046</v>
      </c>
      <c r="K14" s="560">
        <f>SUM(K15:K16)</f>
        <v>103</v>
      </c>
      <c r="L14" s="310">
        <f>IF(SUM(L15:L16)=0,"-",SUM((L15:L16)))</f>
        <v>1149</v>
      </c>
      <c r="M14" s="310">
        <f>SUM(M15:M16)</f>
        <v>746</v>
      </c>
      <c r="N14" s="560">
        <f>SUM(N15:N16)</f>
        <v>32</v>
      </c>
      <c r="O14" s="310">
        <f>IF(SUM(O15:O16)=0,"-",SUM((O15:O16)))</f>
        <v>778</v>
      </c>
      <c r="P14" s="310">
        <f>SUM(J14,M14)</f>
        <v>1792</v>
      </c>
      <c r="Q14" s="204">
        <f>SUM(Q15:Q16)</f>
        <v>835</v>
      </c>
      <c r="R14" s="308">
        <f t="shared" si="1"/>
        <v>46.595982142857146</v>
      </c>
    </row>
    <row r="15" spans="1:20" s="90" customFormat="1" ht="15" customHeight="1" x14ac:dyDescent="0.5">
      <c r="A15" s="919"/>
      <c r="B15" s="201" t="s">
        <v>237</v>
      </c>
      <c r="C15" s="202">
        <v>3760</v>
      </c>
      <c r="D15" s="310">
        <v>589</v>
      </c>
      <c r="E15" s="560">
        <v>6</v>
      </c>
      <c r="F15" s="310">
        <f>IF(SUM(D15:E15)=0,"-",SUM(D15:E15))</f>
        <v>595</v>
      </c>
      <c r="G15" s="310" t="s">
        <v>518</v>
      </c>
      <c r="H15" s="560">
        <v>41</v>
      </c>
      <c r="I15" s="310">
        <f>SUM(G15:H15)</f>
        <v>41</v>
      </c>
      <c r="J15" s="310">
        <f>SUM(D15,G15)</f>
        <v>589</v>
      </c>
      <c r="K15" s="560">
        <f>SUM(E15,H15)</f>
        <v>47</v>
      </c>
      <c r="L15" s="310">
        <f>SUM(J15:K15)</f>
        <v>636</v>
      </c>
      <c r="M15" s="310">
        <v>443</v>
      </c>
      <c r="N15" s="560">
        <v>16</v>
      </c>
      <c r="O15" s="310">
        <f>SUM(M15:N15)</f>
        <v>459</v>
      </c>
      <c r="P15" s="310">
        <v>3120</v>
      </c>
      <c r="Q15" s="204">
        <v>456</v>
      </c>
      <c r="R15" s="308">
        <f t="shared" si="1"/>
        <v>14.615384615384617</v>
      </c>
    </row>
    <row r="16" spans="1:20" s="90" customFormat="1" ht="15" customHeight="1" x14ac:dyDescent="0.5">
      <c r="A16" s="772"/>
      <c r="B16" s="201" t="s">
        <v>238</v>
      </c>
      <c r="C16" s="202">
        <v>4570</v>
      </c>
      <c r="D16" s="310">
        <v>457</v>
      </c>
      <c r="E16" s="560">
        <v>14</v>
      </c>
      <c r="F16" s="310">
        <f>IF(SUM(D16:E16)=0,"-",SUM(D16:E16))</f>
        <v>471</v>
      </c>
      <c r="G16" s="310" t="s">
        <v>518</v>
      </c>
      <c r="H16" s="560">
        <v>42</v>
      </c>
      <c r="I16" s="310">
        <f>SUM(G16:H16)</f>
        <v>42</v>
      </c>
      <c r="J16" s="310">
        <f>SUM(D16,G16)</f>
        <v>457</v>
      </c>
      <c r="K16" s="560">
        <f>SUM(E16,H16)</f>
        <v>56</v>
      </c>
      <c r="L16" s="310">
        <f>SUM(J16:K16)</f>
        <v>513</v>
      </c>
      <c r="M16" s="310">
        <v>303</v>
      </c>
      <c r="N16" s="560">
        <v>16</v>
      </c>
      <c r="O16" s="310">
        <f>SUM(M16:N16)</f>
        <v>319</v>
      </c>
      <c r="P16" s="310">
        <v>3780</v>
      </c>
      <c r="Q16" s="204">
        <v>379</v>
      </c>
      <c r="R16" s="308">
        <f t="shared" si="1"/>
        <v>10.026455026455027</v>
      </c>
    </row>
    <row r="17" spans="1:18" s="90" customFormat="1" ht="15" customHeight="1" x14ac:dyDescent="0.5">
      <c r="A17" s="771" t="s">
        <v>443</v>
      </c>
      <c r="B17" s="201" t="s">
        <v>1</v>
      </c>
      <c r="C17" s="202">
        <f>SUM(C18:C19)</f>
        <v>6207</v>
      </c>
      <c r="D17" s="310">
        <f>SUM(D18:D19)</f>
        <v>188</v>
      </c>
      <c r="E17" s="560" t="s">
        <v>518</v>
      </c>
      <c r="F17" s="310">
        <f>IF(SUM(F18:F19)=0,"-",SUM((F18:F19)))</f>
        <v>188</v>
      </c>
      <c r="G17" s="310" t="s">
        <v>518</v>
      </c>
      <c r="H17" s="560" t="s">
        <v>375</v>
      </c>
      <c r="I17" s="310" t="str">
        <f>IF(SUM(I18:I19)=0,"-",SUM((I18:I19)))</f>
        <v>-</v>
      </c>
      <c r="J17" s="310">
        <f>SUM(J18:J19)</f>
        <v>188</v>
      </c>
      <c r="K17" s="560" t="s">
        <v>523</v>
      </c>
      <c r="L17" s="310">
        <f>IF(SUM(L18:L19)=0,"-",SUM((L18:L19)))</f>
        <v>188</v>
      </c>
      <c r="M17" s="310">
        <f>SUM(M18:M19)</f>
        <v>125</v>
      </c>
      <c r="N17" s="560" t="s">
        <v>375</v>
      </c>
      <c r="O17" s="310">
        <f>IF(SUM(O18:O19)=0,"-",SUM((O18:O19)))</f>
        <v>125</v>
      </c>
      <c r="P17" s="310">
        <f>SUM(P18:P19)</f>
        <v>3564</v>
      </c>
      <c r="Q17" s="204">
        <f>SUM(Q18:Q19)</f>
        <v>89</v>
      </c>
      <c r="R17" s="308">
        <f t="shared" si="1"/>
        <v>2.4971941638608306</v>
      </c>
    </row>
    <row r="18" spans="1:18" s="90" customFormat="1" ht="15" customHeight="1" x14ac:dyDescent="0.5">
      <c r="A18" s="919"/>
      <c r="B18" s="201" t="s">
        <v>237</v>
      </c>
      <c r="C18" s="202">
        <v>2863</v>
      </c>
      <c r="D18" s="310">
        <v>75</v>
      </c>
      <c r="E18" s="560" t="s">
        <v>518</v>
      </c>
      <c r="F18" s="310">
        <f>IF(SUM(D18:E18)=0,"-",SUM(D18:E18))</f>
        <v>75</v>
      </c>
      <c r="G18" s="310" t="s">
        <v>518</v>
      </c>
      <c r="H18" s="560" t="s">
        <v>375</v>
      </c>
      <c r="I18" s="310" t="str">
        <f>IF(SUM(G18:H18)=0,"-",SUM(G18:H18))</f>
        <v>-</v>
      </c>
      <c r="J18" s="310">
        <f>SUM(D18,G18)</f>
        <v>75</v>
      </c>
      <c r="K18" s="560" t="s">
        <v>519</v>
      </c>
      <c r="L18" s="310">
        <f>SUM(J18:K18)</f>
        <v>75</v>
      </c>
      <c r="M18" s="310">
        <v>44</v>
      </c>
      <c r="N18" s="560" t="s">
        <v>375</v>
      </c>
      <c r="O18" s="310">
        <f>SUM(M18:N18)</f>
        <v>44</v>
      </c>
      <c r="P18" s="310">
        <v>1840</v>
      </c>
      <c r="Q18" s="204">
        <v>36</v>
      </c>
      <c r="R18" s="308">
        <f t="shared" si="1"/>
        <v>1.956521739130435</v>
      </c>
    </row>
    <row r="19" spans="1:18" s="90" customFormat="1" ht="15" customHeight="1" x14ac:dyDescent="0.5">
      <c r="A19" s="772"/>
      <c r="B19" s="201" t="s">
        <v>238</v>
      </c>
      <c r="C19" s="202">
        <v>3344</v>
      </c>
      <c r="D19" s="310">
        <v>113</v>
      </c>
      <c r="E19" s="560" t="s">
        <v>518</v>
      </c>
      <c r="F19" s="310">
        <f>IF(SUM(D19:E19)=0,"-",SUM(D19:E19))</f>
        <v>113</v>
      </c>
      <c r="G19" s="310" t="s">
        <v>518</v>
      </c>
      <c r="H19" s="560" t="s">
        <v>375</v>
      </c>
      <c r="I19" s="310" t="str">
        <f>IF(SUM(G19:H19)=0,"-",SUM(G19:H19))</f>
        <v>-</v>
      </c>
      <c r="J19" s="310">
        <f>SUM(D19,G19)</f>
        <v>113</v>
      </c>
      <c r="K19" s="560" t="s">
        <v>375</v>
      </c>
      <c r="L19" s="310">
        <f>SUM(J19:K19)</f>
        <v>113</v>
      </c>
      <c r="M19" s="310">
        <v>81</v>
      </c>
      <c r="N19" s="560" t="s">
        <v>375</v>
      </c>
      <c r="O19" s="310">
        <f>SUM(M19:N19)</f>
        <v>81</v>
      </c>
      <c r="P19" s="310">
        <v>1724</v>
      </c>
      <c r="Q19" s="204">
        <v>53</v>
      </c>
      <c r="R19" s="308">
        <f t="shared" si="1"/>
        <v>3.074245939675174</v>
      </c>
    </row>
    <row r="20" spans="1:18" s="90" customFormat="1" ht="15" customHeight="1" x14ac:dyDescent="0.5">
      <c r="A20" s="771" t="s">
        <v>444</v>
      </c>
      <c r="B20" s="201" t="s">
        <v>1</v>
      </c>
      <c r="C20" s="202">
        <f>SUM(C21:C22)</f>
        <v>3334</v>
      </c>
      <c r="D20" s="310">
        <f>SUM(D21:D22)</f>
        <v>97</v>
      </c>
      <c r="E20" s="560" t="s">
        <v>518</v>
      </c>
      <c r="F20" s="310">
        <f>IF(SUM(F21:F22)=0,"-",SUM((F21:F22)))</f>
        <v>97</v>
      </c>
      <c r="G20" s="310" t="s">
        <v>518</v>
      </c>
      <c r="H20" s="560">
        <f>SUM(H21:H22)</f>
        <v>133</v>
      </c>
      <c r="I20" s="310">
        <f>IF(SUM(I21:I22)=0,"-",SUM((I21:I22)))</f>
        <v>133</v>
      </c>
      <c r="J20" s="310">
        <f>SUM(J21:J22)</f>
        <v>97</v>
      </c>
      <c r="K20" s="560">
        <f>SUM(K21:K22)</f>
        <v>133</v>
      </c>
      <c r="L20" s="310">
        <f>IF(SUM(L21:L22)=0,"-",SUM((L21:L22)))</f>
        <v>230</v>
      </c>
      <c r="M20" s="310" t="s">
        <v>375</v>
      </c>
      <c r="N20" s="560" t="s">
        <v>375</v>
      </c>
      <c r="O20" s="310" t="str">
        <f>IF(SUM(O21:O22)=0,"-",SUM((O21:O22)))</f>
        <v>-</v>
      </c>
      <c r="P20" s="310">
        <f>SUM(P21:P22)</f>
        <v>1929</v>
      </c>
      <c r="Q20" s="204">
        <f>SUM(Q21:Q22)</f>
        <v>137</v>
      </c>
      <c r="R20" s="308">
        <f>IF(SUM(R21:R22)=0,"-",SUM((R21:R22)))</f>
        <v>14.165797649891955</v>
      </c>
    </row>
    <row r="21" spans="1:18" s="90" customFormat="1" ht="15" customHeight="1" x14ac:dyDescent="0.5">
      <c r="A21" s="919"/>
      <c r="B21" s="201" t="s">
        <v>237</v>
      </c>
      <c r="C21" s="202">
        <v>1506</v>
      </c>
      <c r="D21" s="310">
        <v>46</v>
      </c>
      <c r="E21" s="560" t="s">
        <v>518</v>
      </c>
      <c r="F21" s="310">
        <f>IF(SUM(D21:E21)=0,"-",SUM(D21:E21))</f>
        <v>46</v>
      </c>
      <c r="G21" s="310" t="s">
        <v>518</v>
      </c>
      <c r="H21" s="560">
        <v>50</v>
      </c>
      <c r="I21" s="310">
        <f>IF(SUM(G21:H21)=0,"-",SUM(G21:H21))</f>
        <v>50</v>
      </c>
      <c r="J21" s="310">
        <f>SUM(D21,G21)</f>
        <v>46</v>
      </c>
      <c r="K21" s="560">
        <f>SUM(E21,H21)</f>
        <v>50</v>
      </c>
      <c r="L21" s="310">
        <f>SUM(J21:K21)</f>
        <v>96</v>
      </c>
      <c r="M21" s="310" t="s">
        <v>375</v>
      </c>
      <c r="N21" s="560" t="s">
        <v>375</v>
      </c>
      <c r="O21" s="560" t="s">
        <v>375</v>
      </c>
      <c r="P21" s="310">
        <v>955</v>
      </c>
      <c r="Q21" s="204">
        <v>49</v>
      </c>
      <c r="R21" s="308">
        <f t="shared" si="1"/>
        <v>5.1308900523560208</v>
      </c>
    </row>
    <row r="22" spans="1:18" s="90" customFormat="1" ht="15" customHeight="1" x14ac:dyDescent="0.5">
      <c r="A22" s="772"/>
      <c r="B22" s="201" t="s">
        <v>238</v>
      </c>
      <c r="C22" s="202">
        <v>1828</v>
      </c>
      <c r="D22" s="310">
        <v>51</v>
      </c>
      <c r="E22" s="560" t="s">
        <v>518</v>
      </c>
      <c r="F22" s="310">
        <f>IF(SUM(D22:E22)=0,"-",SUM(D22:E22))</f>
        <v>51</v>
      </c>
      <c r="G22" s="310" t="s">
        <v>518</v>
      </c>
      <c r="H22" s="560">
        <v>83</v>
      </c>
      <c r="I22" s="310">
        <f>IF(SUM(G22:H22)=0,"-",SUM(G22:H22))</f>
        <v>83</v>
      </c>
      <c r="J22" s="310">
        <f>SUM(D22,G22)</f>
        <v>51</v>
      </c>
      <c r="K22" s="560">
        <f>SUM(E22,H22)</f>
        <v>83</v>
      </c>
      <c r="L22" s="310">
        <f>SUM(J22:K22)</f>
        <v>134</v>
      </c>
      <c r="M22" s="310" t="s">
        <v>519</v>
      </c>
      <c r="N22" s="560" t="s">
        <v>375</v>
      </c>
      <c r="O22" s="560" t="s">
        <v>375</v>
      </c>
      <c r="P22" s="310">
        <v>974</v>
      </c>
      <c r="Q22" s="204">
        <v>88</v>
      </c>
      <c r="R22" s="308">
        <f t="shared" si="1"/>
        <v>9.0349075975359341</v>
      </c>
    </row>
    <row r="23" spans="1:18" s="90" customFormat="1" ht="15" customHeight="1" x14ac:dyDescent="0.5">
      <c r="A23" s="771" t="s">
        <v>464</v>
      </c>
      <c r="B23" s="201" t="s">
        <v>1</v>
      </c>
      <c r="C23" s="202">
        <f>SUM(C24:C25)</f>
        <v>3127</v>
      </c>
      <c r="D23" s="310">
        <f>SUM(D24:D25)</f>
        <v>266</v>
      </c>
      <c r="E23" s="560" t="s">
        <v>518</v>
      </c>
      <c r="F23" s="310">
        <f>IF(SUM(F24:F25)=0,"-",SUM((F24:F25)))</f>
        <v>266</v>
      </c>
      <c r="G23" s="310" t="s">
        <v>518</v>
      </c>
      <c r="H23" s="560">
        <f>SUM(H24:H25)</f>
        <v>74</v>
      </c>
      <c r="I23" s="310">
        <f>IF(SUM(I24:I25)=0,"-",SUM((I24:I25)))</f>
        <v>74</v>
      </c>
      <c r="J23" s="310">
        <f>SUM(J24:J25)</f>
        <v>266</v>
      </c>
      <c r="K23" s="560">
        <f>SUM(K24:K25)</f>
        <v>74</v>
      </c>
      <c r="L23" s="310">
        <f>IF(SUM(L24:L25)=0,"-",SUM((L24:L25)))</f>
        <v>340</v>
      </c>
      <c r="M23" s="310">
        <f>SUM(M24:M25)</f>
        <v>196</v>
      </c>
      <c r="N23" s="560">
        <f>SUM(N24:N25)</f>
        <v>15</v>
      </c>
      <c r="O23" s="310">
        <f>IF(SUM(O24:O25)=0,"-",SUM((O24:O25)))</f>
        <v>211</v>
      </c>
      <c r="P23" s="310">
        <f>SUM(P24:P25)</f>
        <v>1997</v>
      </c>
      <c r="Q23" s="204">
        <f>SUM(Q24:Q25)</f>
        <v>208</v>
      </c>
      <c r="R23" s="308">
        <f>IF(SUM(R24:R25)=0,"-",SUM((R24:R25)))</f>
        <v>20.843405397489622</v>
      </c>
    </row>
    <row r="24" spans="1:18" s="90" customFormat="1" ht="15" customHeight="1" x14ac:dyDescent="0.5">
      <c r="A24" s="919"/>
      <c r="B24" s="201" t="s">
        <v>237</v>
      </c>
      <c r="C24" s="202">
        <v>1433</v>
      </c>
      <c r="D24" s="310">
        <v>122</v>
      </c>
      <c r="E24" s="560" t="s">
        <v>518</v>
      </c>
      <c r="F24" s="310">
        <f>IF(SUM(D24:E24)=0,"-",SUM(D24:E24))</f>
        <v>122</v>
      </c>
      <c r="G24" s="310" t="s">
        <v>518</v>
      </c>
      <c r="H24" s="560">
        <v>24</v>
      </c>
      <c r="I24" s="310">
        <f>IF(SUM(G24:H24)=0,"-",SUM(G24:H24))</f>
        <v>24</v>
      </c>
      <c r="J24" s="310">
        <f>SUM(D24,G24)</f>
        <v>122</v>
      </c>
      <c r="K24" s="560">
        <f>SUM(E24,H24)</f>
        <v>24</v>
      </c>
      <c r="L24" s="310">
        <f>SUM(J24:K24)</f>
        <v>146</v>
      </c>
      <c r="M24" s="310">
        <v>89</v>
      </c>
      <c r="N24" s="560">
        <v>4</v>
      </c>
      <c r="O24" s="310">
        <f>SUM(M24:N24)</f>
        <v>93</v>
      </c>
      <c r="P24" s="310">
        <v>1003</v>
      </c>
      <c r="Q24" s="204">
        <v>91</v>
      </c>
      <c r="R24" s="308">
        <f>Q24/P24*100</f>
        <v>9.0727816550348948</v>
      </c>
    </row>
    <row r="25" spans="1:18" s="90" customFormat="1" ht="15" customHeight="1" x14ac:dyDescent="0.5">
      <c r="A25" s="772"/>
      <c r="B25" s="201" t="s">
        <v>238</v>
      </c>
      <c r="C25" s="202">
        <v>1694</v>
      </c>
      <c r="D25" s="310">
        <v>144</v>
      </c>
      <c r="E25" s="560" t="s">
        <v>518</v>
      </c>
      <c r="F25" s="310">
        <f>IF(SUM(D25:E25)=0,"-",SUM(D25:E25))</f>
        <v>144</v>
      </c>
      <c r="G25" s="310" t="s">
        <v>518</v>
      </c>
      <c r="H25" s="560">
        <v>50</v>
      </c>
      <c r="I25" s="310">
        <f>IF(SUM(G25:H25)=0,"-",SUM(G25:H25))</f>
        <v>50</v>
      </c>
      <c r="J25" s="310">
        <f>SUM(D25,G25)</f>
        <v>144</v>
      </c>
      <c r="K25" s="560">
        <f>SUM(E25,H25)</f>
        <v>50</v>
      </c>
      <c r="L25" s="310">
        <f>SUM(J25:K25)</f>
        <v>194</v>
      </c>
      <c r="M25" s="310">
        <v>107</v>
      </c>
      <c r="N25" s="560">
        <v>11</v>
      </c>
      <c r="O25" s="310">
        <f>SUM(M25:N25)</f>
        <v>118</v>
      </c>
      <c r="P25" s="310">
        <v>994</v>
      </c>
      <c r="Q25" s="204">
        <v>117</v>
      </c>
      <c r="R25" s="308">
        <f>Q25/P25*100</f>
        <v>11.770623742454728</v>
      </c>
    </row>
    <row r="26" spans="1:18" s="90" customFormat="1" ht="15" customHeight="1" x14ac:dyDescent="0.5">
      <c r="A26" s="771" t="s">
        <v>445</v>
      </c>
      <c r="B26" s="201" t="s">
        <v>1</v>
      </c>
      <c r="C26" s="202">
        <f>SUM(C27:C28)</f>
        <v>3496</v>
      </c>
      <c r="D26" s="310" t="s">
        <v>519</v>
      </c>
      <c r="E26" s="560">
        <f>SUM(E27:E28)</f>
        <v>7</v>
      </c>
      <c r="F26" s="310">
        <f>IF(SUM(F27:F28)=0,"-",SUM((F27:F28)))</f>
        <v>7</v>
      </c>
      <c r="G26" s="310" t="s">
        <v>518</v>
      </c>
      <c r="H26" s="560">
        <f>SUM(H27:H28)</f>
        <v>431</v>
      </c>
      <c r="I26" s="310">
        <f>IF(SUM(I27:I28)=0,"-",SUM((I27:I28)))</f>
        <v>431</v>
      </c>
      <c r="J26" s="310" t="s">
        <v>375</v>
      </c>
      <c r="K26" s="560">
        <f>SUM(K27:K28)</f>
        <v>438</v>
      </c>
      <c r="L26" s="310">
        <f>IF(SUM(L27:L28)=0,"-",SUM((L27:L28)))</f>
        <v>438</v>
      </c>
      <c r="M26" s="310" t="s">
        <v>518</v>
      </c>
      <c r="N26" s="560">
        <f>SUM(N27:N28)</f>
        <v>147</v>
      </c>
      <c r="O26" s="310">
        <f>IF(SUM(O27:O28)=0,"-",SUM((O27:O28)))</f>
        <v>147</v>
      </c>
      <c r="P26" s="310">
        <f>SUM(P27:P28)</f>
        <v>1937</v>
      </c>
      <c r="Q26" s="204">
        <f>SUM(Q27:Q28)</f>
        <v>212</v>
      </c>
      <c r="R26" s="308">
        <f t="shared" si="1"/>
        <v>10.944759938048529</v>
      </c>
    </row>
    <row r="27" spans="1:18" s="90" customFormat="1" ht="15" customHeight="1" x14ac:dyDescent="0.5">
      <c r="A27" s="919"/>
      <c r="B27" s="201" t="s">
        <v>237</v>
      </c>
      <c r="C27" s="202">
        <v>1566</v>
      </c>
      <c r="D27" s="310" t="s">
        <v>375</v>
      </c>
      <c r="E27" s="560">
        <v>4</v>
      </c>
      <c r="F27" s="310">
        <f>IF(SUM(D27:E27)=0,"-",SUM(D27:E27))</f>
        <v>4</v>
      </c>
      <c r="G27" s="310" t="s">
        <v>518</v>
      </c>
      <c r="H27" s="560">
        <v>178</v>
      </c>
      <c r="I27" s="310">
        <f>IF(SUM(G27:H27)=0,"-",SUM(G27:H27))</f>
        <v>178</v>
      </c>
      <c r="J27" s="310" t="s">
        <v>375</v>
      </c>
      <c r="K27" s="560">
        <f>SUM(E27,H27)</f>
        <v>182</v>
      </c>
      <c r="L27" s="310">
        <f>SUM(J27:K27)</f>
        <v>182</v>
      </c>
      <c r="M27" s="310" t="s">
        <v>519</v>
      </c>
      <c r="N27" s="560">
        <v>61</v>
      </c>
      <c r="O27" s="310">
        <f>SUM(M27:N27)</f>
        <v>61</v>
      </c>
      <c r="P27" s="310">
        <v>960</v>
      </c>
      <c r="Q27" s="204">
        <v>80</v>
      </c>
      <c r="R27" s="308">
        <f t="shared" si="1"/>
        <v>8.3333333333333321</v>
      </c>
    </row>
    <row r="28" spans="1:18" s="90" customFormat="1" ht="15" customHeight="1" x14ac:dyDescent="0.5">
      <c r="A28" s="772"/>
      <c r="B28" s="201" t="s">
        <v>238</v>
      </c>
      <c r="C28" s="202">
        <v>1930</v>
      </c>
      <c r="D28" s="310" t="s">
        <v>375</v>
      </c>
      <c r="E28" s="560">
        <v>3</v>
      </c>
      <c r="F28" s="310">
        <f>IF(SUM(D28:E28)=0,"-",SUM(D28:E28))</f>
        <v>3</v>
      </c>
      <c r="G28" s="310" t="s">
        <v>518</v>
      </c>
      <c r="H28" s="560">
        <v>253</v>
      </c>
      <c r="I28" s="310">
        <f>IF(SUM(G28:H28)=0,"-",SUM(G28:H28))</f>
        <v>253</v>
      </c>
      <c r="J28" s="310" t="s">
        <v>519</v>
      </c>
      <c r="K28" s="560">
        <f>SUM(E28,H28)</f>
        <v>256</v>
      </c>
      <c r="L28" s="310">
        <f>SUM(J28:K28)</f>
        <v>256</v>
      </c>
      <c r="M28" s="310" t="s">
        <v>375</v>
      </c>
      <c r="N28" s="560">
        <v>86</v>
      </c>
      <c r="O28" s="310">
        <f>SUM(M28:N28)</f>
        <v>86</v>
      </c>
      <c r="P28" s="310">
        <v>977</v>
      </c>
      <c r="Q28" s="204">
        <v>132</v>
      </c>
      <c r="R28" s="308">
        <f t="shared" si="1"/>
        <v>13.510747185261001</v>
      </c>
    </row>
    <row r="29" spans="1:18" s="90" customFormat="1" ht="15" customHeight="1" x14ac:dyDescent="0.5">
      <c r="A29" s="771" t="s">
        <v>446</v>
      </c>
      <c r="B29" s="201" t="s">
        <v>1</v>
      </c>
      <c r="C29" s="202">
        <f>SUM(C30:C31)</f>
        <v>18842</v>
      </c>
      <c r="D29" s="310">
        <f>SUM(D30:D31)</f>
        <v>740</v>
      </c>
      <c r="E29" s="560">
        <f>SUM(E30:E31)</f>
        <v>139</v>
      </c>
      <c r="F29" s="310">
        <f>IF(SUM(F30:F31)=0,"-",SUM((F30:F31)))</f>
        <v>879</v>
      </c>
      <c r="G29" s="310" t="s">
        <v>518</v>
      </c>
      <c r="H29" s="560" t="s">
        <v>375</v>
      </c>
      <c r="I29" s="310" t="str">
        <f>IF(SUM(I30:I31)=0,"-",SUM((I30:I31)))</f>
        <v>-</v>
      </c>
      <c r="J29" s="310">
        <f>SUM(J30:J31)</f>
        <v>740</v>
      </c>
      <c r="K29" s="560">
        <f>SUM(K30:K31)</f>
        <v>139</v>
      </c>
      <c r="L29" s="310">
        <f>IF(SUM(L30:L31)=0,"-",SUM((L30:L31)))</f>
        <v>879</v>
      </c>
      <c r="M29" s="310">
        <f>SUM(M30:M31)</f>
        <v>405</v>
      </c>
      <c r="N29" s="560">
        <f>SUM(N30:N31)</f>
        <v>26</v>
      </c>
      <c r="O29" s="310">
        <f>IF(SUM(O30:O31)=0,"-",SUM((O30:O31)))</f>
        <v>431</v>
      </c>
      <c r="P29" s="310">
        <f>SUM(P30:P31)</f>
        <v>12519</v>
      </c>
      <c r="Q29" s="373">
        <f>SUM(Q30:Q31)</f>
        <v>657</v>
      </c>
      <c r="R29" s="308">
        <f t="shared" si="1"/>
        <v>5.2480230050323504</v>
      </c>
    </row>
    <row r="30" spans="1:18" s="90" customFormat="1" ht="15" customHeight="1" x14ac:dyDescent="0.5">
      <c r="A30" s="919"/>
      <c r="B30" s="201" t="s">
        <v>237</v>
      </c>
      <c r="C30" s="202">
        <v>8361</v>
      </c>
      <c r="D30" s="310">
        <v>308</v>
      </c>
      <c r="E30" s="560">
        <v>66</v>
      </c>
      <c r="F30" s="310">
        <f>IF(SUM(D30:E30)=0,"-",SUM(D30:E30))</f>
        <v>374</v>
      </c>
      <c r="G30" s="310" t="s">
        <v>518</v>
      </c>
      <c r="H30" s="560" t="s">
        <v>375</v>
      </c>
      <c r="I30" s="310" t="str">
        <f>IF(SUM(G30:H30)=0,"-",SUM(G30:H30))</f>
        <v>-</v>
      </c>
      <c r="J30" s="310">
        <f>SUM(D30,G30)</f>
        <v>308</v>
      </c>
      <c r="K30" s="560">
        <f>SUM(E30,H30)</f>
        <v>66</v>
      </c>
      <c r="L30" s="310">
        <f>SUM(J30:K30)</f>
        <v>374</v>
      </c>
      <c r="M30" s="310">
        <v>170</v>
      </c>
      <c r="N30" s="560">
        <v>13</v>
      </c>
      <c r="O30" s="310">
        <f>SUM(M30:N30)</f>
        <v>183</v>
      </c>
      <c r="P30" s="310">
        <v>5904</v>
      </c>
      <c r="Q30" s="373">
        <v>278</v>
      </c>
      <c r="R30" s="308">
        <f t="shared" si="1"/>
        <v>4.7086720867208669</v>
      </c>
    </row>
    <row r="31" spans="1:18" s="90" customFormat="1" ht="15" customHeight="1" x14ac:dyDescent="0.5">
      <c r="A31" s="772"/>
      <c r="B31" s="201" t="s">
        <v>238</v>
      </c>
      <c r="C31" s="202">
        <v>10481</v>
      </c>
      <c r="D31" s="310">
        <v>432</v>
      </c>
      <c r="E31" s="560">
        <v>73</v>
      </c>
      <c r="F31" s="310">
        <f>IF(SUM(D31:E31)=0,"-",SUM(D31:E31))</f>
        <v>505</v>
      </c>
      <c r="G31" s="310" t="s">
        <v>518</v>
      </c>
      <c r="H31" s="560" t="s">
        <v>375</v>
      </c>
      <c r="I31" s="310" t="str">
        <f>IF(SUM(G31:H31)=0,"-",SUM(G31:H31))</f>
        <v>-</v>
      </c>
      <c r="J31" s="310">
        <f>SUM(D31,G31)</f>
        <v>432</v>
      </c>
      <c r="K31" s="560">
        <f>SUM(E31,H31)</f>
        <v>73</v>
      </c>
      <c r="L31" s="310">
        <f>SUM(J31:K31)</f>
        <v>505</v>
      </c>
      <c r="M31" s="310">
        <v>235</v>
      </c>
      <c r="N31" s="560">
        <v>13</v>
      </c>
      <c r="O31" s="310">
        <f>SUM(M31:N31)</f>
        <v>248</v>
      </c>
      <c r="P31" s="310">
        <v>6615</v>
      </c>
      <c r="Q31" s="373">
        <v>379</v>
      </c>
      <c r="R31" s="308">
        <f t="shared" si="1"/>
        <v>5.7294028722600148</v>
      </c>
    </row>
    <row r="32" spans="1:18" s="90" customFormat="1" ht="15" customHeight="1" x14ac:dyDescent="0.5">
      <c r="A32" s="771" t="s">
        <v>447</v>
      </c>
      <c r="B32" s="201" t="s">
        <v>1</v>
      </c>
      <c r="C32" s="202">
        <f>SUM(C33:C34)</f>
        <v>2601</v>
      </c>
      <c r="D32" s="310">
        <f>SUM(D33:D34)</f>
        <v>107</v>
      </c>
      <c r="E32" s="560">
        <f>SUM(E33:E34)</f>
        <v>37</v>
      </c>
      <c r="F32" s="310">
        <f>IF(SUM(F33:F34)=0,"-",SUM((F33:F34)))</f>
        <v>144</v>
      </c>
      <c r="G32" s="310" t="s">
        <v>518</v>
      </c>
      <c r="H32" s="560" t="s">
        <v>375</v>
      </c>
      <c r="I32" s="310" t="str">
        <f>IF(SUM(I33:I34)=0,"-",SUM((I33:I34)))</f>
        <v>-</v>
      </c>
      <c r="J32" s="310">
        <f>SUM(J33:J34)</f>
        <v>107</v>
      </c>
      <c r="K32" s="560">
        <f>SUM(K33:K34)</f>
        <v>37</v>
      </c>
      <c r="L32" s="310">
        <f>IF(SUM(L33:L34)=0,"-",SUM((L33:L34)))</f>
        <v>144</v>
      </c>
      <c r="M32" s="310">
        <f>SUM(M33:M34)</f>
        <v>71</v>
      </c>
      <c r="N32" s="560">
        <f>SUM(N33:N34)</f>
        <v>23</v>
      </c>
      <c r="O32" s="310">
        <f>IF(SUM(O33:O34)=0,"-",SUM((O33:O34)))</f>
        <v>94</v>
      </c>
      <c r="P32" s="310">
        <f>SUM(P33:P34)</f>
        <v>2601</v>
      </c>
      <c r="Q32" s="373">
        <f>SUM(Q33:Q34)</f>
        <v>75</v>
      </c>
      <c r="R32" s="308">
        <f t="shared" si="1"/>
        <v>2.8835063437139561</v>
      </c>
    </row>
    <row r="33" spans="1:18" s="90" customFormat="1" ht="15" customHeight="1" x14ac:dyDescent="0.5">
      <c r="A33" s="919"/>
      <c r="B33" s="201" t="s">
        <v>237</v>
      </c>
      <c r="C33" s="202">
        <v>1214</v>
      </c>
      <c r="D33" s="310">
        <v>43</v>
      </c>
      <c r="E33" s="560">
        <v>19</v>
      </c>
      <c r="F33" s="310">
        <f>IF(SUM(D33:E33)=0,"-",SUM(D33:E33))</f>
        <v>62</v>
      </c>
      <c r="G33" s="310" t="s">
        <v>518</v>
      </c>
      <c r="H33" s="560" t="s">
        <v>375</v>
      </c>
      <c r="I33" s="310" t="str">
        <f>IF(SUM(G33:H33)=0,"-",SUM(G33:H33))</f>
        <v>-</v>
      </c>
      <c r="J33" s="310">
        <f>SUM(D33,G33)</f>
        <v>43</v>
      </c>
      <c r="K33" s="560">
        <f>SUM(E33,H33)</f>
        <v>19</v>
      </c>
      <c r="L33" s="310">
        <f>SUM(J33:K33)</f>
        <v>62</v>
      </c>
      <c r="M33" s="310">
        <v>27</v>
      </c>
      <c r="N33" s="560">
        <v>11</v>
      </c>
      <c r="O33" s="310">
        <f>SUM(M33:N33)</f>
        <v>38</v>
      </c>
      <c r="P33" s="310">
        <v>1214</v>
      </c>
      <c r="Q33" s="373">
        <v>28</v>
      </c>
      <c r="R33" s="308">
        <f t="shared" si="1"/>
        <v>2.3064250411861615</v>
      </c>
    </row>
    <row r="34" spans="1:18" s="90" customFormat="1" ht="15" customHeight="1" x14ac:dyDescent="0.5">
      <c r="A34" s="772"/>
      <c r="B34" s="201" t="s">
        <v>238</v>
      </c>
      <c r="C34" s="202">
        <v>1387</v>
      </c>
      <c r="D34" s="310">
        <v>64</v>
      </c>
      <c r="E34" s="560">
        <v>18</v>
      </c>
      <c r="F34" s="310">
        <f>IF(SUM(D34:E34)=0,"-",SUM(D34:E34))</f>
        <v>82</v>
      </c>
      <c r="G34" s="310" t="s">
        <v>518</v>
      </c>
      <c r="H34" s="560" t="s">
        <v>375</v>
      </c>
      <c r="I34" s="310" t="str">
        <f>IF(SUM(G34:H34)=0,"-",SUM(G34:H34))</f>
        <v>-</v>
      </c>
      <c r="J34" s="310">
        <f>SUM(D34,G34)</f>
        <v>64</v>
      </c>
      <c r="K34" s="560">
        <f>SUM(E34,H34)</f>
        <v>18</v>
      </c>
      <c r="L34" s="310">
        <f>SUM(J34:K34)</f>
        <v>82</v>
      </c>
      <c r="M34" s="310">
        <v>44</v>
      </c>
      <c r="N34" s="560">
        <v>12</v>
      </c>
      <c r="O34" s="310">
        <f>SUM(M34:N34)</f>
        <v>56</v>
      </c>
      <c r="P34" s="310">
        <v>1387</v>
      </c>
      <c r="Q34" s="373">
        <v>47</v>
      </c>
      <c r="R34" s="308">
        <f t="shared" si="1"/>
        <v>3.3886085075702956</v>
      </c>
    </row>
    <row r="35" spans="1:18" s="90" customFormat="1" ht="15" customHeight="1" x14ac:dyDescent="0.5">
      <c r="A35" s="771" t="s">
        <v>448</v>
      </c>
      <c r="B35" s="201" t="s">
        <v>1</v>
      </c>
      <c r="C35" s="310">
        <f>SUM(C36:C37)</f>
        <v>11164</v>
      </c>
      <c r="D35" s="310">
        <f>SUM(D36:D37)</f>
        <v>447</v>
      </c>
      <c r="E35" s="560" t="s">
        <v>519</v>
      </c>
      <c r="F35" s="310">
        <f>SUM(F36:F37)</f>
        <v>447</v>
      </c>
      <c r="G35" s="310" t="s">
        <v>518</v>
      </c>
      <c r="H35" s="560" t="s">
        <v>375</v>
      </c>
      <c r="I35" s="310" t="s">
        <v>375</v>
      </c>
      <c r="J35" s="310">
        <f>SUM(J36:J37)</f>
        <v>447</v>
      </c>
      <c r="K35" s="560" t="s">
        <v>518</v>
      </c>
      <c r="L35" s="310">
        <f>SUM(L36:L37)</f>
        <v>447</v>
      </c>
      <c r="M35" s="310">
        <f>SUM(M36:M37)</f>
        <v>214</v>
      </c>
      <c r="N35" s="560" t="s">
        <v>519</v>
      </c>
      <c r="O35" s="310">
        <f>SUM(O36:O37)</f>
        <v>214</v>
      </c>
      <c r="P35" s="310">
        <f>SUM(P36:P37)</f>
        <v>7194</v>
      </c>
      <c r="Q35" s="310">
        <f>SUM(Q36:Q37)</f>
        <v>285</v>
      </c>
      <c r="R35" s="308">
        <f t="shared" si="1"/>
        <v>3.9616346955796495</v>
      </c>
    </row>
    <row r="36" spans="1:18" s="90" customFormat="1" ht="15" customHeight="1" x14ac:dyDescent="0.5">
      <c r="A36" s="919"/>
      <c r="B36" s="201" t="s">
        <v>237</v>
      </c>
      <c r="C36" s="202">
        <v>5044</v>
      </c>
      <c r="D36" s="310">
        <v>202</v>
      </c>
      <c r="E36" s="560" t="s">
        <v>519</v>
      </c>
      <c r="F36" s="310">
        <f>SUM(D36:E36)</f>
        <v>202</v>
      </c>
      <c r="G36" s="310" t="s">
        <v>518</v>
      </c>
      <c r="H36" s="560" t="s">
        <v>375</v>
      </c>
      <c r="I36" s="310" t="s">
        <v>519</v>
      </c>
      <c r="J36" s="310">
        <v>202</v>
      </c>
      <c r="K36" s="560" t="s">
        <v>519</v>
      </c>
      <c r="L36" s="310">
        <f>SUM(J36:K36)</f>
        <v>202</v>
      </c>
      <c r="M36" s="310">
        <v>101</v>
      </c>
      <c r="N36" s="560" t="s">
        <v>519</v>
      </c>
      <c r="O36" s="310">
        <f>SUM(M36:N36)</f>
        <v>101</v>
      </c>
      <c r="P36" s="310">
        <v>3526</v>
      </c>
      <c r="Q36" s="204">
        <v>125</v>
      </c>
      <c r="R36" s="308">
        <f t="shared" si="1"/>
        <v>3.5450935904707883</v>
      </c>
    </row>
    <row r="37" spans="1:18" s="90" customFormat="1" ht="15" customHeight="1" x14ac:dyDescent="0.5">
      <c r="A37" s="772"/>
      <c r="B37" s="201" t="s">
        <v>238</v>
      </c>
      <c r="C37" s="202">
        <v>6120</v>
      </c>
      <c r="D37" s="310">
        <v>245</v>
      </c>
      <c r="E37" s="560" t="s">
        <v>518</v>
      </c>
      <c r="F37" s="310">
        <f>SUM(D37:E37)</f>
        <v>245</v>
      </c>
      <c r="G37" s="310" t="s">
        <v>518</v>
      </c>
      <c r="H37" s="560" t="s">
        <v>375</v>
      </c>
      <c r="I37" s="310" t="s">
        <v>518</v>
      </c>
      <c r="J37" s="310">
        <v>245</v>
      </c>
      <c r="K37" s="560" t="s">
        <v>519</v>
      </c>
      <c r="L37" s="310">
        <f>SUM(J37:K37)</f>
        <v>245</v>
      </c>
      <c r="M37" s="310">
        <v>113</v>
      </c>
      <c r="N37" s="560" t="s">
        <v>375</v>
      </c>
      <c r="O37" s="310">
        <f>SUM(M37:N37)</f>
        <v>113</v>
      </c>
      <c r="P37" s="310">
        <v>3668</v>
      </c>
      <c r="Q37" s="204">
        <v>160</v>
      </c>
      <c r="R37" s="308">
        <f t="shared" si="1"/>
        <v>4.3620501635768809</v>
      </c>
    </row>
    <row r="38" spans="1:18" s="90" customFormat="1" ht="15" customHeight="1" x14ac:dyDescent="0.5">
      <c r="A38" s="926" t="s">
        <v>449</v>
      </c>
      <c r="B38" s="221" t="s">
        <v>1</v>
      </c>
      <c r="C38" s="224">
        <f t="shared" ref="C38:O38" si="7">IF(SUM(C39:C40)=0,"-",SUM(C39:C40))</f>
        <v>178032</v>
      </c>
      <c r="D38" s="322">
        <f t="shared" si="7"/>
        <v>1905</v>
      </c>
      <c r="E38" s="559">
        <f t="shared" si="7"/>
        <v>1004</v>
      </c>
      <c r="F38" s="322">
        <f t="shared" si="7"/>
        <v>2909</v>
      </c>
      <c r="G38" s="322" t="str">
        <f t="shared" si="7"/>
        <v>-</v>
      </c>
      <c r="H38" s="559" t="str">
        <f t="shared" si="7"/>
        <v>-</v>
      </c>
      <c r="I38" s="322" t="str">
        <f t="shared" si="7"/>
        <v>-</v>
      </c>
      <c r="J38" s="322">
        <f t="shared" si="7"/>
        <v>1905</v>
      </c>
      <c r="K38" s="559">
        <f t="shared" si="7"/>
        <v>1004</v>
      </c>
      <c r="L38" s="322">
        <f t="shared" si="7"/>
        <v>2909</v>
      </c>
      <c r="M38" s="322">
        <f t="shared" si="7"/>
        <v>1237</v>
      </c>
      <c r="N38" s="559">
        <f t="shared" si="7"/>
        <v>556</v>
      </c>
      <c r="O38" s="322">
        <f t="shared" si="7"/>
        <v>1793</v>
      </c>
      <c r="P38" s="322">
        <v>116810</v>
      </c>
      <c r="Q38" s="223">
        <v>2108</v>
      </c>
      <c r="R38" s="309">
        <f t="shared" ref="R38:R43" si="8">IFERROR(Q38/P38*100,"")</f>
        <v>1.8046400136974574</v>
      </c>
    </row>
    <row r="39" spans="1:18" s="90" customFormat="1" ht="15" customHeight="1" x14ac:dyDescent="0.5">
      <c r="A39" s="927"/>
      <c r="B39" s="221" t="s">
        <v>237</v>
      </c>
      <c r="C39" s="224">
        <v>76866</v>
      </c>
      <c r="D39" s="322">
        <v>875</v>
      </c>
      <c r="E39" s="559">
        <v>340</v>
      </c>
      <c r="F39" s="322">
        <f>IF(SUM(D39:E39)=0,"-",SUM(D39:E39))</f>
        <v>1215</v>
      </c>
      <c r="G39" s="322" t="s">
        <v>518</v>
      </c>
      <c r="H39" s="559" t="s">
        <v>375</v>
      </c>
      <c r="I39" s="322" t="str">
        <f>IF(SUM(G39:H39)=0,"-",SUM(G39:H39))</f>
        <v>-</v>
      </c>
      <c r="J39" s="322">
        <v>875</v>
      </c>
      <c r="K39" s="559">
        <v>340</v>
      </c>
      <c r="L39" s="322">
        <f>IF(SUM(J39:K39)=0,"-",SUM(J39:K39))</f>
        <v>1215</v>
      </c>
      <c r="M39" s="322">
        <v>569</v>
      </c>
      <c r="N39" s="559">
        <v>196</v>
      </c>
      <c r="O39" s="322">
        <f>IF(SUM(M39:N39)=0,"-",SUM(M39:N39))</f>
        <v>765</v>
      </c>
      <c r="P39" s="322">
        <v>54136</v>
      </c>
      <c r="Q39" s="223">
        <v>824</v>
      </c>
      <c r="R39" s="309">
        <f t="shared" si="8"/>
        <v>1.5220925077582386</v>
      </c>
    </row>
    <row r="40" spans="1:18" s="90" customFormat="1" ht="15" customHeight="1" x14ac:dyDescent="0.5">
      <c r="A40" s="928"/>
      <c r="B40" s="221" t="s">
        <v>238</v>
      </c>
      <c r="C40" s="224">
        <v>101166</v>
      </c>
      <c r="D40" s="322">
        <v>1030</v>
      </c>
      <c r="E40" s="559">
        <v>664</v>
      </c>
      <c r="F40" s="322">
        <f>IF(SUM(D40:E40)=0,"-",SUM(D40:E40))</f>
        <v>1694</v>
      </c>
      <c r="G40" s="322" t="s">
        <v>375</v>
      </c>
      <c r="H40" s="559" t="s">
        <v>375</v>
      </c>
      <c r="I40" s="322" t="str">
        <f>IF(SUM(G40:H40)=0,"-",SUM(G40:H40))</f>
        <v>-</v>
      </c>
      <c r="J40" s="322">
        <v>1030</v>
      </c>
      <c r="K40" s="559">
        <v>664</v>
      </c>
      <c r="L40" s="322">
        <f>IF(SUM(J40:K40)=0,"-",SUM(J40:K40))</f>
        <v>1694</v>
      </c>
      <c r="M40" s="322">
        <v>668</v>
      </c>
      <c r="N40" s="559">
        <v>360</v>
      </c>
      <c r="O40" s="322">
        <f>IF(SUM(M40:N40)=0,"-",SUM(M40:N40))</f>
        <v>1028</v>
      </c>
      <c r="P40" s="322">
        <v>62674</v>
      </c>
      <c r="Q40" s="223">
        <v>1284</v>
      </c>
      <c r="R40" s="309">
        <f t="shared" si="8"/>
        <v>2.0486964291412706</v>
      </c>
    </row>
    <row r="41" spans="1:18" s="90" customFormat="1" ht="15" customHeight="1" x14ac:dyDescent="0.5">
      <c r="A41" s="938" t="s">
        <v>450</v>
      </c>
      <c r="B41" s="226" t="s">
        <v>1</v>
      </c>
      <c r="C41" s="227">
        <f>C44</f>
        <v>25054</v>
      </c>
      <c r="D41" s="227">
        <f t="shared" ref="D41:Q41" si="9">D44</f>
        <v>1766</v>
      </c>
      <c r="E41" s="625">
        <f t="shared" si="9"/>
        <v>38</v>
      </c>
      <c r="F41" s="227">
        <f t="shared" si="9"/>
        <v>1804</v>
      </c>
      <c r="G41" s="227" t="str">
        <f t="shared" si="9"/>
        <v>-</v>
      </c>
      <c r="H41" s="625" t="str">
        <f t="shared" si="9"/>
        <v>-</v>
      </c>
      <c r="I41" s="227">
        <f t="shared" si="9"/>
        <v>32</v>
      </c>
      <c r="J41" s="227">
        <f t="shared" si="9"/>
        <v>1766</v>
      </c>
      <c r="K41" s="625">
        <f t="shared" si="9"/>
        <v>38</v>
      </c>
      <c r="L41" s="227">
        <f t="shared" si="9"/>
        <v>1836</v>
      </c>
      <c r="M41" s="227">
        <f t="shared" si="9"/>
        <v>826</v>
      </c>
      <c r="N41" s="625">
        <f t="shared" si="9"/>
        <v>3</v>
      </c>
      <c r="O41" s="227">
        <f t="shared" si="9"/>
        <v>613</v>
      </c>
      <c r="P41" s="227">
        <f t="shared" si="9"/>
        <v>15146</v>
      </c>
      <c r="Q41" s="227">
        <f t="shared" si="9"/>
        <v>1189</v>
      </c>
      <c r="R41" s="606">
        <f t="shared" si="8"/>
        <v>7.8502574937277165</v>
      </c>
    </row>
    <row r="42" spans="1:18" s="90" customFormat="1" ht="15" customHeight="1" x14ac:dyDescent="0.5">
      <c r="A42" s="939"/>
      <c r="B42" s="226" t="s">
        <v>237</v>
      </c>
      <c r="C42" s="227">
        <f>C45</f>
        <v>11381</v>
      </c>
      <c r="D42" s="227">
        <f t="shared" ref="D42:Q42" si="10">D45</f>
        <v>771</v>
      </c>
      <c r="E42" s="625">
        <f t="shared" si="10"/>
        <v>24</v>
      </c>
      <c r="F42" s="227">
        <f t="shared" si="10"/>
        <v>795</v>
      </c>
      <c r="G42" s="227" t="str">
        <f t="shared" si="10"/>
        <v>-</v>
      </c>
      <c r="H42" s="625">
        <f t="shared" si="10"/>
        <v>18</v>
      </c>
      <c r="I42" s="227">
        <f t="shared" si="10"/>
        <v>18</v>
      </c>
      <c r="J42" s="227">
        <f t="shared" si="10"/>
        <v>771</v>
      </c>
      <c r="K42" s="625">
        <f t="shared" si="10"/>
        <v>42</v>
      </c>
      <c r="L42" s="227">
        <f t="shared" si="10"/>
        <v>813</v>
      </c>
      <c r="M42" s="227">
        <f t="shared" si="10"/>
        <v>353</v>
      </c>
      <c r="N42" s="625">
        <f t="shared" si="10"/>
        <v>3</v>
      </c>
      <c r="O42" s="227">
        <f t="shared" si="10"/>
        <v>356</v>
      </c>
      <c r="P42" s="227">
        <f t="shared" si="10"/>
        <v>7507</v>
      </c>
      <c r="Q42" s="227">
        <f t="shared" si="10"/>
        <v>516</v>
      </c>
      <c r="R42" s="606">
        <f t="shared" si="8"/>
        <v>6.8735846543226327</v>
      </c>
    </row>
    <row r="43" spans="1:18" s="90" customFormat="1" ht="15" customHeight="1" x14ac:dyDescent="0.5">
      <c r="A43" s="940"/>
      <c r="B43" s="226" t="s">
        <v>238</v>
      </c>
      <c r="C43" s="227">
        <f>C46</f>
        <v>13673</v>
      </c>
      <c r="D43" s="227">
        <f t="shared" ref="D43:Q43" si="11">D46</f>
        <v>995</v>
      </c>
      <c r="E43" s="625">
        <f t="shared" si="11"/>
        <v>14</v>
      </c>
      <c r="F43" s="227">
        <f t="shared" si="11"/>
        <v>1009</v>
      </c>
      <c r="G43" s="227" t="str">
        <f t="shared" si="11"/>
        <v>-</v>
      </c>
      <c r="H43" s="625">
        <f t="shared" si="11"/>
        <v>14</v>
      </c>
      <c r="I43" s="227">
        <f t="shared" si="11"/>
        <v>14</v>
      </c>
      <c r="J43" s="227">
        <f t="shared" si="11"/>
        <v>995</v>
      </c>
      <c r="K43" s="625">
        <f t="shared" si="11"/>
        <v>28</v>
      </c>
      <c r="L43" s="227">
        <f t="shared" si="11"/>
        <v>1023</v>
      </c>
      <c r="M43" s="227">
        <f t="shared" si="11"/>
        <v>473</v>
      </c>
      <c r="N43" s="625" t="str">
        <f t="shared" si="11"/>
        <v>-</v>
      </c>
      <c r="O43" s="227">
        <f t="shared" si="11"/>
        <v>257</v>
      </c>
      <c r="P43" s="227">
        <f t="shared" si="11"/>
        <v>7639</v>
      </c>
      <c r="Q43" s="227">
        <f t="shared" si="11"/>
        <v>673</v>
      </c>
      <c r="R43" s="606">
        <f t="shared" si="8"/>
        <v>8.8100536719465889</v>
      </c>
    </row>
    <row r="44" spans="1:18" s="90" customFormat="1" ht="15" customHeight="1" x14ac:dyDescent="0.5">
      <c r="A44" s="920" t="s">
        <v>452</v>
      </c>
      <c r="B44" s="185" t="s">
        <v>1</v>
      </c>
      <c r="C44" s="186">
        <f>IF(SUM(C47,C50,C53,C56)=0,"-",SUM(C47,C50,C53,C56))</f>
        <v>25054</v>
      </c>
      <c r="D44" s="277">
        <f t="shared" ref="D44:Q46" si="12">IF(SUM(D47,D50,D53,D56)=0,"-",SUM(D47,D50,D53,D56))</f>
        <v>1766</v>
      </c>
      <c r="E44" s="624">
        <f t="shared" si="12"/>
        <v>38</v>
      </c>
      <c r="F44" s="186">
        <f t="shared" si="12"/>
        <v>1804</v>
      </c>
      <c r="G44" s="277" t="str">
        <f t="shared" si="12"/>
        <v>-</v>
      </c>
      <c r="H44" s="624" t="str">
        <f t="shared" si="12"/>
        <v>-</v>
      </c>
      <c r="I44" s="186">
        <f t="shared" si="12"/>
        <v>32</v>
      </c>
      <c r="J44" s="277">
        <f t="shared" si="12"/>
        <v>1766</v>
      </c>
      <c r="K44" s="624">
        <f t="shared" si="12"/>
        <v>38</v>
      </c>
      <c r="L44" s="186">
        <f t="shared" si="12"/>
        <v>1836</v>
      </c>
      <c r="M44" s="277">
        <f t="shared" si="12"/>
        <v>826</v>
      </c>
      <c r="N44" s="624">
        <f t="shared" si="12"/>
        <v>3</v>
      </c>
      <c r="O44" s="186">
        <f t="shared" si="12"/>
        <v>613</v>
      </c>
      <c r="P44" s="186">
        <f t="shared" si="12"/>
        <v>15146</v>
      </c>
      <c r="Q44" s="186">
        <f t="shared" si="12"/>
        <v>1189</v>
      </c>
      <c r="R44" s="187">
        <f t="shared" ref="R44:R49" si="13">IF(SUM(Q44)=0,"-",Q44/P44*100)</f>
        <v>7.8502574937277165</v>
      </c>
    </row>
    <row r="45" spans="1:18" s="90" customFormat="1" ht="15" customHeight="1" x14ac:dyDescent="0.5">
      <c r="A45" s="921"/>
      <c r="B45" s="188" t="s">
        <v>237</v>
      </c>
      <c r="C45" s="189">
        <f>IF(SUM(C48,C51,C54,C57)=0,"-",SUM(C48,C51,C54,C57))</f>
        <v>11381</v>
      </c>
      <c r="D45" s="370">
        <f t="shared" ref="D45:F46" si="14">IF(SUM(D48,D51,D54,D57)=0,"-",SUM(D48,D51,D54,D57))</f>
        <v>771</v>
      </c>
      <c r="E45" s="626">
        <f t="shared" si="14"/>
        <v>24</v>
      </c>
      <c r="F45" s="189">
        <f t="shared" si="14"/>
        <v>795</v>
      </c>
      <c r="G45" s="370" t="str">
        <f t="shared" si="12"/>
        <v>-</v>
      </c>
      <c r="H45" s="626">
        <f t="shared" si="12"/>
        <v>18</v>
      </c>
      <c r="I45" s="189">
        <f t="shared" si="12"/>
        <v>18</v>
      </c>
      <c r="J45" s="370">
        <f t="shared" si="12"/>
        <v>771</v>
      </c>
      <c r="K45" s="626">
        <f t="shared" si="12"/>
        <v>42</v>
      </c>
      <c r="L45" s="189">
        <f t="shared" si="12"/>
        <v>813</v>
      </c>
      <c r="M45" s="370">
        <f t="shared" si="12"/>
        <v>353</v>
      </c>
      <c r="N45" s="626">
        <f t="shared" si="12"/>
        <v>3</v>
      </c>
      <c r="O45" s="189">
        <f t="shared" si="12"/>
        <v>356</v>
      </c>
      <c r="P45" s="189">
        <f>IF(SUM(P48,P51,P54,P57)=0,"-",SUM(P48,P51,P54,P57))</f>
        <v>7507</v>
      </c>
      <c r="Q45" s="189">
        <f>IF(SUM(Q48,Q51,Q54,Q57)=0,"-",SUM(Q48,Q51,Q54,Q57))</f>
        <v>516</v>
      </c>
      <c r="R45" s="190">
        <f t="shared" si="13"/>
        <v>6.8735846543226327</v>
      </c>
    </row>
    <row r="46" spans="1:18" s="90" customFormat="1" ht="15" customHeight="1" x14ac:dyDescent="0.5">
      <c r="A46" s="922"/>
      <c r="B46" s="188" t="s">
        <v>238</v>
      </c>
      <c r="C46" s="189">
        <f>IF(SUM(C49,C52,C55,C58)=0,"-",SUM(C49,C52,C55,C58))</f>
        <v>13673</v>
      </c>
      <c r="D46" s="370">
        <f t="shared" si="14"/>
        <v>995</v>
      </c>
      <c r="E46" s="626">
        <f t="shared" si="14"/>
        <v>14</v>
      </c>
      <c r="F46" s="189">
        <f t="shared" si="14"/>
        <v>1009</v>
      </c>
      <c r="G46" s="370" t="str">
        <f t="shared" si="12"/>
        <v>-</v>
      </c>
      <c r="H46" s="626">
        <f t="shared" si="12"/>
        <v>14</v>
      </c>
      <c r="I46" s="189">
        <f t="shared" si="12"/>
        <v>14</v>
      </c>
      <c r="J46" s="370">
        <f t="shared" si="12"/>
        <v>995</v>
      </c>
      <c r="K46" s="626">
        <f t="shared" si="12"/>
        <v>28</v>
      </c>
      <c r="L46" s="189">
        <f t="shared" si="12"/>
        <v>1023</v>
      </c>
      <c r="M46" s="370">
        <f t="shared" si="12"/>
        <v>473</v>
      </c>
      <c r="N46" s="626" t="str">
        <f t="shared" si="12"/>
        <v>-</v>
      </c>
      <c r="O46" s="189">
        <f t="shared" si="12"/>
        <v>257</v>
      </c>
      <c r="P46" s="189">
        <f>IF(SUM(P49,P52,P55,P58)=0,"-",SUM(P49,P52,P55,P58))</f>
        <v>7639</v>
      </c>
      <c r="Q46" s="189">
        <f>IF(SUM(Q49,Q52,Q55,Q58)=0,"-",SUM(Q49,Q52,Q55,Q58))</f>
        <v>673</v>
      </c>
      <c r="R46" s="190">
        <f t="shared" si="13"/>
        <v>8.8100536719465889</v>
      </c>
    </row>
    <row r="47" spans="1:18" s="90" customFormat="1" ht="15" customHeight="1" x14ac:dyDescent="0.5">
      <c r="A47" s="771" t="s">
        <v>453</v>
      </c>
      <c r="B47" s="201" t="s">
        <v>1</v>
      </c>
      <c r="C47" s="202">
        <f>IF(SUM(C48:C49)=0,"-",SUM((C48:C49)))</f>
        <v>10820</v>
      </c>
      <c r="D47" s="310">
        <f t="shared" ref="D47:Q47" si="15">IF(SUM(D48:D49)=0,"-",SUM((D48:D49)))</f>
        <v>617</v>
      </c>
      <c r="E47" s="560" t="s">
        <v>518</v>
      </c>
      <c r="F47" s="310">
        <f t="shared" si="15"/>
        <v>617</v>
      </c>
      <c r="G47" s="310" t="s">
        <v>375</v>
      </c>
      <c r="H47" s="560" t="s">
        <v>524</v>
      </c>
      <c r="I47" s="310" t="str">
        <f t="shared" si="15"/>
        <v>-</v>
      </c>
      <c r="J47" s="310">
        <f t="shared" si="15"/>
        <v>617</v>
      </c>
      <c r="K47" s="560" t="str">
        <f t="shared" si="15"/>
        <v>-</v>
      </c>
      <c r="L47" s="310">
        <f t="shared" si="15"/>
        <v>617</v>
      </c>
      <c r="M47" s="310">
        <f t="shared" si="15"/>
        <v>351</v>
      </c>
      <c r="N47" s="560" t="s">
        <v>519</v>
      </c>
      <c r="O47" s="310">
        <f t="shared" si="15"/>
        <v>351</v>
      </c>
      <c r="P47" s="310">
        <f t="shared" si="15"/>
        <v>7048</v>
      </c>
      <c r="Q47" s="204">
        <f t="shared" si="15"/>
        <v>449</v>
      </c>
      <c r="R47" s="308">
        <f t="shared" si="13"/>
        <v>6.3706015891032921</v>
      </c>
    </row>
    <row r="48" spans="1:18" s="90" customFormat="1" ht="15" customHeight="1" x14ac:dyDescent="0.5">
      <c r="A48" s="919"/>
      <c r="B48" s="201" t="s">
        <v>237</v>
      </c>
      <c r="C48" s="202">
        <v>4988</v>
      </c>
      <c r="D48" s="310">
        <v>248</v>
      </c>
      <c r="E48" s="560" t="s">
        <v>375</v>
      </c>
      <c r="F48" s="310">
        <f>IF(SUM(D48:E48)=0,"-",SUM(D48:E48))</f>
        <v>248</v>
      </c>
      <c r="G48" s="310" t="s">
        <v>375</v>
      </c>
      <c r="H48" s="560" t="s">
        <v>524</v>
      </c>
      <c r="I48" s="310" t="str">
        <f>IF(SUM(G48:H48)=0,"-",SUM(G48:H48))</f>
        <v>-</v>
      </c>
      <c r="J48" s="310">
        <f>IF(SUM(D48,G48)=0,"-",SUM(D48,G48))</f>
        <v>248</v>
      </c>
      <c r="K48" s="560" t="str">
        <f>IF(SUM(E48,H48)=0,"-",SUM(E48,H48))</f>
        <v>-</v>
      </c>
      <c r="L48" s="310">
        <f>IF(SUM(J48:K48)=0,"-",SUM(J48:K48))</f>
        <v>248</v>
      </c>
      <c r="M48" s="310">
        <v>133</v>
      </c>
      <c r="N48" s="560" t="s">
        <v>375</v>
      </c>
      <c r="O48" s="310">
        <f>IF(SUM(M48:N48)=0,"-",SUM(M48:N48))</f>
        <v>133</v>
      </c>
      <c r="P48" s="310">
        <v>3507</v>
      </c>
      <c r="Q48" s="204">
        <v>176</v>
      </c>
      <c r="R48" s="308">
        <f t="shared" si="13"/>
        <v>5.0185343598517251</v>
      </c>
    </row>
    <row r="49" spans="1:18" s="90" customFormat="1" ht="15" customHeight="1" x14ac:dyDescent="0.5">
      <c r="A49" s="772"/>
      <c r="B49" s="201" t="s">
        <v>238</v>
      </c>
      <c r="C49" s="202">
        <v>5832</v>
      </c>
      <c r="D49" s="310">
        <v>369</v>
      </c>
      <c r="E49" s="560" t="s">
        <v>519</v>
      </c>
      <c r="F49" s="310">
        <f>IF(SUM(D49:E49)=0,"-",SUM(D49:E49))</f>
        <v>369</v>
      </c>
      <c r="G49" s="310" t="s">
        <v>375</v>
      </c>
      <c r="H49" s="560" t="s">
        <v>524</v>
      </c>
      <c r="I49" s="310" t="str">
        <f>IF(SUM(G49:H49)=0,"-",SUM(G49:H49))</f>
        <v>-</v>
      </c>
      <c r="J49" s="310">
        <f>IF(SUM(D49,G49)=0,"-",SUM(D49,G49))</f>
        <v>369</v>
      </c>
      <c r="K49" s="560" t="str">
        <f>IF(SUM(E49,H49)=0,"-",SUM(E49,H49))</f>
        <v>-</v>
      </c>
      <c r="L49" s="310">
        <f>IF(SUM(J49:K49)=0,"-",SUM(J49:K49))</f>
        <v>369</v>
      </c>
      <c r="M49" s="310">
        <v>218</v>
      </c>
      <c r="N49" s="560" t="s">
        <v>375</v>
      </c>
      <c r="O49" s="310">
        <f>IF(SUM(M49:N49)=0,"-",SUM(M49:N49))</f>
        <v>218</v>
      </c>
      <c r="P49" s="310">
        <v>3541</v>
      </c>
      <c r="Q49" s="204">
        <v>273</v>
      </c>
      <c r="R49" s="308">
        <f t="shared" si="13"/>
        <v>7.7096865292290317</v>
      </c>
    </row>
    <row r="50" spans="1:18" s="90" customFormat="1" ht="15" customHeight="1" x14ac:dyDescent="0.5">
      <c r="A50" s="755" t="s">
        <v>454</v>
      </c>
      <c r="B50" s="201" t="s">
        <v>1</v>
      </c>
      <c r="C50" s="202">
        <f>IF(SUM(C51:C52)=0,"-",SUM((C51:C52)))</f>
        <v>3982</v>
      </c>
      <c r="D50" s="310">
        <f>IF(SUM(D51:D52)=0,"-",SUM((D51:D52)))</f>
        <v>133</v>
      </c>
      <c r="E50" s="560" t="s">
        <v>519</v>
      </c>
      <c r="F50" s="310">
        <f>IF(SUM(F51:F52)=0,"-",SUM((F51:F52)))</f>
        <v>133</v>
      </c>
      <c r="G50" s="310" t="s">
        <v>375</v>
      </c>
      <c r="H50" s="560" t="s">
        <v>524</v>
      </c>
      <c r="I50" s="310" t="str">
        <f>IF(SUM(I51:I52)=0,"-",SUM((I51:I52)))</f>
        <v>-</v>
      </c>
      <c r="J50" s="310">
        <f t="shared" ref="J50:K58" si="16">IF(SUM(D50,G50)=0,"-",SUM(D50,G50))</f>
        <v>133</v>
      </c>
      <c r="K50" s="560" t="str">
        <f t="shared" si="16"/>
        <v>-</v>
      </c>
      <c r="L50" s="310">
        <f t="shared" ref="L50:Q50" si="17">IF(SUM(L51:L52)=0,"-",SUM((L51:L52)))</f>
        <v>133</v>
      </c>
      <c r="M50" s="310">
        <f t="shared" si="17"/>
        <v>74</v>
      </c>
      <c r="N50" s="560" t="s">
        <v>375</v>
      </c>
      <c r="O50" s="310">
        <f t="shared" si="17"/>
        <v>74</v>
      </c>
      <c r="P50" s="310">
        <f t="shared" si="17"/>
        <v>2238</v>
      </c>
      <c r="Q50" s="204">
        <f t="shared" si="17"/>
        <v>80</v>
      </c>
      <c r="R50" s="308">
        <f t="shared" ref="R50:R58" si="18">IF(SUM(Q50)=0,"-",Q50/P50*100)</f>
        <v>3.5746201966041107</v>
      </c>
    </row>
    <row r="51" spans="1:18" s="90" customFormat="1" ht="15" customHeight="1" x14ac:dyDescent="0.5">
      <c r="A51" s="851"/>
      <c r="B51" s="201" t="s">
        <v>237</v>
      </c>
      <c r="C51" s="202">
        <v>1768</v>
      </c>
      <c r="D51" s="310">
        <v>61</v>
      </c>
      <c r="E51" s="560" t="s">
        <v>520</v>
      </c>
      <c r="F51" s="310">
        <f>IF(SUM(D51:E51)=0,"-",SUM(D51:E51))</f>
        <v>61</v>
      </c>
      <c r="G51" s="310" t="s">
        <v>375</v>
      </c>
      <c r="H51" s="560" t="s">
        <v>524</v>
      </c>
      <c r="I51" s="310" t="str">
        <f>IF(SUM(G51:H51)=0,"-",SUM(G51:H51))</f>
        <v>-</v>
      </c>
      <c r="J51" s="310">
        <f t="shared" si="16"/>
        <v>61</v>
      </c>
      <c r="K51" s="560" t="str">
        <f t="shared" si="16"/>
        <v>-</v>
      </c>
      <c r="L51" s="310">
        <f>IF(SUM(J51:K51)=0,"-",SUM(J51:K51))</f>
        <v>61</v>
      </c>
      <c r="M51" s="310">
        <v>35</v>
      </c>
      <c r="N51" s="560" t="s">
        <v>375</v>
      </c>
      <c r="O51" s="310">
        <f>IF(SUM(M51:N51)=0,"-",SUM(M51:N51))</f>
        <v>35</v>
      </c>
      <c r="P51" s="310">
        <v>1112</v>
      </c>
      <c r="Q51" s="204">
        <v>38</v>
      </c>
      <c r="R51" s="308">
        <f t="shared" si="18"/>
        <v>3.4172661870503598</v>
      </c>
    </row>
    <row r="52" spans="1:18" s="90" customFormat="1" ht="15" customHeight="1" x14ac:dyDescent="0.5">
      <c r="A52" s="756"/>
      <c r="B52" s="201" t="s">
        <v>238</v>
      </c>
      <c r="C52" s="202">
        <v>2214</v>
      </c>
      <c r="D52" s="310">
        <v>72</v>
      </c>
      <c r="E52" s="560" t="s">
        <v>375</v>
      </c>
      <c r="F52" s="310">
        <f>IF(SUM(D52:E52)=0,"-",SUM(D52:E52))</f>
        <v>72</v>
      </c>
      <c r="G52" s="310" t="s">
        <v>375</v>
      </c>
      <c r="H52" s="560" t="s">
        <v>524</v>
      </c>
      <c r="I52" s="310" t="str">
        <f>IF(SUM(G52:H52)=0,"-",SUM(G52:H52))</f>
        <v>-</v>
      </c>
      <c r="J52" s="310">
        <f t="shared" si="16"/>
        <v>72</v>
      </c>
      <c r="K52" s="560" t="str">
        <f t="shared" si="16"/>
        <v>-</v>
      </c>
      <c r="L52" s="310">
        <f>IF(SUM(J52:K52)=0,"-",SUM(J52:K52))</f>
        <v>72</v>
      </c>
      <c r="M52" s="310">
        <v>39</v>
      </c>
      <c r="N52" s="560" t="s">
        <v>519</v>
      </c>
      <c r="O52" s="310">
        <f>IF(SUM(M52:N52)=0,"-",SUM(M52:N52))</f>
        <v>39</v>
      </c>
      <c r="P52" s="310">
        <v>1126</v>
      </c>
      <c r="Q52" s="204">
        <v>42</v>
      </c>
      <c r="R52" s="308">
        <f t="shared" si="18"/>
        <v>3.7300177619893424</v>
      </c>
    </row>
    <row r="53" spans="1:18" s="90" customFormat="1" ht="15" customHeight="1" x14ac:dyDescent="0.5">
      <c r="A53" s="771" t="s">
        <v>455</v>
      </c>
      <c r="B53" s="201" t="s">
        <v>1</v>
      </c>
      <c r="C53" s="202">
        <f>IF(SUM(C54:C55)=0,"-",SUM((C54:C55)))</f>
        <v>3895</v>
      </c>
      <c r="D53" s="310">
        <f>IF(SUM(D54:D55)=0,"-",SUM((D54:D55)))</f>
        <v>279</v>
      </c>
      <c r="E53" s="560">
        <f>IF(SUM(E54:E55)=0,"-",SUM((E54:E55)))</f>
        <v>34</v>
      </c>
      <c r="F53" s="310">
        <f>IF(SUM(F54:F55)=0,"-",SUM((F54:F55)))</f>
        <v>313</v>
      </c>
      <c r="G53" s="310" t="s">
        <v>375</v>
      </c>
      <c r="H53" s="560" t="s">
        <v>524</v>
      </c>
      <c r="I53" s="310">
        <f>IF(SUM(I54:I55)=0,"-",SUM((I54:I55)))</f>
        <v>32</v>
      </c>
      <c r="J53" s="310">
        <f t="shared" si="16"/>
        <v>279</v>
      </c>
      <c r="K53" s="560">
        <f t="shared" si="16"/>
        <v>34</v>
      </c>
      <c r="L53" s="310">
        <f t="shared" ref="L53:Q53" si="19">IF(SUM(L54:L55)=0,"-",SUM((L54:L55)))</f>
        <v>345</v>
      </c>
      <c r="M53" s="310" t="str">
        <f t="shared" si="19"/>
        <v>-</v>
      </c>
      <c r="N53" s="717" t="s">
        <v>375</v>
      </c>
      <c r="O53" s="310" t="str">
        <f t="shared" si="19"/>
        <v>-</v>
      </c>
      <c r="P53" s="310">
        <f t="shared" si="19"/>
        <v>2264</v>
      </c>
      <c r="Q53" s="204">
        <f t="shared" si="19"/>
        <v>208</v>
      </c>
      <c r="R53" s="308">
        <f t="shared" si="18"/>
        <v>9.1872791519434625</v>
      </c>
    </row>
    <row r="54" spans="1:18" s="90" customFormat="1" ht="15" customHeight="1" x14ac:dyDescent="0.5">
      <c r="A54" s="919"/>
      <c r="B54" s="201" t="s">
        <v>237</v>
      </c>
      <c r="C54" s="202">
        <v>1783</v>
      </c>
      <c r="D54" s="310">
        <v>126</v>
      </c>
      <c r="E54" s="560">
        <v>20</v>
      </c>
      <c r="F54" s="310">
        <f>IF(SUM(D54:E54)=0,"-",SUM(D54:E54))</f>
        <v>146</v>
      </c>
      <c r="G54" s="310" t="s">
        <v>375</v>
      </c>
      <c r="H54" s="560">
        <v>18</v>
      </c>
      <c r="I54" s="310">
        <f>IF(SUM(G54:H54)=0,"-",SUM(G54:H54))</f>
        <v>18</v>
      </c>
      <c r="J54" s="310">
        <f t="shared" si="16"/>
        <v>126</v>
      </c>
      <c r="K54" s="560">
        <f t="shared" si="16"/>
        <v>38</v>
      </c>
      <c r="L54" s="310">
        <f>IF(SUM(J54:K54)=0,"-",SUM(J54:K54))</f>
        <v>164</v>
      </c>
      <c r="M54" s="310"/>
      <c r="N54" s="560" t="s">
        <v>375</v>
      </c>
      <c r="O54" s="310" t="str">
        <f>IF(SUM(M54:N54)=0,"-",SUM(M54:N54))</f>
        <v>-</v>
      </c>
      <c r="P54" s="310">
        <v>1122</v>
      </c>
      <c r="Q54" s="204">
        <v>99</v>
      </c>
      <c r="R54" s="308">
        <f t="shared" si="18"/>
        <v>8.8235294117647065</v>
      </c>
    </row>
    <row r="55" spans="1:18" s="90" customFormat="1" ht="15" customHeight="1" x14ac:dyDescent="0.5">
      <c r="A55" s="772"/>
      <c r="B55" s="201" t="s">
        <v>238</v>
      </c>
      <c r="C55" s="202">
        <v>2112</v>
      </c>
      <c r="D55" s="310">
        <v>153</v>
      </c>
      <c r="E55" s="560">
        <v>14</v>
      </c>
      <c r="F55" s="310">
        <f>IF(SUM(D55:E55)=0,"-",SUM(D55:E55))</f>
        <v>167</v>
      </c>
      <c r="G55" s="310" t="s">
        <v>375</v>
      </c>
      <c r="H55" s="560">
        <v>14</v>
      </c>
      <c r="I55" s="310">
        <f>IF(SUM(G55:H55)=0,"-",SUM(G55:H55))</f>
        <v>14</v>
      </c>
      <c r="J55" s="310">
        <f t="shared" si="16"/>
        <v>153</v>
      </c>
      <c r="K55" s="560">
        <f t="shared" si="16"/>
        <v>28</v>
      </c>
      <c r="L55" s="310">
        <f>IF(SUM(J55:K55)=0,"-",SUM(J55:K55))</f>
        <v>181</v>
      </c>
      <c r="M55" s="310"/>
      <c r="N55" s="560" t="s">
        <v>518</v>
      </c>
      <c r="O55" s="310" t="str">
        <f>IF(SUM(M55:N55)=0,"-",SUM(M55:N55))</f>
        <v>-</v>
      </c>
      <c r="P55" s="310">
        <v>1142</v>
      </c>
      <c r="Q55" s="204">
        <v>109</v>
      </c>
      <c r="R55" s="308">
        <f t="shared" si="18"/>
        <v>9.5446584938704024</v>
      </c>
    </row>
    <row r="56" spans="1:18" s="90" customFormat="1" ht="15" customHeight="1" x14ac:dyDescent="0.5">
      <c r="A56" s="771" t="s">
        <v>456</v>
      </c>
      <c r="B56" s="201" t="s">
        <v>1</v>
      </c>
      <c r="C56" s="202">
        <f>IF(SUM(C57:C58)=0,"-",SUM((C57:C58)))</f>
        <v>6357</v>
      </c>
      <c r="D56" s="310">
        <f>IF(SUM(D57:D58)=0,"-",SUM((D57:D58)))</f>
        <v>737</v>
      </c>
      <c r="E56" s="560">
        <f>IF(SUM(E57:E58)=0,"-",SUM((E57:E58)))</f>
        <v>4</v>
      </c>
      <c r="F56" s="310">
        <f>IF(SUM(F57:F58)=0,"-",SUM((F57:F58)))</f>
        <v>741</v>
      </c>
      <c r="G56" s="310" t="s">
        <v>375</v>
      </c>
      <c r="H56" s="310" t="s">
        <v>375</v>
      </c>
      <c r="I56" s="310" t="str">
        <f>IF(SUM(I57:I58)=0,"-",SUM((I57:I58)))</f>
        <v>-</v>
      </c>
      <c r="J56" s="310">
        <f t="shared" si="16"/>
        <v>737</v>
      </c>
      <c r="K56" s="560">
        <f t="shared" si="16"/>
        <v>4</v>
      </c>
      <c r="L56" s="310">
        <f t="shared" ref="L56:Q56" si="20">IF(SUM(L57:L58)=0,"-",SUM((L57:L58)))</f>
        <v>741</v>
      </c>
      <c r="M56" s="310">
        <f t="shared" si="20"/>
        <v>401</v>
      </c>
      <c r="N56" s="560">
        <f t="shared" si="20"/>
        <v>3</v>
      </c>
      <c r="O56" s="310">
        <f t="shared" si="20"/>
        <v>188</v>
      </c>
      <c r="P56" s="310">
        <f t="shared" si="20"/>
        <v>3596</v>
      </c>
      <c r="Q56" s="204">
        <f t="shared" si="20"/>
        <v>452</v>
      </c>
      <c r="R56" s="308">
        <f t="shared" si="18"/>
        <v>12.569521690767518</v>
      </c>
    </row>
    <row r="57" spans="1:18" s="90" customFormat="1" ht="15" customHeight="1" x14ac:dyDescent="0.5">
      <c r="A57" s="919"/>
      <c r="B57" s="201" t="s">
        <v>237</v>
      </c>
      <c r="C57" s="202">
        <v>2842</v>
      </c>
      <c r="D57" s="310">
        <v>336</v>
      </c>
      <c r="E57" s="560">
        <v>4</v>
      </c>
      <c r="F57" s="310">
        <f>IF(SUM(D57:E57)=0,"-",SUM(D57:E57))</f>
        <v>340</v>
      </c>
      <c r="G57" s="310" t="s">
        <v>375</v>
      </c>
      <c r="H57" s="310" t="s">
        <v>375</v>
      </c>
      <c r="I57" s="310" t="str">
        <f>IF(SUM(G57:H57)=0,"-",SUM(G57:H57))</f>
        <v>-</v>
      </c>
      <c r="J57" s="310">
        <f t="shared" si="16"/>
        <v>336</v>
      </c>
      <c r="K57" s="560">
        <f t="shared" si="16"/>
        <v>4</v>
      </c>
      <c r="L57" s="310">
        <f>IF(SUM(J57:K57)=0,"-",SUM(J57:K57))</f>
        <v>340</v>
      </c>
      <c r="M57" s="310">
        <v>185</v>
      </c>
      <c r="N57" s="560">
        <v>3</v>
      </c>
      <c r="O57" s="310">
        <f>IF(SUM(M57:N57)=0,"-",SUM(M57:N57))</f>
        <v>188</v>
      </c>
      <c r="P57" s="310">
        <v>1766</v>
      </c>
      <c r="Q57" s="204">
        <v>203</v>
      </c>
      <c r="R57" s="308">
        <f t="shared" si="18"/>
        <v>11.494903737259342</v>
      </c>
    </row>
    <row r="58" spans="1:18" s="90" customFormat="1" ht="15" customHeight="1" x14ac:dyDescent="0.5">
      <c r="A58" s="772"/>
      <c r="B58" s="201" t="s">
        <v>238</v>
      </c>
      <c r="C58" s="202">
        <v>3515</v>
      </c>
      <c r="D58" s="310">
        <v>401</v>
      </c>
      <c r="E58" s="560" t="s">
        <v>518</v>
      </c>
      <c r="F58" s="310">
        <f>IF(SUM(D58:E58)=0,"-",SUM(D58:E58))</f>
        <v>401</v>
      </c>
      <c r="G58" s="310" t="s">
        <v>375</v>
      </c>
      <c r="H58" s="310" t="s">
        <v>375</v>
      </c>
      <c r="I58" s="310" t="str">
        <f>IF(SUM(G58:H58)=0,"-",SUM(G58:H58))</f>
        <v>-</v>
      </c>
      <c r="J58" s="310">
        <f t="shared" si="16"/>
        <v>401</v>
      </c>
      <c r="K58" s="560" t="str">
        <f t="shared" si="16"/>
        <v>-</v>
      </c>
      <c r="L58" s="310">
        <f>IF(SUM(J58:K58)=0,"-",SUM(J58:K58))</f>
        <v>401</v>
      </c>
      <c r="M58" s="310">
        <v>216</v>
      </c>
      <c r="N58" s="560" t="s">
        <v>375</v>
      </c>
      <c r="O58" s="310" t="s">
        <v>375</v>
      </c>
      <c r="P58" s="310">
        <v>1830</v>
      </c>
      <c r="Q58" s="204">
        <v>249</v>
      </c>
      <c r="R58" s="308">
        <f t="shared" si="18"/>
        <v>13.60655737704918</v>
      </c>
    </row>
    <row r="59" spans="1:18" s="90" customFormat="1" ht="15" customHeight="1" x14ac:dyDescent="0.2">
      <c r="A59" s="760" t="s">
        <v>457</v>
      </c>
      <c r="B59" s="185" t="s">
        <v>1</v>
      </c>
      <c r="C59" s="233">
        <f t="shared" ref="C59:Q59" si="21">C62</f>
        <v>16115</v>
      </c>
      <c r="D59" s="233">
        <f t="shared" si="21"/>
        <v>1315</v>
      </c>
      <c r="E59" s="627">
        <f t="shared" si="21"/>
        <v>32</v>
      </c>
      <c r="F59" s="233">
        <f t="shared" si="21"/>
        <v>1347</v>
      </c>
      <c r="G59" s="233">
        <f t="shared" ref="G59:L59" si="22">G62</f>
        <v>208</v>
      </c>
      <c r="H59" s="627">
        <f t="shared" si="22"/>
        <v>562</v>
      </c>
      <c r="I59" s="233">
        <f t="shared" si="22"/>
        <v>770</v>
      </c>
      <c r="J59" s="233">
        <f t="shared" si="22"/>
        <v>1523</v>
      </c>
      <c r="K59" s="627">
        <f t="shared" si="22"/>
        <v>594</v>
      </c>
      <c r="L59" s="233">
        <f t="shared" si="22"/>
        <v>2117</v>
      </c>
      <c r="M59" s="233">
        <f t="shared" si="21"/>
        <v>518</v>
      </c>
      <c r="N59" s="627" t="str">
        <f t="shared" si="21"/>
        <v>-</v>
      </c>
      <c r="O59" s="233">
        <f t="shared" si="21"/>
        <v>518</v>
      </c>
      <c r="P59" s="233">
        <f t="shared" si="21"/>
        <v>10353</v>
      </c>
      <c r="Q59" s="233">
        <f t="shared" si="21"/>
        <v>1801</v>
      </c>
      <c r="R59" s="190">
        <f>Q59/P59*100</f>
        <v>17.395923886796098</v>
      </c>
    </row>
    <row r="60" spans="1:18" s="90" customFormat="1" ht="15" customHeight="1" x14ac:dyDescent="0.2">
      <c r="A60" s="923"/>
      <c r="B60" s="188" t="s">
        <v>237</v>
      </c>
      <c r="C60" s="234">
        <f>C63</f>
        <v>7802</v>
      </c>
      <c r="D60" s="371">
        <f t="shared" ref="D60:I60" si="23">D63</f>
        <v>590</v>
      </c>
      <c r="E60" s="628">
        <f t="shared" si="23"/>
        <v>13</v>
      </c>
      <c r="F60" s="234">
        <f t="shared" si="23"/>
        <v>603</v>
      </c>
      <c r="G60" s="371">
        <f t="shared" si="23"/>
        <v>208</v>
      </c>
      <c r="H60" s="628">
        <f t="shared" si="23"/>
        <v>562</v>
      </c>
      <c r="I60" s="234">
        <f t="shared" si="23"/>
        <v>770</v>
      </c>
      <c r="J60" s="371">
        <f t="shared" ref="J60:L61" si="24">J63</f>
        <v>798</v>
      </c>
      <c r="K60" s="628">
        <f t="shared" si="24"/>
        <v>575</v>
      </c>
      <c r="L60" s="234">
        <f t="shared" si="24"/>
        <v>1373</v>
      </c>
      <c r="M60" s="371">
        <f t="shared" ref="M60:Q61" si="25">M63</f>
        <v>241</v>
      </c>
      <c r="N60" s="628" t="str">
        <f t="shared" si="25"/>
        <v>-</v>
      </c>
      <c r="O60" s="234">
        <f t="shared" si="25"/>
        <v>241</v>
      </c>
      <c r="P60" s="234">
        <f t="shared" si="25"/>
        <v>5190</v>
      </c>
      <c r="Q60" s="234">
        <f t="shared" si="25"/>
        <v>767</v>
      </c>
      <c r="R60" s="190">
        <f>Q60/P60*100</f>
        <v>14.778420038535645</v>
      </c>
    </row>
    <row r="61" spans="1:18" s="90" customFormat="1" ht="15" customHeight="1" x14ac:dyDescent="0.2">
      <c r="A61" s="761"/>
      <c r="B61" s="188" t="s">
        <v>238</v>
      </c>
      <c r="C61" s="234">
        <f>C64</f>
        <v>8313</v>
      </c>
      <c r="D61" s="371">
        <f t="shared" ref="D61:I61" si="26">D64</f>
        <v>725</v>
      </c>
      <c r="E61" s="628">
        <f t="shared" si="26"/>
        <v>19</v>
      </c>
      <c r="F61" s="234">
        <f t="shared" si="26"/>
        <v>744</v>
      </c>
      <c r="G61" s="371" t="str">
        <f t="shared" si="26"/>
        <v>-</v>
      </c>
      <c r="H61" s="628" t="str">
        <f t="shared" si="26"/>
        <v>-</v>
      </c>
      <c r="I61" s="234" t="str">
        <f t="shared" si="26"/>
        <v>-</v>
      </c>
      <c r="J61" s="371">
        <f t="shared" si="24"/>
        <v>725</v>
      </c>
      <c r="K61" s="628">
        <f t="shared" si="24"/>
        <v>19</v>
      </c>
      <c r="L61" s="234">
        <f t="shared" si="24"/>
        <v>744</v>
      </c>
      <c r="M61" s="371">
        <f t="shared" si="25"/>
        <v>277</v>
      </c>
      <c r="N61" s="628" t="str">
        <f t="shared" si="25"/>
        <v>-</v>
      </c>
      <c r="O61" s="234">
        <f t="shared" si="25"/>
        <v>277</v>
      </c>
      <c r="P61" s="234">
        <f t="shared" si="25"/>
        <v>5163</v>
      </c>
      <c r="Q61" s="234">
        <f t="shared" si="25"/>
        <v>1034</v>
      </c>
      <c r="R61" s="190">
        <f>Q61/P61*100</f>
        <v>20.027116017819097</v>
      </c>
    </row>
    <row r="62" spans="1:18" s="600" customFormat="1" ht="15" customHeight="1" x14ac:dyDescent="0.5">
      <c r="A62" s="942" t="s">
        <v>458</v>
      </c>
      <c r="B62" s="597" t="s">
        <v>1</v>
      </c>
      <c r="C62" s="598">
        <f t="shared" ref="C62:E63" si="27">IF(SUM(C65,C68,C71,C74,C77,C80,C83,C86,C89,C92,C95,C98,C101,C104,C107,C110,C113,C116,C119,C122)=0,"-",SUM(C65,C68,C71,C74,C77,C80,C83,C86,C89,C92,C95,C98,C101,C104,C107,C110,C113,C116,C119,C122))</f>
        <v>16115</v>
      </c>
      <c r="D62" s="598">
        <f t="shared" si="27"/>
        <v>1315</v>
      </c>
      <c r="E62" s="629">
        <f t="shared" si="27"/>
        <v>32</v>
      </c>
      <c r="F62" s="598">
        <f t="shared" ref="F62:F79" si="28">IF(SUM(D62:E62)=0,"-",SUM(D62:E62))</f>
        <v>1347</v>
      </c>
      <c r="G62" s="598">
        <f t="shared" ref="G62:H64" si="29">IF(SUM(G65,G68,G71,G74,G77,G80,G83,G86,G89,G92,G95,G98,G101,G104,G107,G110,G113,G116,G119,G122)=0,"-",SUM(G65,G68,G71,G74,G77,G80,G83,G86,G89,G92,G95,G98,G101,G104,G107,G110,G113,G116,G119,G122))</f>
        <v>208</v>
      </c>
      <c r="H62" s="629">
        <f t="shared" si="29"/>
        <v>562</v>
      </c>
      <c r="I62" s="598">
        <f t="shared" ref="I62:I79" si="30">IF(SUM(G62:H62)=0,"-",SUM(G62:H62))</f>
        <v>770</v>
      </c>
      <c r="J62" s="598">
        <f t="shared" ref="J62:K64" si="31">IF(SUM(J65,J68,J71,J74,J77,J80,J83,J86,J89,J92,J95,J98,J101,J104,J107,J110,J113,J116,J119,J122)=0,"-",SUM(J65,J68,J71,J74,J77,J80,J83,J86,J89,J92,J95,J98,J101,J104,J107,J110,J113,J116,J119,J122))</f>
        <v>1523</v>
      </c>
      <c r="K62" s="629">
        <f t="shared" si="31"/>
        <v>594</v>
      </c>
      <c r="L62" s="598">
        <f t="shared" ref="L62:L79" si="32">IF(SUM(J62:K62)=0,"-",SUM(J62:K62))</f>
        <v>2117</v>
      </c>
      <c r="M62" s="598">
        <f t="shared" ref="M62:N64" si="33">IF(SUM(M65,M68,M71,M74,M77,M80,M83,M86,M89,M92,M95,M98,M101,M104,M107,M110,M113,M116,M119,M122)=0,"-",SUM(M65,M68,M71,M74,M77,M80,M83,M86,M89,M92,M95,M98,M101,M104,M107,M110,M113,M116,M119,M122))</f>
        <v>518</v>
      </c>
      <c r="N62" s="629" t="str">
        <f t="shared" si="33"/>
        <v>-</v>
      </c>
      <c r="O62" s="598">
        <f t="shared" ref="O62:O79" si="34">IF(SUM(M62:N62)=0,"-",SUM(M62:N62))</f>
        <v>518</v>
      </c>
      <c r="P62" s="598">
        <f t="shared" ref="P62:Q64" si="35">SUM(P65,P68,P71,P74,P77)</f>
        <v>10353</v>
      </c>
      <c r="Q62" s="598">
        <f t="shared" si="35"/>
        <v>1801</v>
      </c>
      <c r="R62" s="599">
        <f t="shared" ref="R62:R79" si="36">IFERROR(Q62/P62*100,"")</f>
        <v>17.395923886796098</v>
      </c>
    </row>
    <row r="63" spans="1:18" s="600" customFormat="1" ht="15" customHeight="1" x14ac:dyDescent="0.5">
      <c r="A63" s="943"/>
      <c r="B63" s="597" t="s">
        <v>237</v>
      </c>
      <c r="C63" s="598">
        <f t="shared" si="27"/>
        <v>7802</v>
      </c>
      <c r="D63" s="598">
        <f t="shared" si="27"/>
        <v>590</v>
      </c>
      <c r="E63" s="629">
        <f t="shared" si="27"/>
        <v>13</v>
      </c>
      <c r="F63" s="598">
        <f t="shared" si="28"/>
        <v>603</v>
      </c>
      <c r="G63" s="598">
        <f t="shared" si="29"/>
        <v>208</v>
      </c>
      <c r="H63" s="629">
        <f t="shared" si="29"/>
        <v>562</v>
      </c>
      <c r="I63" s="598">
        <f t="shared" si="30"/>
        <v>770</v>
      </c>
      <c r="J63" s="598">
        <f t="shared" si="31"/>
        <v>798</v>
      </c>
      <c r="K63" s="629">
        <f t="shared" si="31"/>
        <v>575</v>
      </c>
      <c r="L63" s="598">
        <f t="shared" si="32"/>
        <v>1373</v>
      </c>
      <c r="M63" s="598">
        <f t="shared" si="33"/>
        <v>241</v>
      </c>
      <c r="N63" s="629" t="str">
        <f t="shared" si="33"/>
        <v>-</v>
      </c>
      <c r="O63" s="598">
        <f t="shared" si="34"/>
        <v>241</v>
      </c>
      <c r="P63" s="598">
        <f t="shared" si="35"/>
        <v>5190</v>
      </c>
      <c r="Q63" s="598">
        <f t="shared" si="35"/>
        <v>767</v>
      </c>
      <c r="R63" s="599">
        <f t="shared" si="36"/>
        <v>14.778420038535645</v>
      </c>
    </row>
    <row r="64" spans="1:18" s="600" customFormat="1" ht="15" customHeight="1" x14ac:dyDescent="0.5">
      <c r="A64" s="944"/>
      <c r="B64" s="597" t="s">
        <v>238</v>
      </c>
      <c r="C64" s="598">
        <f>IF(SUM(C67,C70,C73,C76,C79,C82,C85,C88,C91,C94,C97,C100,C103,C106,C109,C112,C115,C118,C121,C124)=0,"-",SUM(C67,C70,C73,C76,C79,C82,C85,C88,C91,C94,C97,C100,C103,C106,C109,C112,C115,C118,C121,C124))</f>
        <v>8313</v>
      </c>
      <c r="D64" s="598">
        <f>IF(SUM(D67,D70,D73,D76,D79,D82,D85,D88,D91,D94,D97,D100,D103,D106,D109,D112,D115,D118,D121,D124)=0,"-",SUM(D67,D70,D73,D76,D79,D82,D85,D88,D91,D94,D97,D100,D103,D106,D109,D112,D115,D118,D121,D124))</f>
        <v>725</v>
      </c>
      <c r="E64" s="629">
        <f>IF(SUM(E67,E70,E73,E76,E79,E82,E85,E88,E91,E94,E97,E100,E103,E106,E109,E112,E115,E118,E121,E124)=0,"-",SUM(E67,E70,E73,E76,E79,E82,E85,E88,E91,E94,E97,E100,E103,E106,E109,E112,E115,E118,E121,E124))</f>
        <v>19</v>
      </c>
      <c r="F64" s="598">
        <f t="shared" si="28"/>
        <v>744</v>
      </c>
      <c r="G64" s="598" t="str">
        <f t="shared" si="29"/>
        <v>-</v>
      </c>
      <c r="H64" s="629" t="str">
        <f t="shared" si="29"/>
        <v>-</v>
      </c>
      <c r="I64" s="598" t="str">
        <f t="shared" si="30"/>
        <v>-</v>
      </c>
      <c r="J64" s="598">
        <f t="shared" si="31"/>
        <v>725</v>
      </c>
      <c r="K64" s="629">
        <f t="shared" si="31"/>
        <v>19</v>
      </c>
      <c r="L64" s="598">
        <f t="shared" si="32"/>
        <v>744</v>
      </c>
      <c r="M64" s="598">
        <f t="shared" si="33"/>
        <v>277</v>
      </c>
      <c r="N64" s="629" t="str">
        <f t="shared" si="33"/>
        <v>-</v>
      </c>
      <c r="O64" s="598">
        <f t="shared" si="34"/>
        <v>277</v>
      </c>
      <c r="P64" s="598">
        <f t="shared" si="35"/>
        <v>5163</v>
      </c>
      <c r="Q64" s="598">
        <f t="shared" si="35"/>
        <v>1034</v>
      </c>
      <c r="R64" s="599">
        <f t="shared" si="36"/>
        <v>20.027116017819097</v>
      </c>
    </row>
    <row r="65" spans="1:18" s="600" customFormat="1" ht="14.25" customHeight="1" x14ac:dyDescent="0.5">
      <c r="A65" s="935" t="s">
        <v>459</v>
      </c>
      <c r="B65" s="601" t="s">
        <v>1</v>
      </c>
      <c r="C65" s="546">
        <f>IF(SUM(C66:C67)=0,"-",SUM(C66:C67))</f>
        <v>4604</v>
      </c>
      <c r="D65" s="602">
        <f t="shared" ref="D65:Q65" si="37">IF(SUM(D66:D67)=0,"-",SUM(D66:D67))</f>
        <v>323</v>
      </c>
      <c r="E65" s="555">
        <f t="shared" si="37"/>
        <v>32</v>
      </c>
      <c r="F65" s="602">
        <f>IF(SUM(F66:F67)=0,"-",SUM(F66:F67))</f>
        <v>355</v>
      </c>
      <c r="G65" s="602">
        <f t="shared" si="37"/>
        <v>208</v>
      </c>
      <c r="H65" s="555">
        <f t="shared" si="37"/>
        <v>562</v>
      </c>
      <c r="I65" s="602">
        <f t="shared" si="37"/>
        <v>770</v>
      </c>
      <c r="J65" s="602">
        <f t="shared" si="37"/>
        <v>531</v>
      </c>
      <c r="K65" s="555">
        <f t="shared" si="37"/>
        <v>594</v>
      </c>
      <c r="L65" s="602">
        <f t="shared" si="37"/>
        <v>1125</v>
      </c>
      <c r="M65" s="602" t="str">
        <f t="shared" si="37"/>
        <v>-</v>
      </c>
      <c r="N65" s="555" t="str">
        <f t="shared" si="37"/>
        <v>-</v>
      </c>
      <c r="O65" s="602" t="str">
        <f t="shared" si="37"/>
        <v>-</v>
      </c>
      <c r="P65" s="602">
        <f t="shared" si="37"/>
        <v>3525</v>
      </c>
      <c r="Q65" s="603">
        <f t="shared" si="37"/>
        <v>1223</v>
      </c>
      <c r="R65" s="604">
        <f t="shared" si="36"/>
        <v>34.695035460992905</v>
      </c>
    </row>
    <row r="66" spans="1:18" s="600" customFormat="1" ht="14.25" customHeight="1" x14ac:dyDescent="0.5">
      <c r="A66" s="936"/>
      <c r="B66" s="601" t="s">
        <v>237</v>
      </c>
      <c r="C66" s="546">
        <v>2556</v>
      </c>
      <c r="D66" s="602">
        <v>132</v>
      </c>
      <c r="E66" s="555">
        <v>13</v>
      </c>
      <c r="F66" s="602">
        <f t="shared" si="28"/>
        <v>145</v>
      </c>
      <c r="G66" s="602">
        <v>208</v>
      </c>
      <c r="H66" s="555">
        <v>562</v>
      </c>
      <c r="I66" s="602">
        <f t="shared" si="30"/>
        <v>770</v>
      </c>
      <c r="J66" s="602">
        <f>SUM(D66,G66)</f>
        <v>340</v>
      </c>
      <c r="K66" s="555">
        <f>SUM(E66,H66)</f>
        <v>575</v>
      </c>
      <c r="L66" s="602">
        <f t="shared" si="32"/>
        <v>915</v>
      </c>
      <c r="M66" s="602" t="s">
        <v>375</v>
      </c>
      <c r="N66" s="555" t="s">
        <v>375</v>
      </c>
      <c r="O66" s="602" t="str">
        <f t="shared" si="34"/>
        <v>-</v>
      </c>
      <c r="P66" s="602">
        <v>1776</v>
      </c>
      <c r="Q66" s="603">
        <v>498</v>
      </c>
      <c r="R66" s="604">
        <f t="shared" si="36"/>
        <v>28.040540540540544</v>
      </c>
    </row>
    <row r="67" spans="1:18" s="600" customFormat="1" ht="14.25" customHeight="1" x14ac:dyDescent="0.5">
      <c r="A67" s="937"/>
      <c r="B67" s="601" t="s">
        <v>238</v>
      </c>
      <c r="C67" s="546">
        <v>2048</v>
      </c>
      <c r="D67" s="602">
        <v>191</v>
      </c>
      <c r="E67" s="555">
        <v>19</v>
      </c>
      <c r="F67" s="602">
        <f t="shared" si="28"/>
        <v>210</v>
      </c>
      <c r="G67" s="602" t="s">
        <v>179</v>
      </c>
      <c r="H67" s="555" t="s">
        <v>179</v>
      </c>
      <c r="I67" s="602" t="str">
        <f t="shared" si="30"/>
        <v>-</v>
      </c>
      <c r="J67" s="602">
        <f>SUM(D67,G67)</f>
        <v>191</v>
      </c>
      <c r="K67" s="555">
        <f>SUM(E67,H67)</f>
        <v>19</v>
      </c>
      <c r="L67" s="602">
        <f t="shared" si="32"/>
        <v>210</v>
      </c>
      <c r="M67" s="602" t="s">
        <v>375</v>
      </c>
      <c r="N67" s="555" t="s">
        <v>375</v>
      </c>
      <c r="O67" s="602" t="str">
        <f t="shared" si="34"/>
        <v>-</v>
      </c>
      <c r="P67" s="602">
        <v>1749</v>
      </c>
      <c r="Q67" s="603">
        <v>725</v>
      </c>
      <c r="R67" s="604">
        <f t="shared" si="36"/>
        <v>41.452258433390512</v>
      </c>
    </row>
    <row r="68" spans="1:18" s="600" customFormat="1" ht="14.25" customHeight="1" x14ac:dyDescent="0.5">
      <c r="A68" s="935" t="s">
        <v>461</v>
      </c>
      <c r="B68" s="601" t="s">
        <v>1</v>
      </c>
      <c r="C68" s="546">
        <f t="shared" ref="C68:Q68" si="38">IF(SUM(C69:C70)=0,"-",SUM(C69:C70))</f>
        <v>3705</v>
      </c>
      <c r="D68" s="602">
        <f t="shared" si="38"/>
        <v>272</v>
      </c>
      <c r="E68" s="555" t="str">
        <f t="shared" si="38"/>
        <v>-</v>
      </c>
      <c r="F68" s="602">
        <f t="shared" si="38"/>
        <v>272</v>
      </c>
      <c r="G68" s="602" t="str">
        <f t="shared" si="38"/>
        <v>-</v>
      </c>
      <c r="H68" s="555" t="str">
        <f t="shared" si="38"/>
        <v>-</v>
      </c>
      <c r="I68" s="602" t="str">
        <f t="shared" si="38"/>
        <v>-</v>
      </c>
      <c r="J68" s="602">
        <f t="shared" si="38"/>
        <v>272</v>
      </c>
      <c r="K68" s="555" t="s">
        <v>375</v>
      </c>
      <c r="L68" s="602">
        <f t="shared" si="38"/>
        <v>272</v>
      </c>
      <c r="M68" s="602">
        <f t="shared" si="38"/>
        <v>195</v>
      </c>
      <c r="N68" s="555" t="str">
        <f t="shared" si="38"/>
        <v>-</v>
      </c>
      <c r="O68" s="602">
        <f t="shared" si="38"/>
        <v>195</v>
      </c>
      <c r="P68" s="602">
        <f t="shared" si="38"/>
        <v>2234</v>
      </c>
      <c r="Q68" s="603">
        <f t="shared" si="38"/>
        <v>144</v>
      </c>
      <c r="R68" s="604">
        <f t="shared" si="36"/>
        <v>6.4458370635631157</v>
      </c>
    </row>
    <row r="69" spans="1:18" s="600" customFormat="1" ht="14.25" customHeight="1" x14ac:dyDescent="0.5">
      <c r="A69" s="936"/>
      <c r="B69" s="601" t="s">
        <v>237</v>
      </c>
      <c r="C69" s="546">
        <v>1677</v>
      </c>
      <c r="D69" s="602">
        <v>104</v>
      </c>
      <c r="E69" s="555" t="s">
        <v>179</v>
      </c>
      <c r="F69" s="602">
        <f t="shared" si="28"/>
        <v>104</v>
      </c>
      <c r="G69" s="602" t="s">
        <v>179</v>
      </c>
      <c r="H69" s="555" t="s">
        <v>179</v>
      </c>
      <c r="I69" s="602" t="str">
        <f t="shared" si="30"/>
        <v>-</v>
      </c>
      <c r="J69" s="602">
        <f>SUM(D69,G69)</f>
        <v>104</v>
      </c>
      <c r="K69" s="555" t="s">
        <v>375</v>
      </c>
      <c r="L69" s="602">
        <f t="shared" si="32"/>
        <v>104</v>
      </c>
      <c r="M69" s="602">
        <v>79</v>
      </c>
      <c r="N69" s="555" t="s">
        <v>179</v>
      </c>
      <c r="O69" s="602">
        <f t="shared" si="34"/>
        <v>79</v>
      </c>
      <c r="P69" s="602">
        <v>1116</v>
      </c>
      <c r="Q69" s="603">
        <v>50</v>
      </c>
      <c r="R69" s="604">
        <f t="shared" si="36"/>
        <v>4.4802867383512543</v>
      </c>
    </row>
    <row r="70" spans="1:18" s="600" customFormat="1" ht="14.25" customHeight="1" x14ac:dyDescent="0.5">
      <c r="A70" s="937"/>
      <c r="B70" s="601" t="s">
        <v>238</v>
      </c>
      <c r="C70" s="546">
        <v>2028</v>
      </c>
      <c r="D70" s="602">
        <v>168</v>
      </c>
      <c r="E70" s="555" t="s">
        <v>179</v>
      </c>
      <c r="F70" s="602">
        <f t="shared" si="28"/>
        <v>168</v>
      </c>
      <c r="G70" s="602" t="s">
        <v>179</v>
      </c>
      <c r="H70" s="555" t="s">
        <v>179</v>
      </c>
      <c r="I70" s="602" t="str">
        <f t="shared" si="30"/>
        <v>-</v>
      </c>
      <c r="J70" s="602">
        <f>SUM(D70,G70)</f>
        <v>168</v>
      </c>
      <c r="K70" s="555" t="s">
        <v>375</v>
      </c>
      <c r="L70" s="602">
        <f t="shared" si="32"/>
        <v>168</v>
      </c>
      <c r="M70" s="602">
        <v>116</v>
      </c>
      <c r="N70" s="555" t="s">
        <v>179</v>
      </c>
      <c r="O70" s="602">
        <f t="shared" si="34"/>
        <v>116</v>
      </c>
      <c r="P70" s="602">
        <v>1118</v>
      </c>
      <c r="Q70" s="603">
        <v>94</v>
      </c>
      <c r="R70" s="604">
        <f t="shared" si="36"/>
        <v>8.4078711985688734</v>
      </c>
    </row>
    <row r="71" spans="1:18" s="600" customFormat="1" ht="14.25" customHeight="1" x14ac:dyDescent="0.5">
      <c r="A71" s="935" t="s">
        <v>460</v>
      </c>
      <c r="B71" s="601" t="s">
        <v>1</v>
      </c>
      <c r="C71" s="546">
        <f t="shared" ref="C71:Q71" si="39">IF(SUM(C72:C73)=0,"-",SUM(C72:C73))</f>
        <v>2961</v>
      </c>
      <c r="D71" s="602">
        <f t="shared" si="39"/>
        <v>284</v>
      </c>
      <c r="E71" s="555" t="str">
        <f t="shared" si="39"/>
        <v>-</v>
      </c>
      <c r="F71" s="602">
        <f t="shared" si="39"/>
        <v>284</v>
      </c>
      <c r="G71" s="602" t="str">
        <f t="shared" si="39"/>
        <v>-</v>
      </c>
      <c r="H71" s="555" t="str">
        <f t="shared" si="39"/>
        <v>-</v>
      </c>
      <c r="I71" s="602" t="str">
        <f t="shared" si="39"/>
        <v>-</v>
      </c>
      <c r="J71" s="602">
        <f t="shared" si="39"/>
        <v>284</v>
      </c>
      <c r="K71" s="555" t="s">
        <v>375</v>
      </c>
      <c r="L71" s="602">
        <f t="shared" si="39"/>
        <v>284</v>
      </c>
      <c r="M71" s="602">
        <f t="shared" si="39"/>
        <v>173</v>
      </c>
      <c r="N71" s="555" t="str">
        <f t="shared" si="39"/>
        <v>-</v>
      </c>
      <c r="O71" s="602">
        <f t="shared" si="39"/>
        <v>173</v>
      </c>
      <c r="P71" s="602">
        <f t="shared" si="39"/>
        <v>1744</v>
      </c>
      <c r="Q71" s="603">
        <f t="shared" si="39"/>
        <v>178</v>
      </c>
      <c r="R71" s="604">
        <f t="shared" si="36"/>
        <v>10.206422018348624</v>
      </c>
    </row>
    <row r="72" spans="1:18" s="605" customFormat="1" ht="14.25" customHeight="1" x14ac:dyDescent="0.5">
      <c r="A72" s="936"/>
      <c r="B72" s="601" t="s">
        <v>237</v>
      </c>
      <c r="C72" s="546">
        <v>1360</v>
      </c>
      <c r="D72" s="602">
        <v>134</v>
      </c>
      <c r="E72" s="555" t="s">
        <v>179</v>
      </c>
      <c r="F72" s="602">
        <f t="shared" si="28"/>
        <v>134</v>
      </c>
      <c r="G72" s="602" t="s">
        <v>179</v>
      </c>
      <c r="H72" s="555" t="s">
        <v>179</v>
      </c>
      <c r="I72" s="602" t="str">
        <f t="shared" si="30"/>
        <v>-</v>
      </c>
      <c r="J72" s="602">
        <f>SUM(D72,G72)</f>
        <v>134</v>
      </c>
      <c r="K72" s="555" t="s">
        <v>375</v>
      </c>
      <c r="L72" s="602">
        <f t="shared" si="32"/>
        <v>134</v>
      </c>
      <c r="M72" s="602">
        <v>74</v>
      </c>
      <c r="N72" s="555" t="s">
        <v>179</v>
      </c>
      <c r="O72" s="602">
        <f t="shared" si="34"/>
        <v>74</v>
      </c>
      <c r="P72" s="602">
        <v>876</v>
      </c>
      <c r="Q72" s="603">
        <v>82</v>
      </c>
      <c r="R72" s="604">
        <f t="shared" si="36"/>
        <v>9.3607305936073057</v>
      </c>
    </row>
    <row r="73" spans="1:18" s="605" customFormat="1" ht="14.25" customHeight="1" x14ac:dyDescent="0.5">
      <c r="A73" s="937"/>
      <c r="B73" s="601" t="s">
        <v>238</v>
      </c>
      <c r="C73" s="546">
        <v>1601</v>
      </c>
      <c r="D73" s="602">
        <v>150</v>
      </c>
      <c r="E73" s="555" t="s">
        <v>179</v>
      </c>
      <c r="F73" s="602">
        <f t="shared" si="28"/>
        <v>150</v>
      </c>
      <c r="G73" s="602" t="s">
        <v>179</v>
      </c>
      <c r="H73" s="555" t="s">
        <v>179</v>
      </c>
      <c r="I73" s="602" t="str">
        <f t="shared" si="30"/>
        <v>-</v>
      </c>
      <c r="J73" s="602">
        <f>SUM(D73,G73)</f>
        <v>150</v>
      </c>
      <c r="K73" s="555" t="s">
        <v>375</v>
      </c>
      <c r="L73" s="602">
        <f t="shared" si="32"/>
        <v>150</v>
      </c>
      <c r="M73" s="602">
        <v>99</v>
      </c>
      <c r="N73" s="555" t="s">
        <v>179</v>
      </c>
      <c r="O73" s="602">
        <f t="shared" si="34"/>
        <v>99</v>
      </c>
      <c r="P73" s="602">
        <v>868</v>
      </c>
      <c r="Q73" s="603">
        <v>96</v>
      </c>
      <c r="R73" s="604">
        <f t="shared" si="36"/>
        <v>11.059907834101383</v>
      </c>
    </row>
    <row r="74" spans="1:18" s="605" customFormat="1" ht="14.25" customHeight="1" x14ac:dyDescent="0.5">
      <c r="A74" s="935" t="s">
        <v>462</v>
      </c>
      <c r="B74" s="601" t="s">
        <v>1</v>
      </c>
      <c r="C74" s="546">
        <f t="shared" ref="C74:Q74" si="40">IF(SUM(C75:C76)=0,"-",SUM(C75:C76))</f>
        <v>2886</v>
      </c>
      <c r="D74" s="602">
        <f t="shared" si="40"/>
        <v>220</v>
      </c>
      <c r="E74" s="555" t="str">
        <f t="shared" si="40"/>
        <v>-</v>
      </c>
      <c r="F74" s="602">
        <f t="shared" si="40"/>
        <v>220</v>
      </c>
      <c r="G74" s="602" t="str">
        <f t="shared" si="40"/>
        <v>-</v>
      </c>
      <c r="H74" s="555" t="str">
        <f t="shared" si="40"/>
        <v>-</v>
      </c>
      <c r="I74" s="602" t="str">
        <f t="shared" si="40"/>
        <v>-</v>
      </c>
      <c r="J74" s="602">
        <f t="shared" si="40"/>
        <v>220</v>
      </c>
      <c r="K74" s="555" t="s">
        <v>375</v>
      </c>
      <c r="L74" s="602">
        <f t="shared" si="40"/>
        <v>220</v>
      </c>
      <c r="M74" s="602" t="str">
        <f t="shared" si="40"/>
        <v>-</v>
      </c>
      <c r="N74" s="555" t="str">
        <f t="shared" si="40"/>
        <v>-</v>
      </c>
      <c r="O74" s="602" t="str">
        <f t="shared" si="40"/>
        <v>-</v>
      </c>
      <c r="P74" s="602">
        <f t="shared" si="40"/>
        <v>1668</v>
      </c>
      <c r="Q74" s="603">
        <f t="shared" si="40"/>
        <v>118</v>
      </c>
      <c r="R74" s="604">
        <f t="shared" si="36"/>
        <v>7.0743405275779381</v>
      </c>
    </row>
    <row r="75" spans="1:18" s="605" customFormat="1" ht="14.25" customHeight="1" x14ac:dyDescent="0.5">
      <c r="A75" s="936"/>
      <c r="B75" s="601" t="s">
        <v>237</v>
      </c>
      <c r="C75" s="546">
        <v>1281</v>
      </c>
      <c r="D75" s="602">
        <v>95</v>
      </c>
      <c r="E75" s="555" t="s">
        <v>179</v>
      </c>
      <c r="F75" s="602">
        <f t="shared" si="28"/>
        <v>95</v>
      </c>
      <c r="G75" s="602" t="s">
        <v>179</v>
      </c>
      <c r="H75" s="555" t="s">
        <v>179</v>
      </c>
      <c r="I75" s="602" t="str">
        <f t="shared" si="30"/>
        <v>-</v>
      </c>
      <c r="J75" s="602">
        <f>SUM(D75,G75)</f>
        <v>95</v>
      </c>
      <c r="K75" s="555" t="s">
        <v>375</v>
      </c>
      <c r="L75" s="602">
        <f t="shared" si="32"/>
        <v>95</v>
      </c>
      <c r="M75" s="602" t="s">
        <v>375</v>
      </c>
      <c r="N75" s="555" t="s">
        <v>179</v>
      </c>
      <c r="O75" s="602" t="str">
        <f t="shared" si="34"/>
        <v>-</v>
      </c>
      <c r="P75" s="602">
        <v>806</v>
      </c>
      <c r="Q75" s="603">
        <v>48</v>
      </c>
      <c r="R75" s="604">
        <f t="shared" si="36"/>
        <v>5.9553349875930524</v>
      </c>
    </row>
    <row r="76" spans="1:18" s="605" customFormat="1" ht="14.25" customHeight="1" x14ac:dyDescent="0.5">
      <c r="A76" s="937"/>
      <c r="B76" s="601" t="s">
        <v>238</v>
      </c>
      <c r="C76" s="546">
        <v>1605</v>
      </c>
      <c r="D76" s="602">
        <v>125</v>
      </c>
      <c r="E76" s="555" t="s">
        <v>179</v>
      </c>
      <c r="F76" s="602">
        <f t="shared" si="28"/>
        <v>125</v>
      </c>
      <c r="G76" s="602" t="s">
        <v>179</v>
      </c>
      <c r="H76" s="555" t="s">
        <v>179</v>
      </c>
      <c r="I76" s="602" t="str">
        <f t="shared" si="30"/>
        <v>-</v>
      </c>
      <c r="J76" s="602">
        <f>SUM(D76,G76)</f>
        <v>125</v>
      </c>
      <c r="K76" s="555" t="s">
        <v>375</v>
      </c>
      <c r="L76" s="602">
        <f t="shared" si="32"/>
        <v>125</v>
      </c>
      <c r="M76" s="602" t="s">
        <v>375</v>
      </c>
      <c r="N76" s="555" t="s">
        <v>179</v>
      </c>
      <c r="O76" s="602" t="str">
        <f t="shared" si="34"/>
        <v>-</v>
      </c>
      <c r="P76" s="602">
        <v>862</v>
      </c>
      <c r="Q76" s="603">
        <v>70</v>
      </c>
      <c r="R76" s="604">
        <f t="shared" si="36"/>
        <v>8.1206496519721583</v>
      </c>
    </row>
    <row r="77" spans="1:18" s="605" customFormat="1" ht="14.25" customHeight="1" x14ac:dyDescent="0.5">
      <c r="A77" s="935" t="s">
        <v>463</v>
      </c>
      <c r="B77" s="601" t="s">
        <v>1</v>
      </c>
      <c r="C77" s="546">
        <f t="shared" ref="C77:Q77" si="41">IF(SUM(C78:C79)=0,"-",SUM(C78:C79))</f>
        <v>1959</v>
      </c>
      <c r="D77" s="602">
        <f t="shared" si="41"/>
        <v>216</v>
      </c>
      <c r="E77" s="555" t="str">
        <f t="shared" si="41"/>
        <v>-</v>
      </c>
      <c r="F77" s="602">
        <f t="shared" si="41"/>
        <v>216</v>
      </c>
      <c r="G77" s="602" t="str">
        <f t="shared" si="41"/>
        <v>-</v>
      </c>
      <c r="H77" s="555" t="str">
        <f t="shared" si="41"/>
        <v>-</v>
      </c>
      <c r="I77" s="602" t="str">
        <f t="shared" si="41"/>
        <v>-</v>
      </c>
      <c r="J77" s="602">
        <f t="shared" si="41"/>
        <v>216</v>
      </c>
      <c r="K77" s="555" t="s">
        <v>375</v>
      </c>
      <c r="L77" s="602">
        <f t="shared" si="41"/>
        <v>216</v>
      </c>
      <c r="M77" s="602">
        <f t="shared" si="41"/>
        <v>150</v>
      </c>
      <c r="N77" s="555" t="str">
        <f t="shared" si="41"/>
        <v>-</v>
      </c>
      <c r="O77" s="602">
        <f t="shared" si="41"/>
        <v>150</v>
      </c>
      <c r="P77" s="602">
        <f t="shared" si="41"/>
        <v>1182</v>
      </c>
      <c r="Q77" s="603">
        <f t="shared" si="41"/>
        <v>138</v>
      </c>
      <c r="R77" s="604">
        <f t="shared" si="36"/>
        <v>11.6751269035533</v>
      </c>
    </row>
    <row r="78" spans="1:18" s="605" customFormat="1" ht="14.25" customHeight="1" x14ac:dyDescent="0.5">
      <c r="A78" s="936"/>
      <c r="B78" s="601" t="s">
        <v>237</v>
      </c>
      <c r="C78" s="546">
        <v>928</v>
      </c>
      <c r="D78" s="602">
        <v>125</v>
      </c>
      <c r="E78" s="555" t="s">
        <v>179</v>
      </c>
      <c r="F78" s="602">
        <f t="shared" si="28"/>
        <v>125</v>
      </c>
      <c r="G78" s="602" t="s">
        <v>179</v>
      </c>
      <c r="H78" s="555" t="s">
        <v>179</v>
      </c>
      <c r="I78" s="602" t="str">
        <f t="shared" si="30"/>
        <v>-</v>
      </c>
      <c r="J78" s="602">
        <f>SUM(D78,G78)</f>
        <v>125</v>
      </c>
      <c r="K78" s="555" t="s">
        <v>375</v>
      </c>
      <c r="L78" s="602">
        <f t="shared" si="32"/>
        <v>125</v>
      </c>
      <c r="M78" s="602">
        <v>88</v>
      </c>
      <c r="N78" s="555" t="s">
        <v>179</v>
      </c>
      <c r="O78" s="602">
        <f t="shared" si="34"/>
        <v>88</v>
      </c>
      <c r="P78" s="602">
        <v>616</v>
      </c>
      <c r="Q78" s="603">
        <v>89</v>
      </c>
      <c r="R78" s="604">
        <f t="shared" si="36"/>
        <v>14.448051948051949</v>
      </c>
    </row>
    <row r="79" spans="1:18" s="605" customFormat="1" ht="14.25" customHeight="1" x14ac:dyDescent="0.5">
      <c r="A79" s="937"/>
      <c r="B79" s="601" t="s">
        <v>238</v>
      </c>
      <c r="C79" s="546">
        <v>1031</v>
      </c>
      <c r="D79" s="602">
        <v>91</v>
      </c>
      <c r="E79" s="555" t="s">
        <v>179</v>
      </c>
      <c r="F79" s="602">
        <f t="shared" si="28"/>
        <v>91</v>
      </c>
      <c r="G79" s="602" t="s">
        <v>179</v>
      </c>
      <c r="H79" s="555" t="s">
        <v>179</v>
      </c>
      <c r="I79" s="602" t="str">
        <f t="shared" si="30"/>
        <v>-</v>
      </c>
      <c r="J79" s="602">
        <f>SUM(D79,G79)</f>
        <v>91</v>
      </c>
      <c r="K79" s="555" t="s">
        <v>375</v>
      </c>
      <c r="L79" s="602">
        <f t="shared" si="32"/>
        <v>91</v>
      </c>
      <c r="M79" s="602">
        <v>62</v>
      </c>
      <c r="N79" s="555" t="s">
        <v>179</v>
      </c>
      <c r="O79" s="602">
        <f t="shared" si="34"/>
        <v>62</v>
      </c>
      <c r="P79" s="602">
        <v>566</v>
      </c>
      <c r="Q79" s="603">
        <v>49</v>
      </c>
      <c r="R79" s="604">
        <f t="shared" si="36"/>
        <v>8.6572438162544181</v>
      </c>
    </row>
    <row r="80" spans="1:18" ht="16" x14ac:dyDescent="0.5">
      <c r="A80" s="205"/>
      <c r="B80" s="206"/>
      <c r="C80" s="207"/>
      <c r="D80" s="208"/>
      <c r="E80" s="561"/>
      <c r="F80" s="208"/>
      <c r="G80" s="208"/>
      <c r="H80" s="561"/>
      <c r="I80" s="208"/>
      <c r="J80" s="208"/>
      <c r="K80" s="561"/>
      <c r="L80" s="208"/>
      <c r="M80" s="208"/>
      <c r="N80" s="561"/>
      <c r="O80" s="208"/>
      <c r="P80" s="208"/>
      <c r="Q80" s="209"/>
      <c r="R80" s="209"/>
    </row>
    <row r="81" spans="1:18" ht="16" x14ac:dyDescent="0.5">
      <c r="A81" s="210" t="s">
        <v>336</v>
      </c>
      <c r="B81" s="210"/>
      <c r="C81" s="210"/>
      <c r="D81" s="210"/>
      <c r="E81" s="630"/>
      <c r="F81" s="212"/>
      <c r="G81" s="210"/>
      <c r="H81" s="630"/>
      <c r="I81" s="212"/>
      <c r="J81" s="210"/>
      <c r="K81" s="630"/>
      <c r="L81" s="212"/>
      <c r="M81" s="210"/>
      <c r="N81" s="630"/>
      <c r="O81" s="212"/>
      <c r="P81" s="212"/>
      <c r="Q81" s="213"/>
      <c r="R81" s="213"/>
    </row>
    <row r="82" spans="1:18" ht="16" x14ac:dyDescent="0.5">
      <c r="A82" s="945" t="s">
        <v>419</v>
      </c>
      <c r="B82" s="934"/>
      <c r="C82" s="934"/>
      <c r="D82" s="934"/>
      <c r="E82" s="934"/>
      <c r="F82" s="934"/>
      <c r="G82" s="934"/>
      <c r="H82" s="934"/>
      <c r="I82" s="934"/>
      <c r="J82" s="934"/>
      <c r="K82" s="934"/>
      <c r="L82" s="934"/>
      <c r="M82" s="934"/>
      <c r="N82" s="934"/>
      <c r="O82" s="934"/>
      <c r="P82" s="934"/>
      <c r="Q82" s="934"/>
      <c r="R82" s="934"/>
    </row>
    <row r="83" spans="1:18" ht="16" x14ac:dyDescent="0.5">
      <c r="A83" s="933" t="s">
        <v>401</v>
      </c>
      <c r="B83" s="934"/>
      <c r="C83" s="934"/>
      <c r="D83" s="934"/>
      <c r="E83" s="934"/>
      <c r="F83" s="934"/>
      <c r="G83" s="934"/>
      <c r="H83" s="934"/>
      <c r="I83" s="934"/>
      <c r="J83" s="934"/>
      <c r="K83" s="934"/>
      <c r="L83" s="934"/>
      <c r="M83" s="934"/>
      <c r="N83" s="934"/>
      <c r="O83" s="934"/>
      <c r="P83" s="934"/>
      <c r="Q83" s="934"/>
      <c r="R83" s="934"/>
    </row>
    <row r="84" spans="1:18" x14ac:dyDescent="0.2">
      <c r="A84" s="111"/>
      <c r="B84" s="111"/>
      <c r="C84" s="111"/>
      <c r="D84" s="111"/>
      <c r="E84" s="631"/>
      <c r="F84" s="112"/>
      <c r="G84" s="111"/>
      <c r="H84" s="631"/>
      <c r="I84" s="112"/>
      <c r="J84" s="111"/>
      <c r="K84" s="631"/>
      <c r="L84" s="112"/>
      <c r="M84" s="111"/>
      <c r="N84" s="631"/>
      <c r="O84" s="112"/>
      <c r="P84" s="112"/>
    </row>
    <row r="85" spans="1:18" x14ac:dyDescent="0.2">
      <c r="A85" s="111"/>
      <c r="B85" s="111"/>
      <c r="C85" s="111"/>
      <c r="D85" s="111"/>
      <c r="E85" s="631"/>
      <c r="F85" s="112"/>
      <c r="G85" s="111"/>
      <c r="H85" s="631"/>
      <c r="I85" s="112"/>
      <c r="J85" s="111"/>
      <c r="K85" s="631"/>
      <c r="L85" s="112"/>
      <c r="M85" s="111"/>
      <c r="N85" s="631"/>
      <c r="O85" s="112"/>
      <c r="P85" s="112"/>
    </row>
    <row r="86" spans="1:18" x14ac:dyDescent="0.2">
      <c r="A86" s="941"/>
      <c r="B86" s="941"/>
      <c r="C86" s="941"/>
      <c r="D86" s="941"/>
      <c r="E86" s="941"/>
      <c r="F86" s="941"/>
      <c r="G86" s="941"/>
      <c r="H86" s="941"/>
      <c r="I86" s="941"/>
      <c r="J86" s="941"/>
      <c r="K86" s="941"/>
      <c r="L86" s="941"/>
      <c r="M86" s="941"/>
      <c r="N86" s="941"/>
      <c r="O86" s="941"/>
      <c r="P86" s="177"/>
      <c r="Q86" s="176"/>
      <c r="R86" s="176"/>
    </row>
    <row r="87" spans="1:18" x14ac:dyDescent="0.2">
      <c r="A87" s="111"/>
      <c r="B87" s="111"/>
      <c r="C87" s="111"/>
      <c r="D87" s="111"/>
      <c r="E87" s="631"/>
      <c r="F87" s="112"/>
      <c r="G87" s="111"/>
      <c r="H87" s="631"/>
      <c r="I87" s="112"/>
      <c r="J87" s="111"/>
      <c r="K87" s="631"/>
      <c r="L87" s="112"/>
      <c r="M87" s="111"/>
      <c r="N87" s="631"/>
      <c r="O87" s="112"/>
      <c r="P87" s="112"/>
      <c r="Q87" s="88"/>
      <c r="R87" s="88"/>
    </row>
    <row r="88" spans="1:18" x14ac:dyDescent="0.2">
      <c r="A88" s="111"/>
      <c r="B88" s="111"/>
      <c r="C88" s="111"/>
      <c r="D88" s="111"/>
      <c r="E88" s="631"/>
      <c r="F88" s="112"/>
      <c r="G88" s="111"/>
      <c r="H88" s="631"/>
      <c r="I88" s="112"/>
      <c r="J88" s="111"/>
      <c r="K88" s="631"/>
      <c r="L88" s="112"/>
      <c r="M88" s="111"/>
      <c r="N88" s="631"/>
      <c r="O88" s="112"/>
      <c r="P88" s="112"/>
    </row>
  </sheetData>
  <mergeCells count="42">
    <mergeCell ref="A86:O86"/>
    <mergeCell ref="A26:A28"/>
    <mergeCell ref="A20:A22"/>
    <mergeCell ref="A53:A55"/>
    <mergeCell ref="A56:A58"/>
    <mergeCell ref="A62:A64"/>
    <mergeCell ref="A65:A67"/>
    <mergeCell ref="A82:R82"/>
    <mergeCell ref="A74:A76"/>
    <mergeCell ref="A77:A79"/>
    <mergeCell ref="A83:R83"/>
    <mergeCell ref="A17:A19"/>
    <mergeCell ref="A68:A70"/>
    <mergeCell ref="A71:A73"/>
    <mergeCell ref="A50:A52"/>
    <mergeCell ref="A8:A10"/>
    <mergeCell ref="A41:A43"/>
    <mergeCell ref="P2:R2"/>
    <mergeCell ref="A1:O1"/>
    <mergeCell ref="A38:A40"/>
    <mergeCell ref="A29:A31"/>
    <mergeCell ref="A32:A34"/>
    <mergeCell ref="A35:A37"/>
    <mergeCell ref="M2:O2"/>
    <mergeCell ref="C2:C3"/>
    <mergeCell ref="A14:A16"/>
    <mergeCell ref="A5:A7"/>
    <mergeCell ref="A2:B3"/>
    <mergeCell ref="A23:A25"/>
    <mergeCell ref="A44:A46"/>
    <mergeCell ref="A59:A61"/>
    <mergeCell ref="A11:A13"/>
    <mergeCell ref="A47:A49"/>
    <mergeCell ref="M3:M4"/>
    <mergeCell ref="N3:N4"/>
    <mergeCell ref="O3:O4"/>
    <mergeCell ref="J2:L2"/>
    <mergeCell ref="D2:F2"/>
    <mergeCell ref="G2:I2"/>
    <mergeCell ref="D3:F3"/>
    <mergeCell ref="G3:I3"/>
    <mergeCell ref="J3:L3"/>
  </mergeCells>
  <phoneticPr fontId="2"/>
  <pageMargins left="1.1811023622047245" right="0.78740157480314965" top="0.78740157480314965" bottom="0.78740157480314965" header="0" footer="0"/>
  <pageSetup paperSize="9" scale="61" orientation="portrait" r:id="rId1"/>
  <headerFooter alignWithMargins="0"/>
  <rowBreaks count="6" manualBreakCount="6">
    <brk id="181" min="5532" max="183" man="1"/>
    <brk id="185" min="1624" max="187" man="1"/>
    <brk id="189" min="46996" max="190" man="1"/>
    <brk id="22160" min="188" max="40220" man="1"/>
    <brk id="26140" min="184" max="46680" man="1"/>
    <brk id="29988" min="180" max="50520" man="1"/>
  </rowBreaks>
  <colBreaks count="1" manualBreakCount="1">
    <brk id="8" max="8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80" zoomScaleNormal="80" zoomScaleSheetLayoutView="80" workbookViewId="0">
      <pane xSplit="2" ySplit="13" topLeftCell="C14" activePane="bottomRight" state="frozen"/>
      <selection pane="topRight" activeCell="C1" sqref="C1"/>
      <selection pane="bottomLeft" activeCell="A14" sqref="A14"/>
      <selection pane="bottomRight" activeCell="O31" sqref="O31:O32"/>
    </sheetView>
  </sheetViews>
  <sheetFormatPr defaultColWidth="9" defaultRowHeight="13" x14ac:dyDescent="0.2"/>
  <cols>
    <col min="1" max="1" width="16.6328125" style="121" customWidth="1"/>
    <col min="2" max="2" width="7.453125" style="143" customWidth="1"/>
    <col min="3" max="3" width="11.6328125" style="121" customWidth="1"/>
    <col min="4" max="4" width="13" style="121" customWidth="1"/>
    <col min="5" max="5" width="10.6328125" style="117" customWidth="1"/>
    <col min="6" max="6" width="9.7265625" style="122" customWidth="1"/>
    <col min="7" max="7" width="14.08984375" style="117" customWidth="1"/>
    <col min="8" max="8" width="12.453125" style="117" customWidth="1"/>
    <col min="9" max="13" width="10.6328125" style="117" customWidth="1"/>
    <col min="14" max="17" width="8.7265625" style="117" customWidth="1"/>
    <col min="18" max="18" width="10.36328125" style="117" customWidth="1"/>
    <col min="19" max="16384" width="9" style="117"/>
  </cols>
  <sheetData>
    <row r="1" spans="1:13" ht="18.75" customHeight="1" x14ac:dyDescent="0.2">
      <c r="A1" s="239" t="s">
        <v>497</v>
      </c>
      <c r="B1" s="240"/>
      <c r="C1" s="241"/>
      <c r="D1" s="241"/>
      <c r="E1" s="242"/>
      <c r="F1" s="243"/>
      <c r="G1" s="242"/>
      <c r="H1" s="242"/>
      <c r="I1" s="242"/>
      <c r="J1" s="242"/>
      <c r="K1" s="242"/>
      <c r="L1" s="957" t="s">
        <v>484</v>
      </c>
      <c r="M1" s="957"/>
    </row>
    <row r="2" spans="1:13" ht="15.75" customHeight="1" x14ac:dyDescent="0.2">
      <c r="A2" s="955"/>
      <c r="B2" s="955"/>
      <c r="C2" s="778" t="s">
        <v>335</v>
      </c>
      <c r="D2" s="778" t="s">
        <v>333</v>
      </c>
      <c r="E2" s="924" t="s">
        <v>356</v>
      </c>
      <c r="F2" s="953"/>
      <c r="G2" s="953"/>
      <c r="H2" s="953"/>
      <c r="I2" s="953"/>
      <c r="J2" s="953"/>
      <c r="K2" s="953"/>
      <c r="L2" s="953"/>
      <c r="M2" s="954"/>
    </row>
    <row r="3" spans="1:13" ht="15.75" customHeight="1" x14ac:dyDescent="0.2">
      <c r="A3" s="955"/>
      <c r="B3" s="955"/>
      <c r="C3" s="867"/>
      <c r="D3" s="867"/>
      <c r="E3" s="924" t="s">
        <v>352</v>
      </c>
      <c r="F3" s="953"/>
      <c r="G3" s="953"/>
      <c r="H3" s="953"/>
      <c r="I3" s="953"/>
      <c r="J3" s="953"/>
      <c r="K3" s="954"/>
      <c r="L3" s="777" t="s">
        <v>297</v>
      </c>
      <c r="M3" s="777" t="s">
        <v>298</v>
      </c>
    </row>
    <row r="4" spans="1:13" ht="12" customHeight="1" x14ac:dyDescent="0.2">
      <c r="A4" s="955"/>
      <c r="B4" s="955"/>
      <c r="C4" s="867"/>
      <c r="D4" s="867"/>
      <c r="E4" s="955" t="s">
        <v>299</v>
      </c>
      <c r="F4" s="868" t="s">
        <v>300</v>
      </c>
      <c r="G4" s="953"/>
      <c r="H4" s="953"/>
      <c r="I4" s="954"/>
      <c r="J4" s="777" t="s">
        <v>350</v>
      </c>
      <c r="K4" s="858" t="s">
        <v>334</v>
      </c>
      <c r="L4" s="777"/>
      <c r="M4" s="777"/>
    </row>
    <row r="5" spans="1:13" ht="12" customHeight="1" x14ac:dyDescent="0.2">
      <c r="A5" s="955"/>
      <c r="B5" s="955"/>
      <c r="C5" s="867"/>
      <c r="D5" s="867"/>
      <c r="E5" s="955"/>
      <c r="F5" s="869"/>
      <c r="G5" s="868" t="s">
        <v>357</v>
      </c>
      <c r="H5" s="953"/>
      <c r="I5" s="954"/>
      <c r="J5" s="777"/>
      <c r="K5" s="866"/>
      <c r="L5" s="777"/>
      <c r="M5" s="777"/>
    </row>
    <row r="6" spans="1:13" ht="12" customHeight="1" x14ac:dyDescent="0.2">
      <c r="A6" s="955"/>
      <c r="B6" s="955"/>
      <c r="C6" s="867"/>
      <c r="D6" s="867"/>
      <c r="E6" s="955"/>
      <c r="F6" s="869"/>
      <c r="G6" s="869"/>
      <c r="H6" s="868" t="s">
        <v>358</v>
      </c>
      <c r="I6" s="244"/>
      <c r="J6" s="777"/>
      <c r="K6" s="866"/>
      <c r="L6" s="777"/>
      <c r="M6" s="777"/>
    </row>
    <row r="7" spans="1:13" ht="45" customHeight="1" x14ac:dyDescent="0.2">
      <c r="A7" s="955"/>
      <c r="B7" s="955"/>
      <c r="C7" s="882"/>
      <c r="D7" s="882"/>
      <c r="E7" s="955"/>
      <c r="F7" s="956"/>
      <c r="G7" s="956"/>
      <c r="H7" s="956"/>
      <c r="I7" s="245" t="s">
        <v>359</v>
      </c>
      <c r="J7" s="777"/>
      <c r="K7" s="959"/>
      <c r="L7" s="777"/>
      <c r="M7" s="777"/>
    </row>
    <row r="8" spans="1:13" ht="12" customHeight="1" x14ac:dyDescent="0.2">
      <c r="A8" s="958" t="s">
        <v>178</v>
      </c>
      <c r="B8" s="246" t="s">
        <v>1</v>
      </c>
      <c r="C8" s="247">
        <v>165344</v>
      </c>
      <c r="D8" s="247">
        <v>11030</v>
      </c>
      <c r="E8" s="248">
        <v>918</v>
      </c>
      <c r="F8" s="248">
        <v>205</v>
      </c>
      <c r="G8" s="248">
        <v>149</v>
      </c>
      <c r="H8" s="248">
        <v>94</v>
      </c>
      <c r="I8" s="248">
        <v>59</v>
      </c>
      <c r="J8" s="248">
        <v>312</v>
      </c>
      <c r="K8" s="248">
        <v>6667</v>
      </c>
      <c r="L8" s="248">
        <v>1692</v>
      </c>
      <c r="M8" s="248">
        <v>1236</v>
      </c>
    </row>
    <row r="9" spans="1:13" ht="12" customHeight="1" x14ac:dyDescent="0.2">
      <c r="A9" s="958"/>
      <c r="B9" s="246" t="s">
        <v>237</v>
      </c>
      <c r="C9" s="246">
        <v>68861</v>
      </c>
      <c r="D9" s="246">
        <v>5977</v>
      </c>
      <c r="E9" s="248">
        <v>445</v>
      </c>
      <c r="F9" s="248">
        <v>142</v>
      </c>
      <c r="G9" s="248">
        <v>102</v>
      </c>
      <c r="H9" s="248">
        <v>60</v>
      </c>
      <c r="I9" s="248">
        <v>38</v>
      </c>
      <c r="J9" s="248">
        <v>177</v>
      </c>
      <c r="K9" s="248">
        <v>3504</v>
      </c>
      <c r="L9" s="248">
        <v>1084</v>
      </c>
      <c r="M9" s="248">
        <v>625</v>
      </c>
    </row>
    <row r="10" spans="1:13" ht="12" customHeight="1" x14ac:dyDescent="0.2">
      <c r="A10" s="958"/>
      <c r="B10" s="246" t="s">
        <v>238</v>
      </c>
      <c r="C10" s="246">
        <v>96483</v>
      </c>
      <c r="D10" s="246">
        <v>5053</v>
      </c>
      <c r="E10" s="248">
        <v>473</v>
      </c>
      <c r="F10" s="248">
        <v>63</v>
      </c>
      <c r="G10" s="248">
        <v>47</v>
      </c>
      <c r="H10" s="248">
        <v>34</v>
      </c>
      <c r="I10" s="248">
        <v>21</v>
      </c>
      <c r="J10" s="248">
        <v>135</v>
      </c>
      <c r="K10" s="248">
        <v>3163</v>
      </c>
      <c r="L10" s="248">
        <v>608</v>
      </c>
      <c r="M10" s="248">
        <v>611</v>
      </c>
    </row>
    <row r="11" spans="1:13" s="126" customFormat="1" ht="12" customHeight="1" x14ac:dyDescent="0.2">
      <c r="A11" s="938" t="s">
        <v>451</v>
      </c>
      <c r="B11" s="259" t="s">
        <v>1</v>
      </c>
      <c r="C11" s="229">
        <f>SUM(C12:C13)</f>
        <v>6997</v>
      </c>
      <c r="D11" s="229">
        <f t="shared" ref="D11:M11" si="0">SUM(D12:D13)</f>
        <v>480</v>
      </c>
      <c r="E11" s="229">
        <f t="shared" si="0"/>
        <v>59</v>
      </c>
      <c r="F11" s="229">
        <f t="shared" si="0"/>
        <v>17</v>
      </c>
      <c r="G11" s="229">
        <f t="shared" si="0"/>
        <v>5</v>
      </c>
      <c r="H11" s="229">
        <f t="shared" si="0"/>
        <v>2</v>
      </c>
      <c r="I11" s="229">
        <f t="shared" si="0"/>
        <v>1</v>
      </c>
      <c r="J11" s="229">
        <f t="shared" si="0"/>
        <v>3</v>
      </c>
      <c r="K11" s="229">
        <f t="shared" si="0"/>
        <v>291</v>
      </c>
      <c r="L11" s="229">
        <f t="shared" si="0"/>
        <v>107</v>
      </c>
      <c r="M11" s="229">
        <f t="shared" si="0"/>
        <v>3</v>
      </c>
    </row>
    <row r="12" spans="1:13" s="126" customFormat="1" ht="12" customHeight="1" x14ac:dyDescent="0.2">
      <c r="A12" s="946"/>
      <c r="B12" s="259" t="s">
        <v>237</v>
      </c>
      <c r="C12" s="229">
        <f>IF(SUM(C15,C42)=0,"-",SUM(C15,C42))</f>
        <v>3053</v>
      </c>
      <c r="D12" s="229">
        <f t="shared" ref="D12:M13" si="1">IF(SUM(D15,D42)=0,"-",SUM(D15,D42))</f>
        <v>260</v>
      </c>
      <c r="E12" s="229">
        <f t="shared" si="1"/>
        <v>30</v>
      </c>
      <c r="F12" s="229">
        <f t="shared" si="1"/>
        <v>14</v>
      </c>
      <c r="G12" s="229">
        <f t="shared" si="1"/>
        <v>4</v>
      </c>
      <c r="H12" s="229">
        <f t="shared" si="1"/>
        <v>1</v>
      </c>
      <c r="I12" s="229">
        <f t="shared" si="1"/>
        <v>1</v>
      </c>
      <c r="J12" s="229">
        <f t="shared" si="1"/>
        <v>1</v>
      </c>
      <c r="K12" s="229">
        <f t="shared" si="1"/>
        <v>145</v>
      </c>
      <c r="L12" s="229">
        <f t="shared" si="1"/>
        <v>68</v>
      </c>
      <c r="M12" s="229">
        <f t="shared" si="1"/>
        <v>2</v>
      </c>
    </row>
    <row r="13" spans="1:13" s="126" customFormat="1" ht="12" customHeight="1" x14ac:dyDescent="0.2">
      <c r="A13" s="947"/>
      <c r="B13" s="259" t="s">
        <v>238</v>
      </c>
      <c r="C13" s="229">
        <f>IF(SUM(C16,C43)=0,"-",SUM(C16,C43))</f>
        <v>3944</v>
      </c>
      <c r="D13" s="229">
        <f t="shared" si="1"/>
        <v>220</v>
      </c>
      <c r="E13" s="229">
        <f t="shared" si="1"/>
        <v>29</v>
      </c>
      <c r="F13" s="229">
        <f t="shared" si="1"/>
        <v>3</v>
      </c>
      <c r="G13" s="229">
        <f t="shared" si="1"/>
        <v>1</v>
      </c>
      <c r="H13" s="229">
        <f t="shared" si="1"/>
        <v>1</v>
      </c>
      <c r="I13" s="229" t="str">
        <f t="shared" si="1"/>
        <v>-</v>
      </c>
      <c r="J13" s="229">
        <f t="shared" si="1"/>
        <v>2</v>
      </c>
      <c r="K13" s="229">
        <f t="shared" si="1"/>
        <v>146</v>
      </c>
      <c r="L13" s="229">
        <f t="shared" si="1"/>
        <v>39</v>
      </c>
      <c r="M13" s="229">
        <f t="shared" si="1"/>
        <v>1</v>
      </c>
    </row>
    <row r="14" spans="1:13" s="126" customFormat="1" ht="12" customHeight="1" x14ac:dyDescent="0.2">
      <c r="A14" s="948" t="s">
        <v>441</v>
      </c>
      <c r="B14" s="257" t="s">
        <v>1</v>
      </c>
      <c r="C14" s="224">
        <f>SUM(C15:C16)</f>
        <v>3645</v>
      </c>
      <c r="D14" s="224">
        <f>SUM(D15:D16)</f>
        <v>235</v>
      </c>
      <c r="E14" s="224">
        <f>SUM(E15:E16)</f>
        <v>37</v>
      </c>
      <c r="F14" s="224">
        <f t="shared" ref="F14:M14" si="2">SUM(F15:F16)</f>
        <v>9</v>
      </c>
      <c r="G14" s="224">
        <f t="shared" si="2"/>
        <v>4</v>
      </c>
      <c r="H14" s="224">
        <f t="shared" si="2"/>
        <v>2</v>
      </c>
      <c r="I14" s="224">
        <f t="shared" si="2"/>
        <v>1</v>
      </c>
      <c r="J14" s="224">
        <f t="shared" si="2"/>
        <v>1</v>
      </c>
      <c r="K14" s="224">
        <f t="shared" si="2"/>
        <v>154</v>
      </c>
      <c r="L14" s="224">
        <f t="shared" si="2"/>
        <v>31</v>
      </c>
      <c r="M14" s="224">
        <f t="shared" si="2"/>
        <v>3</v>
      </c>
    </row>
    <row r="15" spans="1:13" s="126" customFormat="1" ht="12" customHeight="1" x14ac:dyDescent="0.2">
      <c r="A15" s="949"/>
      <c r="B15" s="257" t="s">
        <v>237</v>
      </c>
      <c r="C15" s="224">
        <f>IF(SUM(C18,C21,C24,C27,C30,C33,C36,C39)=0,"-",SUM(C18,C21,C24,C27,C30,C33,C36,C39))</f>
        <v>1661</v>
      </c>
      <c r="D15" s="224">
        <f t="shared" ref="D15:M16" si="3">IF(SUM(D18,D21,D24,D27,D30,D33,D36,D39)=0,"-",SUM(D18,D21,D24,D27,D30,D33,D36,D39))</f>
        <v>130</v>
      </c>
      <c r="E15" s="224">
        <f>IF(SUM(E18,E21,E24,E27,E30,E33,E36,E39)=0,"-",SUM(E18,E21,E24,E27,E30,E33,E36,E39))</f>
        <v>23</v>
      </c>
      <c r="F15" s="224">
        <f t="shared" si="3"/>
        <v>7</v>
      </c>
      <c r="G15" s="224">
        <f t="shared" si="3"/>
        <v>3</v>
      </c>
      <c r="H15" s="224">
        <f t="shared" si="3"/>
        <v>1</v>
      </c>
      <c r="I15" s="224">
        <f t="shared" si="3"/>
        <v>1</v>
      </c>
      <c r="J15" s="224" t="str">
        <f t="shared" si="3"/>
        <v>-</v>
      </c>
      <c r="K15" s="224">
        <f t="shared" si="3"/>
        <v>76</v>
      </c>
      <c r="L15" s="224">
        <f t="shared" si="3"/>
        <v>22</v>
      </c>
      <c r="M15" s="224">
        <f t="shared" si="3"/>
        <v>2</v>
      </c>
    </row>
    <row r="16" spans="1:13" s="126" customFormat="1" ht="12" customHeight="1" x14ac:dyDescent="0.2">
      <c r="A16" s="949"/>
      <c r="B16" s="257" t="s">
        <v>238</v>
      </c>
      <c r="C16" s="224">
        <f>IF(SUM(C19,C22,C25,C28,C31,C34,C37,C40)=0,"-",SUM(C19,C22,C25,C28,C31,C34,C37,C40))</f>
        <v>1984</v>
      </c>
      <c r="D16" s="224">
        <f t="shared" si="3"/>
        <v>105</v>
      </c>
      <c r="E16" s="224">
        <f t="shared" si="3"/>
        <v>14</v>
      </c>
      <c r="F16" s="224">
        <f t="shared" si="3"/>
        <v>2</v>
      </c>
      <c r="G16" s="224">
        <f t="shared" si="3"/>
        <v>1</v>
      </c>
      <c r="H16" s="224">
        <f t="shared" si="3"/>
        <v>1</v>
      </c>
      <c r="I16" s="224" t="str">
        <f t="shared" si="3"/>
        <v>-</v>
      </c>
      <c r="J16" s="224">
        <f t="shared" si="3"/>
        <v>1</v>
      </c>
      <c r="K16" s="224">
        <f t="shared" si="3"/>
        <v>78</v>
      </c>
      <c r="L16" s="224">
        <f t="shared" si="3"/>
        <v>9</v>
      </c>
      <c r="M16" s="224">
        <f t="shared" si="3"/>
        <v>1</v>
      </c>
    </row>
    <row r="17" spans="1:17" s="126" customFormat="1" ht="12" customHeight="1" x14ac:dyDescent="0.2">
      <c r="A17" s="771" t="s">
        <v>442</v>
      </c>
      <c r="B17" s="260" t="s">
        <v>1</v>
      </c>
      <c r="C17" s="202">
        <f t="shared" ref="C17:M17" si="4">IF(SUM(C18:C19)=0,"-",SUM((C18:C19)))</f>
        <v>1247</v>
      </c>
      <c r="D17" s="202">
        <f t="shared" si="4"/>
        <v>63</v>
      </c>
      <c r="E17" s="202">
        <f t="shared" si="4"/>
        <v>7</v>
      </c>
      <c r="F17" s="202">
        <f t="shared" si="4"/>
        <v>4</v>
      </c>
      <c r="G17" s="202">
        <f t="shared" si="4"/>
        <v>4</v>
      </c>
      <c r="H17" s="202">
        <f t="shared" si="4"/>
        <v>2</v>
      </c>
      <c r="I17" s="202">
        <f t="shared" si="4"/>
        <v>1</v>
      </c>
      <c r="J17" s="202" t="str">
        <f t="shared" si="4"/>
        <v>-</v>
      </c>
      <c r="K17" s="202">
        <f t="shared" si="4"/>
        <v>47</v>
      </c>
      <c r="L17" s="202">
        <f t="shared" si="4"/>
        <v>5</v>
      </c>
      <c r="M17" s="202" t="str">
        <f t="shared" si="4"/>
        <v>-</v>
      </c>
    </row>
    <row r="18" spans="1:17" s="126" customFormat="1" ht="12" customHeight="1" x14ac:dyDescent="0.2">
      <c r="A18" s="919"/>
      <c r="B18" s="260" t="s">
        <v>237</v>
      </c>
      <c r="C18" s="202">
        <v>654</v>
      </c>
      <c r="D18" s="202">
        <v>44</v>
      </c>
      <c r="E18" s="202">
        <v>4</v>
      </c>
      <c r="F18" s="202">
        <v>3</v>
      </c>
      <c r="G18" s="202">
        <v>3</v>
      </c>
      <c r="H18" s="202">
        <v>1</v>
      </c>
      <c r="I18" s="202">
        <v>1</v>
      </c>
      <c r="J18" s="202" t="s">
        <v>375</v>
      </c>
      <c r="K18" s="202">
        <v>33</v>
      </c>
      <c r="L18" s="202">
        <v>4</v>
      </c>
      <c r="M18" s="202" t="s">
        <v>375</v>
      </c>
    </row>
    <row r="19" spans="1:17" s="126" customFormat="1" ht="12" customHeight="1" x14ac:dyDescent="0.2">
      <c r="A19" s="772"/>
      <c r="B19" s="260" t="s">
        <v>238</v>
      </c>
      <c r="C19" s="202">
        <v>593</v>
      </c>
      <c r="D19" s="202">
        <v>19</v>
      </c>
      <c r="E19" s="202">
        <v>3</v>
      </c>
      <c r="F19" s="202">
        <v>1</v>
      </c>
      <c r="G19" s="202">
        <v>1</v>
      </c>
      <c r="H19" s="202">
        <v>1</v>
      </c>
      <c r="I19" s="202" t="s">
        <v>518</v>
      </c>
      <c r="J19" s="202" t="s">
        <v>519</v>
      </c>
      <c r="K19" s="202">
        <v>14</v>
      </c>
      <c r="L19" s="202">
        <v>1</v>
      </c>
      <c r="M19" s="202" t="s">
        <v>375</v>
      </c>
    </row>
    <row r="20" spans="1:17" s="126" customFormat="1" ht="12" customHeight="1" x14ac:dyDescent="0.2">
      <c r="A20" s="771" t="s">
        <v>443</v>
      </c>
      <c r="B20" s="260" t="s">
        <v>1</v>
      </c>
      <c r="C20" s="202">
        <f t="shared" ref="C20:M20" si="5">IF(SUM(C21:C22)=0,"-",SUM((C21:C22)))</f>
        <v>217</v>
      </c>
      <c r="D20" s="202">
        <f t="shared" si="5"/>
        <v>9</v>
      </c>
      <c r="E20" s="202">
        <f t="shared" si="5"/>
        <v>1</v>
      </c>
      <c r="F20" s="202">
        <f t="shared" si="5"/>
        <v>1</v>
      </c>
      <c r="G20" s="202" t="str">
        <f t="shared" si="5"/>
        <v>-</v>
      </c>
      <c r="H20" s="202" t="str">
        <f t="shared" si="5"/>
        <v>-</v>
      </c>
      <c r="I20" s="202" t="str">
        <f t="shared" si="5"/>
        <v>-</v>
      </c>
      <c r="J20" s="202" t="str">
        <f t="shared" si="5"/>
        <v>-</v>
      </c>
      <c r="K20" s="202">
        <f t="shared" si="5"/>
        <v>6</v>
      </c>
      <c r="L20" s="202">
        <f t="shared" si="5"/>
        <v>1</v>
      </c>
      <c r="M20" s="202" t="str">
        <f t="shared" si="5"/>
        <v>-</v>
      </c>
    </row>
    <row r="21" spans="1:17" s="126" customFormat="1" ht="12" customHeight="1" x14ac:dyDescent="0.2">
      <c r="A21" s="919"/>
      <c r="B21" s="260" t="s">
        <v>237</v>
      </c>
      <c r="C21" s="202">
        <v>82</v>
      </c>
      <c r="D21" s="202">
        <v>6</v>
      </c>
      <c r="E21" s="202" t="s">
        <v>375</v>
      </c>
      <c r="F21" s="202">
        <v>1</v>
      </c>
      <c r="G21" s="202" t="s">
        <v>375</v>
      </c>
      <c r="H21" s="202" t="s">
        <v>375</v>
      </c>
      <c r="I21" s="202" t="s">
        <v>375</v>
      </c>
      <c r="J21" s="202" t="s">
        <v>375</v>
      </c>
      <c r="K21" s="202">
        <v>4</v>
      </c>
      <c r="L21" s="202">
        <v>1</v>
      </c>
      <c r="M21" s="202" t="s">
        <v>375</v>
      </c>
    </row>
    <row r="22" spans="1:17" s="126" customFormat="1" ht="12" customHeight="1" x14ac:dyDescent="0.2">
      <c r="A22" s="772"/>
      <c r="B22" s="260" t="s">
        <v>238</v>
      </c>
      <c r="C22" s="202">
        <v>135</v>
      </c>
      <c r="D22" s="202">
        <v>3</v>
      </c>
      <c r="E22" s="202">
        <v>1</v>
      </c>
      <c r="F22" s="202" t="s">
        <v>518</v>
      </c>
      <c r="G22" s="202" t="s">
        <v>375</v>
      </c>
      <c r="H22" s="202" t="s">
        <v>375</v>
      </c>
      <c r="I22" s="202" t="s">
        <v>375</v>
      </c>
      <c r="J22" s="202" t="s">
        <v>375</v>
      </c>
      <c r="K22" s="202">
        <v>2</v>
      </c>
      <c r="L22" s="202" t="s">
        <v>375</v>
      </c>
      <c r="M22" s="202" t="s">
        <v>375</v>
      </c>
      <c r="N22" s="517"/>
      <c r="O22" s="517"/>
      <c r="P22" s="517"/>
      <c r="Q22" s="517"/>
    </row>
    <row r="23" spans="1:17" s="126" customFormat="1" ht="12" customHeight="1" x14ac:dyDescent="0.2">
      <c r="A23" s="771" t="s">
        <v>444</v>
      </c>
      <c r="B23" s="260" t="s">
        <v>1</v>
      </c>
      <c r="C23" s="202">
        <f>IF(SUM(C24:C25)=0,"-",SUM((C24:C25)))</f>
        <v>108</v>
      </c>
      <c r="D23" s="202">
        <f>IF(SUM(D24:D25)=0,"-",SUM((D24:D25)))</f>
        <v>2</v>
      </c>
      <c r="E23" s="202" t="s">
        <v>375</v>
      </c>
      <c r="F23" s="202" t="s">
        <v>519</v>
      </c>
      <c r="G23" s="202" t="s">
        <v>375</v>
      </c>
      <c r="H23" s="202" t="s">
        <v>375</v>
      </c>
      <c r="I23" s="202" t="s">
        <v>375</v>
      </c>
      <c r="J23" s="202" t="s">
        <v>375</v>
      </c>
      <c r="K23" s="202">
        <f>IF(SUM(K24:K25)=0,"-",SUM((K24:K25)))</f>
        <v>2</v>
      </c>
      <c r="L23" s="202" t="s">
        <v>375</v>
      </c>
      <c r="M23" s="202" t="s">
        <v>375</v>
      </c>
    </row>
    <row r="24" spans="1:17" s="126" customFormat="1" ht="12" customHeight="1" x14ac:dyDescent="0.2">
      <c r="A24" s="919"/>
      <c r="B24" s="260" t="s">
        <v>237</v>
      </c>
      <c r="C24" s="202">
        <v>52</v>
      </c>
      <c r="D24" s="202" t="s">
        <v>375</v>
      </c>
      <c r="E24" s="202" t="s">
        <v>375</v>
      </c>
      <c r="F24" s="202" t="s">
        <v>375</v>
      </c>
      <c r="G24" s="202" t="s">
        <v>375</v>
      </c>
      <c r="H24" s="202" t="s">
        <v>375</v>
      </c>
      <c r="I24" s="202" t="s">
        <v>375</v>
      </c>
      <c r="J24" s="202" t="s">
        <v>375</v>
      </c>
      <c r="K24" s="202" t="s">
        <v>375</v>
      </c>
      <c r="L24" s="202" t="s">
        <v>375</v>
      </c>
      <c r="M24" s="202" t="s">
        <v>375</v>
      </c>
    </row>
    <row r="25" spans="1:17" s="126" customFormat="1" ht="12" customHeight="1" x14ac:dyDescent="0.2">
      <c r="A25" s="772"/>
      <c r="B25" s="260" t="s">
        <v>238</v>
      </c>
      <c r="C25" s="202">
        <v>56</v>
      </c>
      <c r="D25" s="202">
        <v>2</v>
      </c>
      <c r="E25" s="202" t="s">
        <v>375</v>
      </c>
      <c r="F25" s="202" t="s">
        <v>375</v>
      </c>
      <c r="G25" s="202" t="s">
        <v>375</v>
      </c>
      <c r="H25" s="202" t="s">
        <v>375</v>
      </c>
      <c r="I25" s="202" t="s">
        <v>375</v>
      </c>
      <c r="J25" s="202" t="s">
        <v>375</v>
      </c>
      <c r="K25" s="202">
        <v>2</v>
      </c>
      <c r="L25" s="202" t="s">
        <v>375</v>
      </c>
      <c r="M25" s="202" t="s">
        <v>375</v>
      </c>
    </row>
    <row r="26" spans="1:17" s="126" customFormat="1" ht="12" customHeight="1" x14ac:dyDescent="0.2">
      <c r="A26" s="771" t="s">
        <v>464</v>
      </c>
      <c r="B26" s="260" t="s">
        <v>1</v>
      </c>
      <c r="C26" s="202">
        <f t="shared" ref="C26:K26" si="6">IF(SUM(C27:C28)=0,"-",SUM((C27:C28)))</f>
        <v>320</v>
      </c>
      <c r="D26" s="202">
        <f t="shared" si="6"/>
        <v>16</v>
      </c>
      <c r="E26" s="202">
        <f t="shared" si="6"/>
        <v>7</v>
      </c>
      <c r="F26" s="202" t="str">
        <f t="shared" si="6"/>
        <v>-</v>
      </c>
      <c r="G26" s="202" t="s">
        <v>375</v>
      </c>
      <c r="H26" s="202" t="s">
        <v>375</v>
      </c>
      <c r="I26" s="202" t="s">
        <v>375</v>
      </c>
      <c r="J26" s="202" t="s">
        <v>375</v>
      </c>
      <c r="K26" s="202">
        <f t="shared" si="6"/>
        <v>9</v>
      </c>
      <c r="L26" s="202" t="s">
        <v>375</v>
      </c>
      <c r="M26" s="202" t="s">
        <v>375</v>
      </c>
    </row>
    <row r="27" spans="1:17" s="126" customFormat="1" ht="12" customHeight="1" x14ac:dyDescent="0.2">
      <c r="A27" s="919"/>
      <c r="B27" s="260" t="s">
        <v>237</v>
      </c>
      <c r="C27" s="202">
        <v>149</v>
      </c>
      <c r="D27" s="202">
        <v>10</v>
      </c>
      <c r="E27" s="202">
        <v>5</v>
      </c>
      <c r="F27" s="202" t="s">
        <v>519</v>
      </c>
      <c r="G27" s="202" t="s">
        <v>375</v>
      </c>
      <c r="H27" s="202" t="s">
        <v>375</v>
      </c>
      <c r="I27" s="202" t="s">
        <v>375</v>
      </c>
      <c r="J27" s="202" t="s">
        <v>375</v>
      </c>
      <c r="K27" s="202">
        <v>5</v>
      </c>
      <c r="L27" s="202" t="s">
        <v>375</v>
      </c>
      <c r="M27" s="202" t="s">
        <v>375</v>
      </c>
    </row>
    <row r="28" spans="1:17" s="126" customFormat="1" ht="12" customHeight="1" x14ac:dyDescent="0.2">
      <c r="A28" s="772"/>
      <c r="B28" s="260" t="s">
        <v>238</v>
      </c>
      <c r="C28" s="202">
        <v>171</v>
      </c>
      <c r="D28" s="202">
        <v>6</v>
      </c>
      <c r="E28" s="202">
        <v>2</v>
      </c>
      <c r="F28" s="202" t="s">
        <v>375</v>
      </c>
      <c r="G28" s="202" t="s">
        <v>375</v>
      </c>
      <c r="H28" s="202" t="s">
        <v>375</v>
      </c>
      <c r="I28" s="202" t="s">
        <v>375</v>
      </c>
      <c r="J28" s="202" t="s">
        <v>375</v>
      </c>
      <c r="K28" s="202">
        <v>4</v>
      </c>
      <c r="L28" s="202" t="s">
        <v>375</v>
      </c>
      <c r="M28" s="202" t="s">
        <v>375</v>
      </c>
    </row>
    <row r="29" spans="1:17" s="126" customFormat="1" ht="12" customHeight="1" x14ac:dyDescent="0.2">
      <c r="A29" s="771" t="s">
        <v>445</v>
      </c>
      <c r="B29" s="260" t="s">
        <v>1</v>
      </c>
      <c r="C29" s="202">
        <f t="shared" ref="C29:M29" si="7">IF(SUM(C30:C31)=0,"-",SUM((C30:C31)))</f>
        <v>250</v>
      </c>
      <c r="D29" s="202">
        <f t="shared" si="7"/>
        <v>38</v>
      </c>
      <c r="E29" s="202">
        <f t="shared" si="7"/>
        <v>2</v>
      </c>
      <c r="F29" s="202" t="str">
        <f t="shared" si="7"/>
        <v>-</v>
      </c>
      <c r="G29" s="202" t="s">
        <v>375</v>
      </c>
      <c r="H29" s="202" t="s">
        <v>375</v>
      </c>
      <c r="I29" s="202" t="s">
        <v>375</v>
      </c>
      <c r="J29" s="202" t="s">
        <v>375</v>
      </c>
      <c r="K29" s="202">
        <f t="shared" si="7"/>
        <v>33</v>
      </c>
      <c r="L29" s="202" t="str">
        <f t="shared" si="7"/>
        <v>-</v>
      </c>
      <c r="M29" s="202">
        <f t="shared" si="7"/>
        <v>3</v>
      </c>
    </row>
    <row r="30" spans="1:17" s="126" customFormat="1" ht="12" customHeight="1" x14ac:dyDescent="0.2">
      <c r="A30" s="919"/>
      <c r="B30" s="260" t="s">
        <v>237</v>
      </c>
      <c r="C30" s="202">
        <v>90</v>
      </c>
      <c r="D30" s="202">
        <v>13</v>
      </c>
      <c r="E30" s="202" t="s">
        <v>375</v>
      </c>
      <c r="F30" s="202" t="s">
        <v>375</v>
      </c>
      <c r="G30" s="202" t="s">
        <v>375</v>
      </c>
      <c r="H30" s="202" t="s">
        <v>375</v>
      </c>
      <c r="I30" s="202" t="s">
        <v>375</v>
      </c>
      <c r="J30" s="202" t="s">
        <v>375</v>
      </c>
      <c r="K30" s="202">
        <v>11</v>
      </c>
      <c r="L30" s="202" t="s">
        <v>518</v>
      </c>
      <c r="M30" s="202">
        <v>2</v>
      </c>
    </row>
    <row r="31" spans="1:17" s="126" customFormat="1" ht="12" customHeight="1" x14ac:dyDescent="0.2">
      <c r="A31" s="772"/>
      <c r="B31" s="260" t="s">
        <v>238</v>
      </c>
      <c r="C31" s="202">
        <v>160</v>
      </c>
      <c r="D31" s="202">
        <v>25</v>
      </c>
      <c r="E31" s="202">
        <v>2</v>
      </c>
      <c r="F31" s="202" t="s">
        <v>375</v>
      </c>
      <c r="G31" s="202" t="s">
        <v>375</v>
      </c>
      <c r="H31" s="202" t="s">
        <v>375</v>
      </c>
      <c r="I31" s="202" t="s">
        <v>375</v>
      </c>
      <c r="J31" s="202" t="s">
        <v>375</v>
      </c>
      <c r="K31" s="202">
        <v>22</v>
      </c>
      <c r="L31" s="202" t="s">
        <v>518</v>
      </c>
      <c r="M31" s="202">
        <v>1</v>
      </c>
    </row>
    <row r="32" spans="1:17" s="126" customFormat="1" ht="12" customHeight="1" x14ac:dyDescent="0.2">
      <c r="A32" s="771" t="s">
        <v>446</v>
      </c>
      <c r="B32" s="260" t="s">
        <v>1</v>
      </c>
      <c r="C32" s="202">
        <f t="shared" ref="C32:M32" si="8">IF(SUM(C33:C34)=0,"-",SUM((C33:C34)))</f>
        <v>933</v>
      </c>
      <c r="D32" s="202">
        <f t="shared" si="8"/>
        <v>75</v>
      </c>
      <c r="E32" s="202">
        <f t="shared" si="8"/>
        <v>17</v>
      </c>
      <c r="F32" s="202">
        <f t="shared" si="8"/>
        <v>4</v>
      </c>
      <c r="G32" s="202" t="str">
        <f t="shared" si="8"/>
        <v>-</v>
      </c>
      <c r="H32" s="202" t="str">
        <f t="shared" si="8"/>
        <v>-</v>
      </c>
      <c r="I32" s="202" t="str">
        <f t="shared" si="8"/>
        <v>-</v>
      </c>
      <c r="J32" s="202">
        <f t="shared" si="8"/>
        <v>1</v>
      </c>
      <c r="K32" s="202">
        <f t="shared" si="8"/>
        <v>36</v>
      </c>
      <c r="L32" s="202">
        <f t="shared" si="8"/>
        <v>17</v>
      </c>
      <c r="M32" s="202" t="str">
        <f t="shared" si="8"/>
        <v>-</v>
      </c>
    </row>
    <row r="33" spans="1:13" s="126" customFormat="1" ht="12" customHeight="1" x14ac:dyDescent="0.2">
      <c r="A33" s="919"/>
      <c r="B33" s="260" t="s">
        <v>237</v>
      </c>
      <c r="C33" s="202">
        <v>396</v>
      </c>
      <c r="D33" s="202">
        <v>43</v>
      </c>
      <c r="E33" s="202">
        <v>14</v>
      </c>
      <c r="F33" s="202">
        <v>3</v>
      </c>
      <c r="G33" s="202" t="s">
        <v>375</v>
      </c>
      <c r="H33" s="202" t="s">
        <v>375</v>
      </c>
      <c r="I33" s="202" t="s">
        <v>375</v>
      </c>
      <c r="J33" s="202" t="s">
        <v>524</v>
      </c>
      <c r="K33" s="202">
        <v>14</v>
      </c>
      <c r="L33" s="202">
        <v>12</v>
      </c>
      <c r="M33" s="202" t="s">
        <v>375</v>
      </c>
    </row>
    <row r="34" spans="1:13" s="126" customFormat="1" ht="12" customHeight="1" x14ac:dyDescent="0.2">
      <c r="A34" s="772"/>
      <c r="B34" s="260" t="s">
        <v>238</v>
      </c>
      <c r="C34" s="202">
        <v>537</v>
      </c>
      <c r="D34" s="202">
        <v>32</v>
      </c>
      <c r="E34" s="202">
        <v>3</v>
      </c>
      <c r="F34" s="202">
        <v>1</v>
      </c>
      <c r="G34" s="202" t="s">
        <v>518</v>
      </c>
      <c r="H34" s="202" t="s">
        <v>518</v>
      </c>
      <c r="I34" s="202" t="s">
        <v>518</v>
      </c>
      <c r="J34" s="202">
        <v>1</v>
      </c>
      <c r="K34" s="202">
        <v>22</v>
      </c>
      <c r="L34" s="202">
        <v>5</v>
      </c>
      <c r="M34" s="202" t="s">
        <v>518</v>
      </c>
    </row>
    <row r="35" spans="1:13" s="126" customFormat="1" ht="12" customHeight="1" x14ac:dyDescent="0.2">
      <c r="A35" s="771" t="s">
        <v>447</v>
      </c>
      <c r="B35" s="260" t="s">
        <v>1</v>
      </c>
      <c r="C35" s="202">
        <f t="shared" ref="C35:L35" si="9">IF(SUM(C36:C37)=0,"-",SUM((C36:C37)))</f>
        <v>155</v>
      </c>
      <c r="D35" s="202">
        <f t="shared" si="9"/>
        <v>5</v>
      </c>
      <c r="E35" s="202">
        <f t="shared" si="9"/>
        <v>1</v>
      </c>
      <c r="F35" s="202" t="str">
        <f t="shared" si="9"/>
        <v>-</v>
      </c>
      <c r="G35" s="202" t="s">
        <v>525</v>
      </c>
      <c r="H35" s="202" t="s">
        <v>525</v>
      </c>
      <c r="I35" s="202" t="s">
        <v>525</v>
      </c>
      <c r="J35" s="202" t="str">
        <f t="shared" si="9"/>
        <v>-</v>
      </c>
      <c r="K35" s="202">
        <f t="shared" si="9"/>
        <v>4</v>
      </c>
      <c r="L35" s="202" t="str">
        <f t="shared" si="9"/>
        <v>-</v>
      </c>
      <c r="M35" s="202" t="s">
        <v>518</v>
      </c>
    </row>
    <row r="36" spans="1:13" s="126" customFormat="1" ht="12" customHeight="1" x14ac:dyDescent="0.2">
      <c r="A36" s="919"/>
      <c r="B36" s="260" t="s">
        <v>237</v>
      </c>
      <c r="C36" s="202">
        <v>63</v>
      </c>
      <c r="D36" s="202">
        <v>1</v>
      </c>
      <c r="E36" s="202" t="s">
        <v>518</v>
      </c>
      <c r="F36" s="202" t="s">
        <v>518</v>
      </c>
      <c r="G36" s="202" t="s">
        <v>518</v>
      </c>
      <c r="H36" s="202" t="s">
        <v>518</v>
      </c>
      <c r="I36" s="202" t="s">
        <v>518</v>
      </c>
      <c r="J36" s="202" t="s">
        <v>375</v>
      </c>
      <c r="K36" s="202">
        <v>1</v>
      </c>
      <c r="L36" s="202" t="s">
        <v>375</v>
      </c>
      <c r="M36" s="202" t="s">
        <v>524</v>
      </c>
    </row>
    <row r="37" spans="1:13" s="126" customFormat="1" ht="12" customHeight="1" x14ac:dyDescent="0.2">
      <c r="A37" s="772"/>
      <c r="B37" s="260" t="s">
        <v>238</v>
      </c>
      <c r="C37" s="202">
        <v>92</v>
      </c>
      <c r="D37" s="202">
        <v>4</v>
      </c>
      <c r="E37" s="202">
        <v>1</v>
      </c>
      <c r="F37" s="202" t="s">
        <v>375</v>
      </c>
      <c r="G37" s="202" t="s">
        <v>375</v>
      </c>
      <c r="H37" s="202" t="s">
        <v>375</v>
      </c>
      <c r="I37" s="202" t="s">
        <v>375</v>
      </c>
      <c r="J37" s="202" t="s">
        <v>375</v>
      </c>
      <c r="K37" s="202">
        <v>3</v>
      </c>
      <c r="L37" s="202" t="s">
        <v>519</v>
      </c>
      <c r="M37" s="202" t="s">
        <v>524</v>
      </c>
    </row>
    <row r="38" spans="1:13" s="126" customFormat="1" ht="12" customHeight="1" x14ac:dyDescent="0.2">
      <c r="A38" s="771" t="s">
        <v>448</v>
      </c>
      <c r="B38" s="260" t="s">
        <v>1</v>
      </c>
      <c r="C38" s="202">
        <f t="shared" ref="C38:M38" si="10">IF(SUM(C39:C40)=0,"-",SUM((C39:C40)))</f>
        <v>415</v>
      </c>
      <c r="D38" s="202">
        <f t="shared" si="10"/>
        <v>27</v>
      </c>
      <c r="E38" s="202">
        <f t="shared" si="10"/>
        <v>2</v>
      </c>
      <c r="F38" s="202" t="str">
        <f t="shared" si="10"/>
        <v>-</v>
      </c>
      <c r="G38" s="202" t="str">
        <f t="shared" si="10"/>
        <v>-</v>
      </c>
      <c r="H38" s="202" t="str">
        <f t="shared" si="10"/>
        <v>-</v>
      </c>
      <c r="I38" s="202" t="str">
        <f t="shared" si="10"/>
        <v>-</v>
      </c>
      <c r="J38" s="202" t="str">
        <f t="shared" si="10"/>
        <v>-</v>
      </c>
      <c r="K38" s="202">
        <f t="shared" si="10"/>
        <v>17</v>
      </c>
      <c r="L38" s="202">
        <f t="shared" si="10"/>
        <v>8</v>
      </c>
      <c r="M38" s="202" t="str">
        <f t="shared" si="10"/>
        <v>-</v>
      </c>
    </row>
    <row r="39" spans="1:13" s="126" customFormat="1" ht="12" customHeight="1" x14ac:dyDescent="0.2">
      <c r="A39" s="919"/>
      <c r="B39" s="260" t="s">
        <v>237</v>
      </c>
      <c r="C39" s="202">
        <v>175</v>
      </c>
      <c r="D39" s="202">
        <v>13</v>
      </c>
      <c r="E39" s="202" t="s">
        <v>375</v>
      </c>
      <c r="F39" s="202" t="s">
        <v>375</v>
      </c>
      <c r="G39" s="202" t="s">
        <v>375</v>
      </c>
      <c r="H39" s="202" t="s">
        <v>375</v>
      </c>
      <c r="I39" s="202" t="s">
        <v>375</v>
      </c>
      <c r="J39" s="202" t="s">
        <v>375</v>
      </c>
      <c r="K39" s="202">
        <v>8</v>
      </c>
      <c r="L39" s="202">
        <v>5</v>
      </c>
      <c r="M39" s="202" t="s">
        <v>375</v>
      </c>
    </row>
    <row r="40" spans="1:13" s="126" customFormat="1" ht="12" customHeight="1" x14ac:dyDescent="0.2">
      <c r="A40" s="772"/>
      <c r="B40" s="260" t="s">
        <v>238</v>
      </c>
      <c r="C40" s="202">
        <v>240</v>
      </c>
      <c r="D40" s="202">
        <v>14</v>
      </c>
      <c r="E40" s="202">
        <v>2</v>
      </c>
      <c r="F40" s="202" t="s">
        <v>375</v>
      </c>
      <c r="G40" s="202" t="s">
        <v>375</v>
      </c>
      <c r="H40" s="202" t="s">
        <v>375</v>
      </c>
      <c r="I40" s="202" t="s">
        <v>375</v>
      </c>
      <c r="J40" s="202" t="s">
        <v>375</v>
      </c>
      <c r="K40" s="202">
        <v>9</v>
      </c>
      <c r="L40" s="202">
        <v>3</v>
      </c>
      <c r="M40" s="202" t="s">
        <v>518</v>
      </c>
    </row>
    <row r="41" spans="1:13" s="126" customFormat="1" ht="12" customHeight="1" x14ac:dyDescent="0.2">
      <c r="A41" s="926" t="s">
        <v>449</v>
      </c>
      <c r="B41" s="257" t="s">
        <v>1</v>
      </c>
      <c r="C41" s="224">
        <v>3340</v>
      </c>
      <c r="D41" s="224">
        <v>245</v>
      </c>
      <c r="E41" s="224">
        <v>22</v>
      </c>
      <c r="F41" s="224">
        <v>8</v>
      </c>
      <c r="G41" s="224">
        <v>1</v>
      </c>
      <c r="H41" s="224" t="s">
        <v>524</v>
      </c>
      <c r="I41" s="224" t="s">
        <v>375</v>
      </c>
      <c r="J41" s="224">
        <v>2</v>
      </c>
      <c r="K41" s="224">
        <v>137</v>
      </c>
      <c r="L41" s="224">
        <v>76</v>
      </c>
      <c r="M41" s="224" t="s">
        <v>526</v>
      </c>
    </row>
    <row r="42" spans="1:13" s="126" customFormat="1" ht="12" customHeight="1" x14ac:dyDescent="0.2">
      <c r="A42" s="927"/>
      <c r="B42" s="257" t="s">
        <v>237</v>
      </c>
      <c r="C42" s="224">
        <v>1392</v>
      </c>
      <c r="D42" s="224">
        <v>130</v>
      </c>
      <c r="E42" s="224">
        <v>7</v>
      </c>
      <c r="F42" s="224">
        <v>7</v>
      </c>
      <c r="G42" s="224">
        <v>1</v>
      </c>
      <c r="H42" s="224" t="s">
        <v>375</v>
      </c>
      <c r="I42" s="224" t="s">
        <v>518</v>
      </c>
      <c r="J42" s="224">
        <v>1</v>
      </c>
      <c r="K42" s="224">
        <v>69</v>
      </c>
      <c r="L42" s="224">
        <v>46</v>
      </c>
      <c r="M42" s="224" t="s">
        <v>375</v>
      </c>
    </row>
    <row r="43" spans="1:13" s="126" customFormat="1" ht="12" customHeight="1" x14ac:dyDescent="0.2">
      <c r="A43" s="928"/>
      <c r="B43" s="257" t="s">
        <v>238</v>
      </c>
      <c r="C43" s="224">
        <v>1960</v>
      </c>
      <c r="D43" s="224">
        <v>115</v>
      </c>
      <c r="E43" s="224">
        <v>15</v>
      </c>
      <c r="F43" s="224">
        <v>1</v>
      </c>
      <c r="G43" s="224" t="s">
        <v>518</v>
      </c>
      <c r="H43" s="224" t="s">
        <v>518</v>
      </c>
      <c r="I43" s="224" t="s">
        <v>519</v>
      </c>
      <c r="J43" s="224">
        <v>1</v>
      </c>
      <c r="K43" s="224">
        <v>68</v>
      </c>
      <c r="L43" s="224">
        <v>30</v>
      </c>
      <c r="M43" s="224" t="s">
        <v>375</v>
      </c>
    </row>
    <row r="44" spans="1:13" s="126" customFormat="1" ht="12" customHeight="1" x14ac:dyDescent="0.2">
      <c r="A44" s="938" t="s">
        <v>465</v>
      </c>
      <c r="B44" s="259" t="s">
        <v>1</v>
      </c>
      <c r="C44" s="229">
        <f>C47</f>
        <v>1916</v>
      </c>
      <c r="D44" s="229">
        <f t="shared" ref="D44:M44" si="11">D47</f>
        <v>94</v>
      </c>
      <c r="E44" s="229">
        <f t="shared" si="11"/>
        <v>6</v>
      </c>
      <c r="F44" s="229">
        <f t="shared" si="11"/>
        <v>4</v>
      </c>
      <c r="G44" s="229">
        <f t="shared" si="11"/>
        <v>3</v>
      </c>
      <c r="H44" s="229">
        <f t="shared" si="11"/>
        <v>3</v>
      </c>
      <c r="I44" s="229">
        <f t="shared" si="11"/>
        <v>2</v>
      </c>
      <c r="J44" s="229">
        <f t="shared" si="11"/>
        <v>7</v>
      </c>
      <c r="K44" s="229">
        <f t="shared" si="11"/>
        <v>61</v>
      </c>
      <c r="L44" s="229">
        <f t="shared" si="11"/>
        <v>16</v>
      </c>
      <c r="M44" s="229" t="str">
        <f t="shared" si="11"/>
        <v>-</v>
      </c>
    </row>
    <row r="45" spans="1:13" s="126" customFormat="1" ht="12" customHeight="1" x14ac:dyDescent="0.2">
      <c r="A45" s="946"/>
      <c r="B45" s="259" t="s">
        <v>237</v>
      </c>
      <c r="C45" s="229">
        <f>C48</f>
        <v>855</v>
      </c>
      <c r="D45" s="229">
        <f t="shared" ref="D45:M45" si="12">D48</f>
        <v>60</v>
      </c>
      <c r="E45" s="229">
        <f t="shared" si="12"/>
        <v>4</v>
      </c>
      <c r="F45" s="229">
        <f t="shared" si="12"/>
        <v>4</v>
      </c>
      <c r="G45" s="229">
        <f t="shared" si="12"/>
        <v>3</v>
      </c>
      <c r="H45" s="229">
        <f t="shared" si="12"/>
        <v>3</v>
      </c>
      <c r="I45" s="229">
        <f t="shared" si="12"/>
        <v>2</v>
      </c>
      <c r="J45" s="229">
        <f t="shared" si="12"/>
        <v>7</v>
      </c>
      <c r="K45" s="229">
        <f t="shared" si="12"/>
        <v>35</v>
      </c>
      <c r="L45" s="229">
        <f t="shared" si="12"/>
        <v>10</v>
      </c>
      <c r="M45" s="229" t="str">
        <f t="shared" si="12"/>
        <v>-</v>
      </c>
    </row>
    <row r="46" spans="1:13" s="126" customFormat="1" ht="12" customHeight="1" x14ac:dyDescent="0.2">
      <c r="A46" s="947"/>
      <c r="B46" s="259" t="s">
        <v>238</v>
      </c>
      <c r="C46" s="229">
        <f>C49</f>
        <v>1061</v>
      </c>
      <c r="D46" s="229">
        <f t="shared" ref="D46:M46" si="13">D49</f>
        <v>34</v>
      </c>
      <c r="E46" s="229">
        <f t="shared" si="13"/>
        <v>2</v>
      </c>
      <c r="F46" s="229" t="str">
        <f t="shared" si="13"/>
        <v>-</v>
      </c>
      <c r="G46" s="229" t="str">
        <f t="shared" si="13"/>
        <v>-</v>
      </c>
      <c r="H46" s="229" t="str">
        <f t="shared" si="13"/>
        <v>-</v>
      </c>
      <c r="I46" s="229" t="str">
        <f t="shared" si="13"/>
        <v>-</v>
      </c>
      <c r="J46" s="229" t="str">
        <f t="shared" si="13"/>
        <v>-</v>
      </c>
      <c r="K46" s="229">
        <f t="shared" si="13"/>
        <v>26</v>
      </c>
      <c r="L46" s="229">
        <f t="shared" si="13"/>
        <v>6</v>
      </c>
      <c r="M46" s="229" t="str">
        <f t="shared" si="13"/>
        <v>-</v>
      </c>
    </row>
    <row r="47" spans="1:13" s="126" customFormat="1" ht="12" customHeight="1" x14ac:dyDescent="0.2">
      <c r="A47" s="948" t="s">
        <v>452</v>
      </c>
      <c r="B47" s="257" t="s">
        <v>1</v>
      </c>
      <c r="C47" s="224">
        <f>IF(SUM(C50,C53,C56,C59)=0,"-",SUM(C50,C53,C56,C59))</f>
        <v>1916</v>
      </c>
      <c r="D47" s="224">
        <f t="shared" ref="D47:M47" si="14">IF(SUM(D50,D53,D56,D59)=0,"-",SUM(D50,D53,D56,D59))</f>
        <v>94</v>
      </c>
      <c r="E47" s="224">
        <f t="shared" si="14"/>
        <v>6</v>
      </c>
      <c r="F47" s="224">
        <f t="shared" si="14"/>
        <v>4</v>
      </c>
      <c r="G47" s="224">
        <f t="shared" si="14"/>
        <v>3</v>
      </c>
      <c r="H47" s="224">
        <f t="shared" si="14"/>
        <v>3</v>
      </c>
      <c r="I47" s="224">
        <f t="shared" si="14"/>
        <v>2</v>
      </c>
      <c r="J47" s="224">
        <f t="shared" si="14"/>
        <v>7</v>
      </c>
      <c r="K47" s="224">
        <f t="shared" si="14"/>
        <v>61</v>
      </c>
      <c r="L47" s="224">
        <f t="shared" si="14"/>
        <v>16</v>
      </c>
      <c r="M47" s="224" t="str">
        <f t="shared" si="14"/>
        <v>-</v>
      </c>
    </row>
    <row r="48" spans="1:13" s="126" customFormat="1" ht="12" customHeight="1" x14ac:dyDescent="0.2">
      <c r="A48" s="949"/>
      <c r="B48" s="258" t="s">
        <v>237</v>
      </c>
      <c r="C48" s="219">
        <f t="shared" ref="C48:M49" si="15">IF(SUM(C51,C54,C57,C60)=0,"-",SUM(C51,C54,C57,C60))</f>
        <v>855</v>
      </c>
      <c r="D48" s="219">
        <f t="shared" si="15"/>
        <v>60</v>
      </c>
      <c r="E48" s="219">
        <f t="shared" si="15"/>
        <v>4</v>
      </c>
      <c r="F48" s="219">
        <f t="shared" si="15"/>
        <v>4</v>
      </c>
      <c r="G48" s="219">
        <f t="shared" si="15"/>
        <v>3</v>
      </c>
      <c r="H48" s="219">
        <f t="shared" si="15"/>
        <v>3</v>
      </c>
      <c r="I48" s="219">
        <f t="shared" si="15"/>
        <v>2</v>
      </c>
      <c r="J48" s="219">
        <f t="shared" si="15"/>
        <v>7</v>
      </c>
      <c r="K48" s="219">
        <f t="shared" si="15"/>
        <v>35</v>
      </c>
      <c r="L48" s="219">
        <f t="shared" si="15"/>
        <v>10</v>
      </c>
      <c r="M48" s="219" t="str">
        <f t="shared" si="15"/>
        <v>-</v>
      </c>
    </row>
    <row r="49" spans="1:13" s="126" customFormat="1" ht="12" customHeight="1" x14ac:dyDescent="0.2">
      <c r="A49" s="949"/>
      <c r="B49" s="258" t="s">
        <v>238</v>
      </c>
      <c r="C49" s="219">
        <f t="shared" si="15"/>
        <v>1061</v>
      </c>
      <c r="D49" s="219">
        <f t="shared" si="15"/>
        <v>34</v>
      </c>
      <c r="E49" s="219">
        <f t="shared" si="15"/>
        <v>2</v>
      </c>
      <c r="F49" s="219" t="str">
        <f t="shared" si="15"/>
        <v>-</v>
      </c>
      <c r="G49" s="219" t="str">
        <f t="shared" si="15"/>
        <v>-</v>
      </c>
      <c r="H49" s="219" t="str">
        <f t="shared" si="15"/>
        <v>-</v>
      </c>
      <c r="I49" s="219" t="str">
        <f t="shared" si="15"/>
        <v>-</v>
      </c>
      <c r="J49" s="219" t="str">
        <f t="shared" si="15"/>
        <v>-</v>
      </c>
      <c r="K49" s="219">
        <f t="shared" si="15"/>
        <v>26</v>
      </c>
      <c r="L49" s="219">
        <f t="shared" si="15"/>
        <v>6</v>
      </c>
      <c r="M49" s="219" t="str">
        <f t="shared" si="15"/>
        <v>-</v>
      </c>
    </row>
    <row r="50" spans="1:13" s="126" customFormat="1" ht="12" customHeight="1" x14ac:dyDescent="0.2">
      <c r="A50" s="755" t="s">
        <v>453</v>
      </c>
      <c r="B50" s="260" t="s">
        <v>1</v>
      </c>
      <c r="C50" s="202">
        <f>IF(SUM(C51:C52)=0,"-",SUM((C51:C52)))</f>
        <v>627</v>
      </c>
      <c r="D50" s="202">
        <f>IF(SUM(D51:D52)=0,"-",SUM((D51:D52)))</f>
        <v>21</v>
      </c>
      <c r="E50" s="202">
        <f t="shared" ref="E50:J50" si="16">IF(SUM(E51:E52)=0,"-",SUM((E51:E52)))</f>
        <v>3</v>
      </c>
      <c r="F50" s="202">
        <f t="shared" si="16"/>
        <v>3</v>
      </c>
      <c r="G50" s="202">
        <f t="shared" si="16"/>
        <v>2</v>
      </c>
      <c r="H50" s="202">
        <f t="shared" si="16"/>
        <v>2</v>
      </c>
      <c r="I50" s="202">
        <f t="shared" si="16"/>
        <v>1</v>
      </c>
      <c r="J50" s="202">
        <f t="shared" si="16"/>
        <v>7</v>
      </c>
      <c r="K50" s="202">
        <f>IF(SUM(K51:K52)=0,"-",SUM((K51:K52)))</f>
        <v>5</v>
      </c>
      <c r="L50" s="202">
        <f>IF(SUM(L51:L52)=0,"-",SUM((L51:L52)))</f>
        <v>3</v>
      </c>
      <c r="M50" s="202" t="str">
        <f>IF(SUM(M51:M52)=0,"-",SUM((M51:M52)))</f>
        <v>-</v>
      </c>
    </row>
    <row r="51" spans="1:13" s="126" customFormat="1" ht="12" customHeight="1" x14ac:dyDescent="0.2">
      <c r="A51" s="851"/>
      <c r="B51" s="260" t="s">
        <v>237</v>
      </c>
      <c r="C51" s="202">
        <v>251</v>
      </c>
      <c r="D51" s="202">
        <v>13</v>
      </c>
      <c r="E51" s="202">
        <v>1</v>
      </c>
      <c r="F51" s="202">
        <v>3</v>
      </c>
      <c r="G51" s="202">
        <v>2</v>
      </c>
      <c r="H51" s="202">
        <v>2</v>
      </c>
      <c r="I51" s="202">
        <v>1</v>
      </c>
      <c r="J51" s="202">
        <v>7</v>
      </c>
      <c r="K51" s="202"/>
      <c r="L51" s="202">
        <v>2</v>
      </c>
      <c r="M51" s="202"/>
    </row>
    <row r="52" spans="1:13" s="126" customFormat="1" ht="12" customHeight="1" x14ac:dyDescent="0.2">
      <c r="A52" s="756"/>
      <c r="B52" s="260" t="s">
        <v>238</v>
      </c>
      <c r="C52" s="202">
        <v>376</v>
      </c>
      <c r="D52" s="202">
        <v>8</v>
      </c>
      <c r="E52" s="202">
        <v>2</v>
      </c>
      <c r="F52" s="202" t="s">
        <v>519</v>
      </c>
      <c r="G52" s="202" t="s">
        <v>519</v>
      </c>
      <c r="H52" s="202" t="s">
        <v>519</v>
      </c>
      <c r="I52" s="202" t="s">
        <v>519</v>
      </c>
      <c r="J52" s="202" t="s">
        <v>519</v>
      </c>
      <c r="K52" s="202">
        <v>5</v>
      </c>
      <c r="L52" s="202">
        <v>1</v>
      </c>
      <c r="M52" s="202"/>
    </row>
    <row r="53" spans="1:13" s="126" customFormat="1" ht="12" customHeight="1" x14ac:dyDescent="0.2">
      <c r="A53" s="771" t="s">
        <v>454</v>
      </c>
      <c r="B53" s="260" t="s">
        <v>1</v>
      </c>
      <c r="C53" s="202">
        <f t="shared" ref="C53:M53" si="17">IF(SUM(C54:C55)=0,"-",SUM((C54:C55)))</f>
        <v>146</v>
      </c>
      <c r="D53" s="202">
        <f t="shared" si="17"/>
        <v>7</v>
      </c>
      <c r="E53" s="202" t="s">
        <v>524</v>
      </c>
      <c r="F53" s="202" t="s">
        <v>524</v>
      </c>
      <c r="G53" s="202" t="s">
        <v>524</v>
      </c>
      <c r="H53" s="202" t="s">
        <v>524</v>
      </c>
      <c r="I53" s="202" t="s">
        <v>524</v>
      </c>
      <c r="J53" s="202" t="s">
        <v>519</v>
      </c>
      <c r="K53" s="202">
        <f t="shared" si="17"/>
        <v>4</v>
      </c>
      <c r="L53" s="202">
        <f t="shared" si="17"/>
        <v>3</v>
      </c>
      <c r="M53" s="202" t="str">
        <f t="shared" si="17"/>
        <v>-</v>
      </c>
    </row>
    <row r="54" spans="1:13" s="126" customFormat="1" ht="12" customHeight="1" x14ac:dyDescent="0.2">
      <c r="A54" s="919"/>
      <c r="B54" s="260" t="s">
        <v>237</v>
      </c>
      <c r="C54" s="202">
        <v>62</v>
      </c>
      <c r="D54" s="202">
        <v>1</v>
      </c>
      <c r="E54" s="202" t="s">
        <v>524</v>
      </c>
      <c r="F54" s="202" t="s">
        <v>524</v>
      </c>
      <c r="G54" s="202" t="s">
        <v>524</v>
      </c>
      <c r="H54" s="202" t="s">
        <v>524</v>
      </c>
      <c r="I54" s="202" t="s">
        <v>524</v>
      </c>
      <c r="J54" s="202" t="s">
        <v>519</v>
      </c>
      <c r="K54" s="202"/>
      <c r="L54" s="202">
        <v>1</v>
      </c>
      <c r="M54" s="202"/>
    </row>
    <row r="55" spans="1:13" s="126" customFormat="1" ht="12" customHeight="1" x14ac:dyDescent="0.2">
      <c r="A55" s="772"/>
      <c r="B55" s="260" t="s">
        <v>238</v>
      </c>
      <c r="C55" s="202">
        <v>84</v>
      </c>
      <c r="D55" s="202">
        <v>6</v>
      </c>
      <c r="E55" s="202" t="s">
        <v>524</v>
      </c>
      <c r="F55" s="202" t="s">
        <v>524</v>
      </c>
      <c r="G55" s="202" t="s">
        <v>524</v>
      </c>
      <c r="H55" s="202" t="s">
        <v>524</v>
      </c>
      <c r="I55" s="202" t="s">
        <v>524</v>
      </c>
      <c r="J55" s="202" t="s">
        <v>519</v>
      </c>
      <c r="K55" s="202">
        <v>4</v>
      </c>
      <c r="L55" s="202">
        <v>2</v>
      </c>
      <c r="M55" s="202"/>
    </row>
    <row r="56" spans="1:13" s="126" customFormat="1" ht="12" customHeight="1" x14ac:dyDescent="0.2">
      <c r="A56" s="771" t="s">
        <v>455</v>
      </c>
      <c r="B56" s="260" t="s">
        <v>1</v>
      </c>
      <c r="C56" s="202">
        <f>IF(SUM(C57:C58)=0,"-",SUM((C57:C58)))</f>
        <v>357</v>
      </c>
      <c r="D56" s="202">
        <f>IF(SUM(D57:D58)=0,"-",SUM((D57:D58)))</f>
        <v>19</v>
      </c>
      <c r="E56" s="202" t="s">
        <v>524</v>
      </c>
      <c r="F56" s="202" t="s">
        <v>524</v>
      </c>
      <c r="G56" s="202" t="s">
        <v>524</v>
      </c>
      <c r="H56" s="202" t="s">
        <v>524</v>
      </c>
      <c r="I56" s="202" t="s">
        <v>524</v>
      </c>
      <c r="J56" s="202" t="s">
        <v>519</v>
      </c>
      <c r="K56" s="202">
        <f>IF(SUM(K57:K58)=0,"-",SUM((K57:K58)))</f>
        <v>14</v>
      </c>
      <c r="L56" s="202">
        <f>IF(SUM(L57:L58)=0,"-",SUM((L57:L58)))</f>
        <v>5</v>
      </c>
      <c r="M56" s="202" t="str">
        <f>IF(SUM(M57:M58)=0,"-",SUM((M57:M58)))</f>
        <v>-</v>
      </c>
    </row>
    <row r="57" spans="1:13" s="126" customFormat="1" ht="12" customHeight="1" x14ac:dyDescent="0.2">
      <c r="A57" s="919"/>
      <c r="B57" s="260" t="s">
        <v>237</v>
      </c>
      <c r="C57" s="202">
        <v>171</v>
      </c>
      <c r="D57" s="202">
        <v>14</v>
      </c>
      <c r="E57" s="202" t="s">
        <v>524</v>
      </c>
      <c r="F57" s="202" t="s">
        <v>524</v>
      </c>
      <c r="G57" s="202" t="s">
        <v>524</v>
      </c>
      <c r="H57" s="202" t="s">
        <v>524</v>
      </c>
      <c r="I57" s="202" t="s">
        <v>524</v>
      </c>
      <c r="J57" s="202" t="s">
        <v>519</v>
      </c>
      <c r="K57" s="202">
        <v>9</v>
      </c>
      <c r="L57" s="202">
        <v>5</v>
      </c>
      <c r="M57" s="202"/>
    </row>
    <row r="58" spans="1:13" s="126" customFormat="1" ht="12" customHeight="1" x14ac:dyDescent="0.2">
      <c r="A58" s="772"/>
      <c r="B58" s="260" t="s">
        <v>238</v>
      </c>
      <c r="C58" s="202">
        <v>186</v>
      </c>
      <c r="D58" s="202">
        <v>5</v>
      </c>
      <c r="E58" s="202" t="s">
        <v>524</v>
      </c>
      <c r="F58" s="202" t="s">
        <v>524</v>
      </c>
      <c r="G58" s="202" t="s">
        <v>524</v>
      </c>
      <c r="H58" s="202" t="s">
        <v>524</v>
      </c>
      <c r="I58" s="202" t="s">
        <v>524</v>
      </c>
      <c r="J58" s="202" t="s">
        <v>519</v>
      </c>
      <c r="K58" s="202">
        <v>5</v>
      </c>
      <c r="L58" s="202"/>
      <c r="M58" s="202"/>
    </row>
    <row r="59" spans="1:13" s="126" customFormat="1" ht="12" customHeight="1" x14ac:dyDescent="0.2">
      <c r="A59" s="771" t="s">
        <v>456</v>
      </c>
      <c r="B59" s="260" t="s">
        <v>1</v>
      </c>
      <c r="C59" s="202">
        <f t="shared" ref="C59:L59" si="18">IF(SUM(C60:C61)=0,"-",SUM((C60:C61)))</f>
        <v>786</v>
      </c>
      <c r="D59" s="202">
        <f t="shared" si="18"/>
        <v>47</v>
      </c>
      <c r="E59" s="202">
        <f t="shared" si="18"/>
        <v>3</v>
      </c>
      <c r="F59" s="202">
        <f t="shared" si="18"/>
        <v>1</v>
      </c>
      <c r="G59" s="202">
        <f t="shared" si="18"/>
        <v>1</v>
      </c>
      <c r="H59" s="202">
        <f t="shared" si="18"/>
        <v>1</v>
      </c>
      <c r="I59" s="202">
        <f t="shared" si="18"/>
        <v>1</v>
      </c>
      <c r="J59" s="202" t="s">
        <v>519</v>
      </c>
      <c r="K59" s="202">
        <f t="shared" si="18"/>
        <v>38</v>
      </c>
      <c r="L59" s="202">
        <f t="shared" si="18"/>
        <v>5</v>
      </c>
      <c r="M59" s="202" t="str">
        <f>IF(SUM(M60:M61)=0,"-",SUM((M60:M61)))</f>
        <v>-</v>
      </c>
    </row>
    <row r="60" spans="1:13" s="126" customFormat="1" ht="12" customHeight="1" x14ac:dyDescent="0.2">
      <c r="A60" s="919"/>
      <c r="B60" s="260" t="s">
        <v>237</v>
      </c>
      <c r="C60" s="202">
        <v>371</v>
      </c>
      <c r="D60" s="202">
        <v>32</v>
      </c>
      <c r="E60" s="202">
        <v>3</v>
      </c>
      <c r="F60" s="202">
        <v>1</v>
      </c>
      <c r="G60" s="202">
        <v>1</v>
      </c>
      <c r="H60" s="202">
        <v>1</v>
      </c>
      <c r="I60" s="202">
        <v>1</v>
      </c>
      <c r="J60" s="202" t="s">
        <v>519</v>
      </c>
      <c r="K60" s="202">
        <v>26</v>
      </c>
      <c r="L60" s="202">
        <v>2</v>
      </c>
      <c r="M60" s="202"/>
    </row>
    <row r="61" spans="1:13" s="126" customFormat="1" ht="12" customHeight="1" x14ac:dyDescent="0.2">
      <c r="A61" s="772"/>
      <c r="B61" s="260" t="s">
        <v>238</v>
      </c>
      <c r="C61" s="202">
        <v>415</v>
      </c>
      <c r="D61" s="202">
        <v>15</v>
      </c>
      <c r="E61" s="202" t="s">
        <v>519</v>
      </c>
      <c r="F61" s="202" t="s">
        <v>519</v>
      </c>
      <c r="G61" s="202" t="s">
        <v>519</v>
      </c>
      <c r="H61" s="202" t="s">
        <v>519</v>
      </c>
      <c r="I61" s="202" t="s">
        <v>519</v>
      </c>
      <c r="J61" s="202" t="s">
        <v>519</v>
      </c>
      <c r="K61" s="202">
        <v>12</v>
      </c>
      <c r="L61" s="202">
        <v>3</v>
      </c>
      <c r="M61" s="202"/>
    </row>
    <row r="62" spans="1:13" s="633" customFormat="1" ht="12" customHeight="1" x14ac:dyDescent="0.2">
      <c r="A62" s="950" t="s">
        <v>466</v>
      </c>
      <c r="B62" s="611" t="s">
        <v>1</v>
      </c>
      <c r="C62" s="612">
        <f>C65</f>
        <v>1478</v>
      </c>
      <c r="D62" s="612">
        <f t="shared" ref="D62:M62" si="19">D65</f>
        <v>98</v>
      </c>
      <c r="E62" s="612">
        <f t="shared" si="19"/>
        <v>5</v>
      </c>
      <c r="F62" s="612">
        <f t="shared" si="19"/>
        <v>3</v>
      </c>
      <c r="G62" s="612">
        <f t="shared" si="19"/>
        <v>3</v>
      </c>
      <c r="H62" s="612">
        <f t="shared" si="19"/>
        <v>2</v>
      </c>
      <c r="I62" s="612">
        <f t="shared" si="19"/>
        <v>2</v>
      </c>
      <c r="J62" s="612">
        <f t="shared" si="19"/>
        <v>2</v>
      </c>
      <c r="K62" s="612">
        <f t="shared" si="19"/>
        <v>72</v>
      </c>
      <c r="L62" s="612">
        <f t="shared" si="19"/>
        <v>11</v>
      </c>
      <c r="M62" s="612">
        <f t="shared" si="19"/>
        <v>5</v>
      </c>
    </row>
    <row r="63" spans="1:13" s="633" customFormat="1" ht="12" customHeight="1" x14ac:dyDescent="0.2">
      <c r="A63" s="951"/>
      <c r="B63" s="611" t="s">
        <v>237</v>
      </c>
      <c r="C63" s="612">
        <f>C66</f>
        <v>673</v>
      </c>
      <c r="D63" s="612">
        <f t="shared" ref="D63:M63" si="20">D66</f>
        <v>55</v>
      </c>
      <c r="E63" s="612">
        <f t="shared" si="20"/>
        <v>3</v>
      </c>
      <c r="F63" s="612">
        <f t="shared" si="20"/>
        <v>3</v>
      </c>
      <c r="G63" s="612">
        <f t="shared" si="20"/>
        <v>3</v>
      </c>
      <c r="H63" s="612">
        <f t="shared" si="20"/>
        <v>2</v>
      </c>
      <c r="I63" s="612">
        <f t="shared" si="20"/>
        <v>2</v>
      </c>
      <c r="J63" s="612">
        <f t="shared" si="20"/>
        <v>1</v>
      </c>
      <c r="K63" s="612">
        <f t="shared" si="20"/>
        <v>37</v>
      </c>
      <c r="L63" s="612">
        <f t="shared" si="20"/>
        <v>10</v>
      </c>
      <c r="M63" s="612">
        <f t="shared" si="20"/>
        <v>1</v>
      </c>
    </row>
    <row r="64" spans="1:13" s="633" customFormat="1" ht="12" customHeight="1" x14ac:dyDescent="0.2">
      <c r="A64" s="952"/>
      <c r="B64" s="611" t="s">
        <v>238</v>
      </c>
      <c r="C64" s="612">
        <f>C67</f>
        <v>805</v>
      </c>
      <c r="D64" s="612">
        <f t="shared" ref="D64:M64" si="21">D67</f>
        <v>43</v>
      </c>
      <c r="E64" s="612">
        <f t="shared" si="21"/>
        <v>2</v>
      </c>
      <c r="F64" s="612" t="str">
        <f t="shared" si="21"/>
        <v>-</v>
      </c>
      <c r="G64" s="612" t="str">
        <f t="shared" si="21"/>
        <v>-</v>
      </c>
      <c r="H64" s="612" t="str">
        <f t="shared" si="21"/>
        <v>-</v>
      </c>
      <c r="I64" s="612" t="str">
        <f t="shared" si="21"/>
        <v>-</v>
      </c>
      <c r="J64" s="612">
        <f t="shared" si="21"/>
        <v>1</v>
      </c>
      <c r="K64" s="612">
        <f t="shared" si="21"/>
        <v>35</v>
      </c>
      <c r="L64" s="612">
        <f t="shared" si="21"/>
        <v>1</v>
      </c>
      <c r="M64" s="612">
        <f t="shared" si="21"/>
        <v>4</v>
      </c>
    </row>
    <row r="65" spans="1:17" s="126" customFormat="1" ht="12" customHeight="1" x14ac:dyDescent="0.2">
      <c r="A65" s="948" t="s">
        <v>458</v>
      </c>
      <c r="B65" s="257" t="s">
        <v>1</v>
      </c>
      <c r="C65" s="531">
        <f>SUM(C68,C71,C74,C77,C80)</f>
        <v>1478</v>
      </c>
      <c r="D65" s="531">
        <f t="shared" ref="D65:M65" si="22">SUM(D68,D71,D74,D77,D80)</f>
        <v>98</v>
      </c>
      <c r="E65" s="531">
        <f t="shared" si="22"/>
        <v>5</v>
      </c>
      <c r="F65" s="531">
        <f t="shared" si="22"/>
        <v>3</v>
      </c>
      <c r="G65" s="531">
        <f t="shared" si="22"/>
        <v>3</v>
      </c>
      <c r="H65" s="531">
        <f t="shared" si="22"/>
        <v>2</v>
      </c>
      <c r="I65" s="531">
        <f t="shared" si="22"/>
        <v>2</v>
      </c>
      <c r="J65" s="531">
        <f t="shared" si="22"/>
        <v>2</v>
      </c>
      <c r="K65" s="531">
        <f t="shared" si="22"/>
        <v>72</v>
      </c>
      <c r="L65" s="531">
        <f t="shared" si="22"/>
        <v>11</v>
      </c>
      <c r="M65" s="531">
        <f t="shared" si="22"/>
        <v>5</v>
      </c>
    </row>
    <row r="66" spans="1:17" s="126" customFormat="1" ht="12" customHeight="1" x14ac:dyDescent="0.2">
      <c r="A66" s="949"/>
      <c r="B66" s="258" t="s">
        <v>237</v>
      </c>
      <c r="C66" s="545">
        <f t="shared" ref="C66:M67" si="23">SUM(C69,C72,C75,C78,C81)</f>
        <v>673</v>
      </c>
      <c r="D66" s="545">
        <f t="shared" si="23"/>
        <v>55</v>
      </c>
      <c r="E66" s="545">
        <f t="shared" si="23"/>
        <v>3</v>
      </c>
      <c r="F66" s="545">
        <f t="shared" si="23"/>
        <v>3</v>
      </c>
      <c r="G66" s="545">
        <f t="shared" si="23"/>
        <v>3</v>
      </c>
      <c r="H66" s="545">
        <f t="shared" si="23"/>
        <v>2</v>
      </c>
      <c r="I66" s="545">
        <f t="shared" si="23"/>
        <v>2</v>
      </c>
      <c r="J66" s="545">
        <f t="shared" si="23"/>
        <v>1</v>
      </c>
      <c r="K66" s="545">
        <f t="shared" si="23"/>
        <v>37</v>
      </c>
      <c r="L66" s="545">
        <f t="shared" si="23"/>
        <v>10</v>
      </c>
      <c r="M66" s="545">
        <f t="shared" si="23"/>
        <v>1</v>
      </c>
    </row>
    <row r="67" spans="1:17" s="126" customFormat="1" ht="12" customHeight="1" x14ac:dyDescent="0.2">
      <c r="A67" s="949"/>
      <c r="B67" s="258" t="s">
        <v>238</v>
      </c>
      <c r="C67" s="545">
        <f t="shared" si="23"/>
        <v>805</v>
      </c>
      <c r="D67" s="545">
        <f t="shared" si="23"/>
        <v>43</v>
      </c>
      <c r="E67" s="545">
        <f t="shared" si="23"/>
        <v>2</v>
      </c>
      <c r="F67" s="545" t="s">
        <v>518</v>
      </c>
      <c r="G67" s="545" t="s">
        <v>518</v>
      </c>
      <c r="H67" s="545" t="s">
        <v>518</v>
      </c>
      <c r="I67" s="545" t="s">
        <v>518</v>
      </c>
      <c r="J67" s="545">
        <f t="shared" si="23"/>
        <v>1</v>
      </c>
      <c r="K67" s="545">
        <f t="shared" si="23"/>
        <v>35</v>
      </c>
      <c r="L67" s="545">
        <f t="shared" si="23"/>
        <v>1</v>
      </c>
      <c r="M67" s="545">
        <f t="shared" si="23"/>
        <v>4</v>
      </c>
    </row>
    <row r="68" spans="1:17" s="126" customFormat="1" ht="12" customHeight="1" x14ac:dyDescent="0.2">
      <c r="A68" s="771" t="s">
        <v>459</v>
      </c>
      <c r="B68" s="260" t="s">
        <v>1</v>
      </c>
      <c r="C68" s="546">
        <f>SUM(C69:C70)</f>
        <v>368</v>
      </c>
      <c r="D68" s="546">
        <f t="shared" ref="D68:M68" si="24">SUM(D69:D70)</f>
        <v>30</v>
      </c>
      <c r="E68" s="546">
        <f t="shared" si="24"/>
        <v>1</v>
      </c>
      <c r="F68" s="546">
        <f t="shared" si="24"/>
        <v>1</v>
      </c>
      <c r="G68" s="546">
        <f t="shared" si="24"/>
        <v>1</v>
      </c>
      <c r="H68" s="546">
        <f t="shared" si="24"/>
        <v>1</v>
      </c>
      <c r="I68" s="546">
        <f t="shared" si="24"/>
        <v>1</v>
      </c>
      <c r="J68" s="546">
        <f t="shared" si="24"/>
        <v>1</v>
      </c>
      <c r="K68" s="546">
        <f t="shared" si="24"/>
        <v>21</v>
      </c>
      <c r="L68" s="546">
        <f t="shared" si="24"/>
        <v>1</v>
      </c>
      <c r="M68" s="546">
        <f t="shared" si="24"/>
        <v>5</v>
      </c>
    </row>
    <row r="69" spans="1:17" s="126" customFormat="1" ht="12" customHeight="1" x14ac:dyDescent="0.2">
      <c r="A69" s="919"/>
      <c r="B69" s="260" t="s">
        <v>237</v>
      </c>
      <c r="C69" s="546">
        <v>151</v>
      </c>
      <c r="D69" s="546">
        <v>15</v>
      </c>
      <c r="E69" s="546">
        <v>1</v>
      </c>
      <c r="F69" s="546">
        <v>1</v>
      </c>
      <c r="G69" s="546">
        <v>1</v>
      </c>
      <c r="H69" s="546">
        <v>1</v>
      </c>
      <c r="I69" s="546">
        <v>1</v>
      </c>
      <c r="J69" s="546">
        <v>1</v>
      </c>
      <c r="K69" s="546">
        <v>10</v>
      </c>
      <c r="L69" s="546">
        <v>1</v>
      </c>
      <c r="M69" s="546">
        <v>1</v>
      </c>
    </row>
    <row r="70" spans="1:17" s="126" customFormat="1" ht="12" customHeight="1" x14ac:dyDescent="0.2">
      <c r="A70" s="772"/>
      <c r="B70" s="260" t="s">
        <v>238</v>
      </c>
      <c r="C70" s="546">
        <v>217</v>
      </c>
      <c r="D70" s="546">
        <v>15</v>
      </c>
      <c r="E70" s="546" t="s">
        <v>179</v>
      </c>
      <c r="F70" s="546" t="s">
        <v>179</v>
      </c>
      <c r="G70" s="546" t="s">
        <v>179</v>
      </c>
      <c r="H70" s="546" t="s">
        <v>179</v>
      </c>
      <c r="I70" s="546" t="s">
        <v>179</v>
      </c>
      <c r="J70" s="546" t="s">
        <v>179</v>
      </c>
      <c r="K70" s="546">
        <v>11</v>
      </c>
      <c r="L70" s="546" t="s">
        <v>179</v>
      </c>
      <c r="M70" s="546">
        <v>4</v>
      </c>
    </row>
    <row r="71" spans="1:17" s="126" customFormat="1" ht="12" customHeight="1" x14ac:dyDescent="0.2">
      <c r="A71" s="771" t="s">
        <v>461</v>
      </c>
      <c r="B71" s="260" t="s">
        <v>1</v>
      </c>
      <c r="C71" s="546">
        <f t="shared" ref="C71:L71" si="25">SUM(C72:C73)</f>
        <v>317</v>
      </c>
      <c r="D71" s="546">
        <f t="shared" si="25"/>
        <v>20</v>
      </c>
      <c r="E71" s="546">
        <f t="shared" si="25"/>
        <v>1</v>
      </c>
      <c r="F71" s="546">
        <f t="shared" si="25"/>
        <v>2</v>
      </c>
      <c r="G71" s="546">
        <f t="shared" si="25"/>
        <v>2</v>
      </c>
      <c r="H71" s="546">
        <f t="shared" si="25"/>
        <v>1</v>
      </c>
      <c r="I71" s="546">
        <f t="shared" si="25"/>
        <v>1</v>
      </c>
      <c r="J71" s="546" t="s">
        <v>524</v>
      </c>
      <c r="K71" s="546">
        <f t="shared" si="25"/>
        <v>14</v>
      </c>
      <c r="L71" s="546">
        <f t="shared" si="25"/>
        <v>3</v>
      </c>
      <c r="M71" s="546" t="s">
        <v>524</v>
      </c>
    </row>
    <row r="72" spans="1:17" s="126" customFormat="1" ht="12" customHeight="1" x14ac:dyDescent="0.2">
      <c r="A72" s="919"/>
      <c r="B72" s="260" t="s">
        <v>237</v>
      </c>
      <c r="C72" s="546">
        <v>131</v>
      </c>
      <c r="D72" s="546">
        <v>13</v>
      </c>
      <c r="E72" s="546" t="s">
        <v>179</v>
      </c>
      <c r="F72" s="546">
        <v>2</v>
      </c>
      <c r="G72" s="546">
        <v>2</v>
      </c>
      <c r="H72" s="546">
        <v>1</v>
      </c>
      <c r="I72" s="546">
        <v>1</v>
      </c>
      <c r="J72" s="546"/>
      <c r="K72" s="546">
        <v>9</v>
      </c>
      <c r="L72" s="546">
        <v>2</v>
      </c>
      <c r="M72" s="546" t="s">
        <v>179</v>
      </c>
    </row>
    <row r="73" spans="1:17" s="126" customFormat="1" ht="12" customHeight="1" x14ac:dyDescent="0.2">
      <c r="A73" s="772"/>
      <c r="B73" s="260" t="s">
        <v>238</v>
      </c>
      <c r="C73" s="546">
        <v>186</v>
      </c>
      <c r="D73" s="546">
        <v>7</v>
      </c>
      <c r="E73" s="546">
        <v>1</v>
      </c>
      <c r="F73" s="546" t="s">
        <v>179</v>
      </c>
      <c r="G73" s="546" t="s">
        <v>179</v>
      </c>
      <c r="H73" s="546" t="s">
        <v>179</v>
      </c>
      <c r="I73" s="546" t="s">
        <v>179</v>
      </c>
      <c r="J73" s="546" t="s">
        <v>179</v>
      </c>
      <c r="K73" s="546">
        <v>5</v>
      </c>
      <c r="L73" s="546">
        <v>1</v>
      </c>
      <c r="M73" s="546" t="s">
        <v>179</v>
      </c>
    </row>
    <row r="74" spans="1:17" s="126" customFormat="1" ht="12" customHeight="1" x14ac:dyDescent="0.2">
      <c r="A74" s="771" t="s">
        <v>460</v>
      </c>
      <c r="B74" s="260" t="s">
        <v>1</v>
      </c>
      <c r="C74" s="546">
        <f t="shared" ref="C74:L74" si="26">SUM(C75:C76)</f>
        <v>297</v>
      </c>
      <c r="D74" s="546">
        <f t="shared" si="26"/>
        <v>18</v>
      </c>
      <c r="E74" s="546">
        <f t="shared" si="26"/>
        <v>3</v>
      </c>
      <c r="F74" s="546" t="s">
        <v>518</v>
      </c>
      <c r="G74" s="546" t="s">
        <v>518</v>
      </c>
      <c r="H74" s="546" t="s">
        <v>518</v>
      </c>
      <c r="I74" s="546" t="s">
        <v>518</v>
      </c>
      <c r="J74" s="546" t="s">
        <v>518</v>
      </c>
      <c r="K74" s="546">
        <f t="shared" si="26"/>
        <v>9</v>
      </c>
      <c r="L74" s="546">
        <f t="shared" si="26"/>
        <v>6</v>
      </c>
      <c r="M74" s="546" t="s">
        <v>519</v>
      </c>
    </row>
    <row r="75" spans="1:17" ht="12" customHeight="1" x14ac:dyDescent="0.2">
      <c r="A75" s="919"/>
      <c r="B75" s="260" t="s">
        <v>237</v>
      </c>
      <c r="C75" s="546">
        <v>139</v>
      </c>
      <c r="D75" s="546">
        <v>13</v>
      </c>
      <c r="E75" s="546">
        <v>2</v>
      </c>
      <c r="F75" s="546" t="s">
        <v>518</v>
      </c>
      <c r="G75" s="546" t="s">
        <v>518</v>
      </c>
      <c r="H75" s="546" t="s">
        <v>518</v>
      </c>
      <c r="I75" s="546" t="s">
        <v>518</v>
      </c>
      <c r="J75" s="546" t="s">
        <v>179</v>
      </c>
      <c r="K75" s="546">
        <v>5</v>
      </c>
      <c r="L75" s="546">
        <v>6</v>
      </c>
      <c r="M75" s="546" t="s">
        <v>179</v>
      </c>
    </row>
    <row r="76" spans="1:17" ht="12" customHeight="1" x14ac:dyDescent="0.2">
      <c r="A76" s="772"/>
      <c r="B76" s="260" t="s">
        <v>238</v>
      </c>
      <c r="C76" s="546">
        <v>158</v>
      </c>
      <c r="D76" s="546">
        <v>5</v>
      </c>
      <c r="E76" s="546">
        <v>1</v>
      </c>
      <c r="F76" s="546" t="s">
        <v>518</v>
      </c>
      <c r="G76" s="546" t="s">
        <v>518</v>
      </c>
      <c r="H76" s="546" t="s">
        <v>518</v>
      </c>
      <c r="I76" s="546" t="s">
        <v>518</v>
      </c>
      <c r="J76" s="546" t="s">
        <v>179</v>
      </c>
      <c r="K76" s="546">
        <v>4</v>
      </c>
      <c r="L76" s="546" t="s">
        <v>179</v>
      </c>
      <c r="M76" s="546" t="s">
        <v>179</v>
      </c>
    </row>
    <row r="77" spans="1:17" ht="12" customHeight="1" x14ac:dyDescent="0.2">
      <c r="A77" s="771" t="s">
        <v>462</v>
      </c>
      <c r="B77" s="260" t="s">
        <v>1</v>
      </c>
      <c r="C77" s="546">
        <f t="shared" ref="C77:L77" si="27">SUM(C78:C79)</f>
        <v>240</v>
      </c>
      <c r="D77" s="546">
        <f t="shared" si="27"/>
        <v>10</v>
      </c>
      <c r="E77" s="546" t="s">
        <v>518</v>
      </c>
      <c r="F77" s="546" t="s">
        <v>518</v>
      </c>
      <c r="G77" s="546" t="s">
        <v>518</v>
      </c>
      <c r="H77" s="546" t="s">
        <v>518</v>
      </c>
      <c r="I77" s="546" t="s">
        <v>518</v>
      </c>
      <c r="J77" s="546">
        <f t="shared" si="27"/>
        <v>1</v>
      </c>
      <c r="K77" s="546">
        <f t="shared" si="27"/>
        <v>8</v>
      </c>
      <c r="L77" s="546">
        <f t="shared" si="27"/>
        <v>1</v>
      </c>
      <c r="M77" s="546" t="s">
        <v>375</v>
      </c>
      <c r="N77" s="124"/>
      <c r="O77" s="124"/>
      <c r="P77" s="124"/>
      <c r="Q77" s="124"/>
    </row>
    <row r="78" spans="1:17" ht="12" customHeight="1" x14ac:dyDescent="0.2">
      <c r="A78" s="919"/>
      <c r="B78" s="260" t="s">
        <v>237</v>
      </c>
      <c r="C78" s="546">
        <v>109</v>
      </c>
      <c r="D78" s="546">
        <v>6</v>
      </c>
      <c r="E78" s="546" t="s">
        <v>179</v>
      </c>
      <c r="F78" s="546" t="s">
        <v>179</v>
      </c>
      <c r="G78" s="546" t="s">
        <v>179</v>
      </c>
      <c r="H78" s="546" t="s">
        <v>179</v>
      </c>
      <c r="I78" s="546" t="s">
        <v>179</v>
      </c>
      <c r="J78" s="546" t="s">
        <v>179</v>
      </c>
      <c r="K78" s="546">
        <v>5</v>
      </c>
      <c r="L78" s="546">
        <v>1</v>
      </c>
      <c r="M78" s="546" t="s">
        <v>179</v>
      </c>
    </row>
    <row r="79" spans="1:17" ht="12" customHeight="1" x14ac:dyDescent="0.2">
      <c r="A79" s="772"/>
      <c r="B79" s="260" t="s">
        <v>238</v>
      </c>
      <c r="C79" s="546">
        <v>131</v>
      </c>
      <c r="D79" s="546">
        <v>4</v>
      </c>
      <c r="E79" s="546" t="s">
        <v>179</v>
      </c>
      <c r="F79" s="546" t="s">
        <v>179</v>
      </c>
      <c r="G79" s="546" t="s">
        <v>179</v>
      </c>
      <c r="H79" s="546" t="s">
        <v>179</v>
      </c>
      <c r="I79" s="546" t="s">
        <v>179</v>
      </c>
      <c r="J79" s="546">
        <v>1</v>
      </c>
      <c r="K79" s="546">
        <v>3</v>
      </c>
      <c r="L79" s="546" t="s">
        <v>179</v>
      </c>
      <c r="M79" s="546" t="s">
        <v>519</v>
      </c>
    </row>
    <row r="80" spans="1:17" ht="12" customHeight="1" x14ac:dyDescent="0.2">
      <c r="A80" s="771" t="s">
        <v>463</v>
      </c>
      <c r="B80" s="260" t="s">
        <v>1</v>
      </c>
      <c r="C80" s="546">
        <f>SUM(C81:C82)</f>
        <v>256</v>
      </c>
      <c r="D80" s="546">
        <f>SUM(D81:D82)</f>
        <v>20</v>
      </c>
      <c r="E80" s="546" t="s">
        <v>519</v>
      </c>
      <c r="F80" s="546" t="s">
        <v>519</v>
      </c>
      <c r="G80" s="546" t="s">
        <v>519</v>
      </c>
      <c r="H80" s="546" t="s">
        <v>519</v>
      </c>
      <c r="I80" s="546" t="s">
        <v>519</v>
      </c>
      <c r="J80" s="546" t="s">
        <v>518</v>
      </c>
      <c r="K80" s="546">
        <f>SUM(K81:K82)</f>
        <v>20</v>
      </c>
      <c r="L80" s="546" t="s">
        <v>375</v>
      </c>
      <c r="M80" s="546" t="s">
        <v>518</v>
      </c>
    </row>
    <row r="81" spans="1:13" ht="12" customHeight="1" x14ac:dyDescent="0.2">
      <c r="A81" s="919"/>
      <c r="B81" s="260" t="s">
        <v>237</v>
      </c>
      <c r="C81" s="546">
        <v>143</v>
      </c>
      <c r="D81" s="546">
        <v>8</v>
      </c>
      <c r="E81" s="546" t="s">
        <v>518</v>
      </c>
      <c r="F81" s="546" t="s">
        <v>518</v>
      </c>
      <c r="G81" s="546" t="s">
        <v>518</v>
      </c>
      <c r="H81" s="546" t="s">
        <v>518</v>
      </c>
      <c r="I81" s="546" t="s">
        <v>518</v>
      </c>
      <c r="J81" s="546" t="s">
        <v>179</v>
      </c>
      <c r="K81" s="546">
        <v>8</v>
      </c>
      <c r="L81" s="546" t="s">
        <v>179</v>
      </c>
      <c r="M81" s="546" t="s">
        <v>179</v>
      </c>
    </row>
    <row r="82" spans="1:13" ht="14.5" x14ac:dyDescent="0.2">
      <c r="A82" s="772"/>
      <c r="B82" s="260" t="s">
        <v>238</v>
      </c>
      <c r="C82" s="546">
        <v>113</v>
      </c>
      <c r="D82" s="546">
        <v>12</v>
      </c>
      <c r="E82" s="546" t="s">
        <v>518</v>
      </c>
      <c r="F82" s="546" t="s">
        <v>518</v>
      </c>
      <c r="G82" s="546" t="s">
        <v>518</v>
      </c>
      <c r="H82" s="546" t="s">
        <v>518</v>
      </c>
      <c r="I82" s="546" t="s">
        <v>518</v>
      </c>
      <c r="J82" s="546" t="s">
        <v>179</v>
      </c>
      <c r="K82" s="546">
        <v>12</v>
      </c>
      <c r="L82" s="546" t="s">
        <v>179</v>
      </c>
      <c r="M82" s="546" t="s">
        <v>179</v>
      </c>
    </row>
    <row r="83" spans="1:13" ht="14.5" x14ac:dyDescent="0.2">
      <c r="A83" s="249"/>
      <c r="B83" s="250"/>
      <c r="C83" s="250"/>
      <c r="D83" s="250"/>
      <c r="E83" s="251"/>
      <c r="F83" s="251"/>
      <c r="G83" s="251"/>
      <c r="H83" s="251"/>
      <c r="I83" s="251"/>
      <c r="J83" s="251"/>
      <c r="K83" s="251"/>
      <c r="L83" s="251"/>
      <c r="M83" s="251"/>
    </row>
    <row r="84" spans="1:13" ht="14.5" x14ac:dyDescent="0.2">
      <c r="A84" s="239" t="s">
        <v>336</v>
      </c>
      <c r="B84" s="252"/>
      <c r="C84" s="239"/>
      <c r="D84" s="239"/>
      <c r="E84" s="253"/>
      <c r="F84" s="254"/>
      <c r="G84" s="242"/>
      <c r="H84" s="242"/>
      <c r="I84" s="242"/>
      <c r="J84" s="242"/>
      <c r="K84" s="242"/>
      <c r="L84" s="242"/>
      <c r="M84" s="242"/>
    </row>
    <row r="85" spans="1:13" ht="14.5" x14ac:dyDescent="0.2">
      <c r="A85" s="255"/>
      <c r="B85" s="256"/>
      <c r="C85" s="255"/>
      <c r="D85" s="255"/>
      <c r="E85" s="253"/>
      <c r="F85" s="254"/>
      <c r="G85" s="242"/>
      <c r="H85" s="242"/>
      <c r="I85" s="242"/>
      <c r="J85" s="242"/>
      <c r="K85" s="242"/>
      <c r="L85" s="242"/>
      <c r="M85" s="242"/>
    </row>
    <row r="86" spans="1:13" ht="14.5" x14ac:dyDescent="0.2">
      <c r="A86" s="249"/>
      <c r="B86" s="250"/>
      <c r="C86" s="249"/>
      <c r="D86" s="249"/>
      <c r="E86" s="242"/>
      <c r="F86" s="242"/>
      <c r="G86" s="242"/>
      <c r="H86" s="242"/>
      <c r="I86" s="242"/>
      <c r="J86" s="242"/>
      <c r="K86" s="242"/>
      <c r="L86" s="242"/>
      <c r="M86" s="242"/>
    </row>
    <row r="87" spans="1:13" ht="17.5" x14ac:dyDescent="0.2">
      <c r="A87" s="236"/>
      <c r="B87" s="235"/>
      <c r="C87" s="236"/>
      <c r="D87" s="236"/>
      <c r="E87" s="237"/>
      <c r="F87" s="238"/>
      <c r="G87" s="237"/>
      <c r="H87" s="237"/>
      <c r="I87" s="237"/>
      <c r="J87" s="237"/>
      <c r="K87" s="237"/>
      <c r="L87" s="237"/>
      <c r="M87" s="237"/>
    </row>
    <row r="88" spans="1:13" ht="17.5" x14ac:dyDescent="0.2">
      <c r="A88" s="236"/>
      <c r="B88" s="235"/>
      <c r="C88" s="236"/>
      <c r="D88" s="236"/>
      <c r="E88" s="237"/>
      <c r="F88" s="238"/>
      <c r="G88" s="237"/>
      <c r="H88" s="237"/>
      <c r="I88" s="237"/>
      <c r="J88" s="237"/>
      <c r="K88" s="237"/>
      <c r="L88" s="237"/>
      <c r="M88" s="237"/>
    </row>
    <row r="89" spans="1:13" ht="17.5" x14ac:dyDescent="0.2">
      <c r="A89" s="236"/>
      <c r="B89" s="235"/>
      <c r="C89" s="236"/>
      <c r="D89" s="236"/>
      <c r="E89" s="237"/>
      <c r="F89" s="238"/>
      <c r="G89" s="237"/>
      <c r="H89" s="237"/>
      <c r="I89" s="237"/>
      <c r="J89" s="237"/>
      <c r="K89" s="237"/>
      <c r="L89" s="237"/>
      <c r="M89" s="237"/>
    </row>
    <row r="90" spans="1:13" ht="17.5" x14ac:dyDescent="0.2">
      <c r="A90" s="236"/>
      <c r="B90" s="235"/>
      <c r="C90" s="236"/>
      <c r="D90" s="236"/>
      <c r="E90" s="237"/>
      <c r="F90" s="238"/>
      <c r="G90" s="237"/>
      <c r="H90" s="237"/>
      <c r="I90" s="237"/>
      <c r="J90" s="237"/>
      <c r="K90" s="237"/>
      <c r="L90" s="237"/>
      <c r="M90" s="237"/>
    </row>
  </sheetData>
  <mergeCells count="41">
    <mergeCell ref="L1:M1"/>
    <mergeCell ref="A8:A10"/>
    <mergeCell ref="L3:L7"/>
    <mergeCell ref="G5:G7"/>
    <mergeCell ref="C2:C7"/>
    <mergeCell ref="D2:D7"/>
    <mergeCell ref="G4:I4"/>
    <mergeCell ref="M3:M7"/>
    <mergeCell ref="K4:K7"/>
    <mergeCell ref="E2:M2"/>
    <mergeCell ref="J4:J7"/>
    <mergeCell ref="H6:H7"/>
    <mergeCell ref="A26:A28"/>
    <mergeCell ref="A2:B7"/>
    <mergeCell ref="A20:A22"/>
    <mergeCell ref="A14:A16"/>
    <mergeCell ref="A29:A31"/>
    <mergeCell ref="A32:A34"/>
    <mergeCell ref="A35:A37"/>
    <mergeCell ref="A17:A19"/>
    <mergeCell ref="H5:I5"/>
    <mergeCell ref="E4:E7"/>
    <mergeCell ref="A11:A13"/>
    <mergeCell ref="A23:A25"/>
    <mergeCell ref="F4:F7"/>
    <mergeCell ref="A80:A82"/>
    <mergeCell ref="A41:A43"/>
    <mergeCell ref="A50:A52"/>
    <mergeCell ref="A53:A55"/>
    <mergeCell ref="A56:A58"/>
    <mergeCell ref="E3:K3"/>
    <mergeCell ref="A68:A70"/>
    <mergeCell ref="A71:A73"/>
    <mergeCell ref="A74:A76"/>
    <mergeCell ref="A77:A79"/>
    <mergeCell ref="A59:A61"/>
    <mergeCell ref="A38:A40"/>
    <mergeCell ref="A44:A46"/>
    <mergeCell ref="A47:A49"/>
    <mergeCell ref="A62:A64"/>
    <mergeCell ref="A65:A67"/>
  </mergeCells>
  <phoneticPr fontId="2"/>
  <pageMargins left="0.78740157480314965" right="0.35" top="0.78740157480314965" bottom="0.78740157480314965" header="0" footer="0"/>
  <pageSetup paperSize="9" orientation="landscape" r:id="rId1"/>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view="pageBreakPreview" zoomScale="80" zoomScaleNormal="25" zoomScaleSheetLayoutView="80" workbookViewId="0">
      <pane xSplit="2" ySplit="8" topLeftCell="C69" activePane="bottomRight" state="frozen"/>
      <selection activeCell="B75" sqref="B75"/>
      <selection pane="topRight" activeCell="B75" sqref="B75"/>
      <selection pane="bottomLeft" activeCell="B75" sqref="B75"/>
      <selection pane="bottomRight" activeCell="N89" sqref="N89"/>
    </sheetView>
  </sheetViews>
  <sheetFormatPr defaultColWidth="9" defaultRowHeight="13" x14ac:dyDescent="0.2"/>
  <cols>
    <col min="1" max="1" width="16.6328125" style="113" customWidth="1"/>
    <col min="2" max="2" width="7" style="113" customWidth="1"/>
    <col min="3" max="3" width="10.6328125" style="113" customWidth="1"/>
    <col min="4" max="4" width="10.6328125" style="114" customWidth="1"/>
    <col min="5" max="5" width="10.6328125" style="632" customWidth="1"/>
    <col min="6" max="6" width="10.6328125" style="114" customWidth="1"/>
    <col min="7" max="11" width="10.6328125" style="91" customWidth="1"/>
    <col min="12" max="15" width="11" style="91" customWidth="1"/>
    <col min="16" max="18" width="8.08984375" style="91" customWidth="1"/>
    <col min="19" max="23" width="7.90625" style="91" customWidth="1"/>
    <col min="24" max="16384" width="9" style="91"/>
  </cols>
  <sheetData>
    <row r="1" spans="1:20" ht="15" customHeight="1" x14ac:dyDescent="0.5">
      <c r="A1" s="239" t="s">
        <v>440</v>
      </c>
      <c r="B1" s="239"/>
      <c r="C1" s="239"/>
      <c r="D1" s="239"/>
      <c r="E1" s="675"/>
      <c r="F1" s="239"/>
      <c r="G1" s="263"/>
      <c r="H1" s="263"/>
      <c r="I1" s="263"/>
      <c r="J1" s="263"/>
      <c r="K1" s="263"/>
      <c r="L1" s="264" t="s">
        <v>439</v>
      </c>
      <c r="M1" s="86"/>
      <c r="N1" s="86"/>
      <c r="O1" s="86"/>
      <c r="P1" s="86"/>
      <c r="R1" s="92"/>
      <c r="S1" s="141"/>
      <c r="T1" s="141"/>
    </row>
    <row r="2" spans="1:20" ht="15" customHeight="1" x14ac:dyDescent="0.5">
      <c r="A2" s="780"/>
      <c r="B2" s="266"/>
      <c r="C2" s="266" t="s">
        <v>296</v>
      </c>
      <c r="D2" s="964" t="s">
        <v>301</v>
      </c>
      <c r="E2" s="965"/>
      <c r="F2" s="965"/>
      <c r="G2" s="261"/>
      <c r="H2" s="261"/>
      <c r="I2" s="261"/>
      <c r="J2" s="964" t="s">
        <v>417</v>
      </c>
      <c r="K2" s="849"/>
      <c r="L2" s="850"/>
    </row>
    <row r="3" spans="1:20" s="108" customFormat="1" ht="15" customHeight="1" x14ac:dyDescent="0.2">
      <c r="A3" s="781"/>
      <c r="B3" s="268"/>
      <c r="C3" s="269"/>
      <c r="D3" s="966"/>
      <c r="E3" s="967"/>
      <c r="F3" s="967"/>
      <c r="G3" s="779" t="s">
        <v>302</v>
      </c>
      <c r="H3" s="906"/>
      <c r="I3" s="906"/>
      <c r="J3" s="805"/>
      <c r="K3" s="811"/>
      <c r="L3" s="782"/>
    </row>
    <row r="4" spans="1:20" s="108" customFormat="1" ht="15" customHeight="1" x14ac:dyDescent="0.2">
      <c r="A4" s="781"/>
      <c r="B4" s="268"/>
      <c r="C4" s="268"/>
      <c r="D4" s="193" t="s">
        <v>281</v>
      </c>
      <c r="E4" s="648" t="s">
        <v>282</v>
      </c>
      <c r="F4" s="265" t="s">
        <v>180</v>
      </c>
      <c r="G4" s="779" t="s">
        <v>432</v>
      </c>
      <c r="H4" s="906"/>
      <c r="I4" s="907"/>
      <c r="J4" s="195" t="s">
        <v>296</v>
      </c>
      <c r="K4" s="195" t="s">
        <v>420</v>
      </c>
      <c r="L4" s="265" t="s">
        <v>403</v>
      </c>
    </row>
    <row r="5" spans="1:20" ht="15" customHeight="1" x14ac:dyDescent="0.2">
      <c r="A5" s="969"/>
      <c r="B5" s="270"/>
      <c r="C5" s="270"/>
      <c r="D5" s="271"/>
      <c r="E5" s="676"/>
      <c r="F5" s="273"/>
      <c r="G5" s="194" t="s">
        <v>281</v>
      </c>
      <c r="H5" s="274" t="s">
        <v>282</v>
      </c>
      <c r="I5" s="197" t="s">
        <v>180</v>
      </c>
      <c r="J5" s="197" t="s">
        <v>404</v>
      </c>
      <c r="K5" s="197" t="s">
        <v>405</v>
      </c>
      <c r="L5" s="273" t="s">
        <v>406</v>
      </c>
    </row>
    <row r="6" spans="1:20" ht="15" customHeight="1" x14ac:dyDescent="0.5">
      <c r="A6" s="762" t="s">
        <v>178</v>
      </c>
      <c r="B6" s="198" t="s">
        <v>1</v>
      </c>
      <c r="C6" s="305">
        <v>3420908</v>
      </c>
      <c r="D6" s="199">
        <v>155885</v>
      </c>
      <c r="E6" s="677">
        <v>38964</v>
      </c>
      <c r="F6" s="304">
        <v>194849</v>
      </c>
      <c r="G6" s="304">
        <v>3136</v>
      </c>
      <c r="H6" s="304">
        <v>455</v>
      </c>
      <c r="I6" s="304">
        <v>3591</v>
      </c>
      <c r="J6" s="304">
        <v>2308108</v>
      </c>
      <c r="K6" s="304">
        <v>110737</v>
      </c>
      <c r="L6" s="200">
        <v>4.7977391005966791E-2</v>
      </c>
    </row>
    <row r="7" spans="1:20" ht="15" customHeight="1" x14ac:dyDescent="0.5">
      <c r="A7" s="968"/>
      <c r="B7" s="275" t="s">
        <v>237</v>
      </c>
      <c r="C7" s="306">
        <v>1553910</v>
      </c>
      <c r="D7" s="199">
        <v>64803</v>
      </c>
      <c r="E7" s="677">
        <v>15702</v>
      </c>
      <c r="F7" s="304">
        <v>80505</v>
      </c>
      <c r="G7" s="304">
        <v>2488</v>
      </c>
      <c r="H7" s="304">
        <v>347</v>
      </c>
      <c r="I7" s="304">
        <v>2835</v>
      </c>
      <c r="J7" s="304">
        <v>1110348</v>
      </c>
      <c r="K7" s="304">
        <v>43386</v>
      </c>
      <c r="L7" s="200">
        <v>3.9074236185412142E-2</v>
      </c>
    </row>
    <row r="8" spans="1:20" ht="15" customHeight="1" x14ac:dyDescent="0.5">
      <c r="A8" s="968"/>
      <c r="B8" s="275" t="s">
        <v>238</v>
      </c>
      <c r="C8" s="306">
        <v>1866998</v>
      </c>
      <c r="D8" s="199">
        <v>91082</v>
      </c>
      <c r="E8" s="677">
        <v>23262</v>
      </c>
      <c r="F8" s="304">
        <v>114344</v>
      </c>
      <c r="G8" s="304">
        <v>648</v>
      </c>
      <c r="H8" s="304">
        <v>108</v>
      </c>
      <c r="I8" s="304">
        <v>756</v>
      </c>
      <c r="J8" s="304">
        <v>1197760</v>
      </c>
      <c r="K8" s="304">
        <v>67351</v>
      </c>
      <c r="L8" s="200">
        <v>5.623079748864547E-2</v>
      </c>
    </row>
    <row r="9" spans="1:20" s="90" customFormat="1" ht="15" customHeight="1" x14ac:dyDescent="0.5">
      <c r="A9" s="938" t="s">
        <v>451</v>
      </c>
      <c r="B9" s="226" t="s">
        <v>1</v>
      </c>
      <c r="C9" s="283">
        <f t="shared" ref="C9:K9" si="0">SUM(C10:C11)</f>
        <v>19150</v>
      </c>
      <c r="D9" s="283">
        <f t="shared" si="0"/>
        <v>2979</v>
      </c>
      <c r="E9" s="678">
        <f t="shared" si="0"/>
        <v>204</v>
      </c>
      <c r="F9" s="283">
        <f t="shared" si="0"/>
        <v>3183</v>
      </c>
      <c r="G9" s="284">
        <f t="shared" si="0"/>
        <v>539</v>
      </c>
      <c r="H9" s="284" t="s">
        <v>518</v>
      </c>
      <c r="I9" s="284">
        <f t="shared" si="0"/>
        <v>539</v>
      </c>
      <c r="J9" s="284">
        <f t="shared" si="0"/>
        <v>13948</v>
      </c>
      <c r="K9" s="284">
        <f t="shared" si="0"/>
        <v>2141</v>
      </c>
      <c r="L9" s="228">
        <f t="shared" ref="L9:L37" si="1">K9/J9*100</f>
        <v>15.349870949240035</v>
      </c>
      <c r="M9" s="142"/>
      <c r="N9" s="142"/>
      <c r="O9" s="142"/>
      <c r="P9" s="142"/>
      <c r="Q9" s="142"/>
    </row>
    <row r="10" spans="1:20" s="90" customFormat="1" ht="15" customHeight="1" x14ac:dyDescent="0.2">
      <c r="A10" s="939"/>
      <c r="B10" s="285" t="s">
        <v>237</v>
      </c>
      <c r="C10" s="286">
        <f t="shared" ref="C10:K10" si="2">IF(SUM(C16,C49)=0,"-",SUM(C16,C49))</f>
        <v>8748</v>
      </c>
      <c r="D10" s="286">
        <f t="shared" si="2"/>
        <v>1393</v>
      </c>
      <c r="E10" s="679">
        <f t="shared" si="2"/>
        <v>82</v>
      </c>
      <c r="F10" s="286">
        <f t="shared" si="2"/>
        <v>1475</v>
      </c>
      <c r="G10" s="286">
        <f t="shared" si="2"/>
        <v>475</v>
      </c>
      <c r="H10" s="286" t="str">
        <f t="shared" si="2"/>
        <v>-</v>
      </c>
      <c r="I10" s="286">
        <f t="shared" si="2"/>
        <v>475</v>
      </c>
      <c r="J10" s="286">
        <f t="shared" si="2"/>
        <v>6627</v>
      </c>
      <c r="K10" s="286">
        <f t="shared" si="2"/>
        <v>977</v>
      </c>
      <c r="L10" s="287">
        <f t="shared" si="1"/>
        <v>14.742719179115738</v>
      </c>
    </row>
    <row r="11" spans="1:20" s="90" customFormat="1" ht="15" customHeight="1" x14ac:dyDescent="0.2">
      <c r="A11" s="940"/>
      <c r="B11" s="285" t="s">
        <v>238</v>
      </c>
      <c r="C11" s="286">
        <f t="shared" ref="C11:K11" si="3">IF(SUM(C17,C50)=0,"-",SUM(C17,C50))</f>
        <v>10402</v>
      </c>
      <c r="D11" s="286">
        <f t="shared" si="3"/>
        <v>1586</v>
      </c>
      <c r="E11" s="679">
        <f t="shared" si="3"/>
        <v>122</v>
      </c>
      <c r="F11" s="286">
        <f t="shared" si="3"/>
        <v>1708</v>
      </c>
      <c r="G11" s="286">
        <f t="shared" si="3"/>
        <v>64</v>
      </c>
      <c r="H11" s="286" t="str">
        <f t="shared" si="3"/>
        <v>-</v>
      </c>
      <c r="I11" s="286">
        <f t="shared" si="3"/>
        <v>64</v>
      </c>
      <c r="J11" s="286">
        <f t="shared" si="3"/>
        <v>7321</v>
      </c>
      <c r="K11" s="286">
        <f t="shared" si="3"/>
        <v>1164</v>
      </c>
      <c r="L11" s="287">
        <f t="shared" si="1"/>
        <v>15.899467285889907</v>
      </c>
    </row>
    <row r="12" spans="1:20" s="90" customFormat="1" ht="15" customHeight="1" x14ac:dyDescent="0.5">
      <c r="A12" s="920" t="s">
        <v>467</v>
      </c>
      <c r="B12" s="185" t="s">
        <v>1</v>
      </c>
      <c r="C12" s="276">
        <f t="shared" ref="C12:K12" si="4">SUM(C13:C14)</f>
        <v>57101</v>
      </c>
      <c r="D12" s="276">
        <f t="shared" si="4"/>
        <v>4774</v>
      </c>
      <c r="E12" s="680">
        <f t="shared" si="4"/>
        <v>1070</v>
      </c>
      <c r="F12" s="276">
        <f t="shared" si="4"/>
        <v>5844</v>
      </c>
      <c r="G12" s="277">
        <f t="shared" si="4"/>
        <v>460</v>
      </c>
      <c r="H12" s="277">
        <f>SUM(H13:H14)</f>
        <v>3</v>
      </c>
      <c r="I12" s="277">
        <f t="shared" si="4"/>
        <v>463</v>
      </c>
      <c r="J12" s="277">
        <f t="shared" si="4"/>
        <v>37870</v>
      </c>
      <c r="K12" s="277">
        <f t="shared" si="4"/>
        <v>3629</v>
      </c>
      <c r="L12" s="222">
        <f t="shared" si="1"/>
        <v>9.5827832057037234</v>
      </c>
    </row>
    <row r="13" spans="1:20" s="90" customFormat="1" ht="15" customHeight="1" x14ac:dyDescent="0.2">
      <c r="A13" s="921"/>
      <c r="B13" s="278" t="s">
        <v>237</v>
      </c>
      <c r="C13" s="279">
        <f>IF(SUM(C16,C19,C22,C25,C28,C31,C34,C37)=0,"-",SUM(C16,C19,C22,C25,C28,C31,C34,C37))</f>
        <v>25747</v>
      </c>
      <c r="D13" s="279">
        <f t="shared" ref="D13:K14" si="5">IF(SUM(D16,D19,D22,D25,D28,D31,D34,D37)=0,"-",SUM(D16,D19,D22,D25,D28,D31,D34,D37))</f>
        <v>2142</v>
      </c>
      <c r="E13" s="681">
        <f t="shared" si="5"/>
        <v>439</v>
      </c>
      <c r="F13" s="279">
        <f t="shared" si="5"/>
        <v>2581</v>
      </c>
      <c r="G13" s="279">
        <f t="shared" si="5"/>
        <v>409</v>
      </c>
      <c r="H13" s="279">
        <f>IF(SUM(H16,H19,H22,H25,H28,H31,H34,H37)=0,"-",SUM(H16,H19,H22,H25,H28,H31,H34,H37))</f>
        <v>2</v>
      </c>
      <c r="I13" s="279">
        <f t="shared" si="5"/>
        <v>411</v>
      </c>
      <c r="J13" s="279">
        <f t="shared" si="5"/>
        <v>18191</v>
      </c>
      <c r="K13" s="279">
        <f t="shared" si="5"/>
        <v>1574</v>
      </c>
      <c r="L13" s="280">
        <f t="shared" si="1"/>
        <v>8.652630421637074</v>
      </c>
    </row>
    <row r="14" spans="1:20" s="90" customFormat="1" ht="15" customHeight="1" x14ac:dyDescent="0.2">
      <c r="A14" s="921"/>
      <c r="B14" s="278" t="s">
        <v>238</v>
      </c>
      <c r="C14" s="279">
        <f>IF(SUM(C17,C20,C23,C26,C29,C32,C35,C38)=0,"-",SUM(C17,C20,C23,C26,C29,C32,C35,C38))</f>
        <v>31354</v>
      </c>
      <c r="D14" s="279">
        <f t="shared" si="5"/>
        <v>2632</v>
      </c>
      <c r="E14" s="681">
        <f t="shared" si="5"/>
        <v>631</v>
      </c>
      <c r="F14" s="279">
        <f t="shared" si="5"/>
        <v>3263</v>
      </c>
      <c r="G14" s="279">
        <f t="shared" si="5"/>
        <v>51</v>
      </c>
      <c r="H14" s="279">
        <f t="shared" si="5"/>
        <v>1</v>
      </c>
      <c r="I14" s="279">
        <f t="shared" si="5"/>
        <v>52</v>
      </c>
      <c r="J14" s="279">
        <f t="shared" si="5"/>
        <v>19679</v>
      </c>
      <c r="K14" s="279">
        <f t="shared" si="5"/>
        <v>2055</v>
      </c>
      <c r="L14" s="280">
        <f t="shared" si="1"/>
        <v>10.44260379084303</v>
      </c>
    </row>
    <row r="15" spans="1:20" s="90" customFormat="1" ht="15" customHeight="1" x14ac:dyDescent="0.2">
      <c r="A15" s="756" t="s">
        <v>442</v>
      </c>
      <c r="B15" s="214" t="s">
        <v>1</v>
      </c>
      <c r="C15" s="321">
        <f>SUM(C16:C17)</f>
        <v>8330</v>
      </c>
      <c r="D15" s="321">
        <f t="shared" ref="D15:K15" si="6">SUM(D16:D17)</f>
        <v>1796</v>
      </c>
      <c r="E15" s="682">
        <f t="shared" si="6"/>
        <v>204</v>
      </c>
      <c r="F15" s="321">
        <f t="shared" si="6"/>
        <v>2000</v>
      </c>
      <c r="G15" s="321">
        <f t="shared" si="6"/>
        <v>316</v>
      </c>
      <c r="H15" s="321" t="s">
        <v>375</v>
      </c>
      <c r="I15" s="321">
        <f t="shared" si="6"/>
        <v>316</v>
      </c>
      <c r="J15" s="321">
        <f t="shared" si="6"/>
        <v>6900</v>
      </c>
      <c r="K15" s="321">
        <f t="shared" si="6"/>
        <v>1277</v>
      </c>
      <c r="L15" s="203">
        <f t="shared" si="1"/>
        <v>18.507246376811594</v>
      </c>
    </row>
    <row r="16" spans="1:20" s="90" customFormat="1" ht="15" customHeight="1" x14ac:dyDescent="0.2">
      <c r="A16" s="972"/>
      <c r="B16" s="214" t="s">
        <v>237</v>
      </c>
      <c r="C16" s="321">
        <v>3760</v>
      </c>
      <c r="D16" s="202">
        <v>917</v>
      </c>
      <c r="E16" s="560">
        <v>82</v>
      </c>
      <c r="F16" s="310">
        <f>SUM(D16:E16)</f>
        <v>999</v>
      </c>
      <c r="G16" s="202">
        <v>292</v>
      </c>
      <c r="H16" s="321" t="s">
        <v>375</v>
      </c>
      <c r="I16" s="310">
        <f>SUM(G16:H16)</f>
        <v>292</v>
      </c>
      <c r="J16" s="310">
        <v>3120</v>
      </c>
      <c r="K16" s="310">
        <v>635</v>
      </c>
      <c r="L16" s="203">
        <f t="shared" si="1"/>
        <v>20.352564102564102</v>
      </c>
    </row>
    <row r="17" spans="1:12" s="90" customFormat="1" ht="15" customHeight="1" x14ac:dyDescent="0.2">
      <c r="A17" s="972"/>
      <c r="B17" s="214" t="s">
        <v>238</v>
      </c>
      <c r="C17" s="321">
        <v>4570</v>
      </c>
      <c r="D17" s="202">
        <v>879</v>
      </c>
      <c r="E17" s="560">
        <v>122</v>
      </c>
      <c r="F17" s="310">
        <f>SUM(D17:E17)</f>
        <v>1001</v>
      </c>
      <c r="G17" s="202">
        <v>24</v>
      </c>
      <c r="H17" s="321" t="s">
        <v>375</v>
      </c>
      <c r="I17" s="310">
        <f>SUM(G17:H17)</f>
        <v>24</v>
      </c>
      <c r="J17" s="310">
        <v>3780</v>
      </c>
      <c r="K17" s="310">
        <v>642</v>
      </c>
      <c r="L17" s="203">
        <f>K17/J17*100</f>
        <v>16.984126984126984</v>
      </c>
    </row>
    <row r="18" spans="1:12" s="90" customFormat="1" ht="15" customHeight="1" x14ac:dyDescent="0.5">
      <c r="A18" s="771" t="s">
        <v>443</v>
      </c>
      <c r="B18" s="201" t="s">
        <v>1</v>
      </c>
      <c r="C18" s="338">
        <f t="shared" ref="C18:K18" si="7">SUM(C19:C20)</f>
        <v>6207</v>
      </c>
      <c r="D18" s="202">
        <f t="shared" si="7"/>
        <v>261</v>
      </c>
      <c r="E18" s="560" t="s">
        <v>518</v>
      </c>
      <c r="F18" s="310">
        <f t="shared" si="7"/>
        <v>261</v>
      </c>
      <c r="G18" s="202">
        <f t="shared" si="7"/>
        <v>22</v>
      </c>
      <c r="H18" s="321" t="s">
        <v>375</v>
      </c>
      <c r="I18" s="202">
        <f t="shared" si="7"/>
        <v>22</v>
      </c>
      <c r="J18" s="310">
        <f t="shared" si="7"/>
        <v>3564</v>
      </c>
      <c r="K18" s="310">
        <f t="shared" si="7"/>
        <v>132</v>
      </c>
      <c r="L18" s="203">
        <f t="shared" si="1"/>
        <v>3.7037037037037033</v>
      </c>
    </row>
    <row r="19" spans="1:12" s="90" customFormat="1" ht="15" customHeight="1" x14ac:dyDescent="0.5">
      <c r="A19" s="919"/>
      <c r="B19" s="201" t="s">
        <v>237</v>
      </c>
      <c r="C19" s="338">
        <v>2863</v>
      </c>
      <c r="D19" s="202">
        <v>93</v>
      </c>
      <c r="E19" s="560" t="s">
        <v>518</v>
      </c>
      <c r="F19" s="310">
        <f>SUM(D19:E19)</f>
        <v>93</v>
      </c>
      <c r="G19" s="202">
        <v>15</v>
      </c>
      <c r="H19" s="321" t="s">
        <v>375</v>
      </c>
      <c r="I19" s="310">
        <f>SUM(G19:H19)</f>
        <v>15</v>
      </c>
      <c r="J19" s="310">
        <v>1840</v>
      </c>
      <c r="K19" s="310">
        <v>42</v>
      </c>
      <c r="L19" s="203">
        <f t="shared" si="1"/>
        <v>2.2826086956521738</v>
      </c>
    </row>
    <row r="20" spans="1:12" s="90" customFormat="1" ht="15" customHeight="1" x14ac:dyDescent="0.5">
      <c r="A20" s="772"/>
      <c r="B20" s="201" t="s">
        <v>238</v>
      </c>
      <c r="C20" s="338">
        <v>3344</v>
      </c>
      <c r="D20" s="202">
        <v>168</v>
      </c>
      <c r="E20" s="560" t="s">
        <v>518</v>
      </c>
      <c r="F20" s="310">
        <f>SUM(D20:E20)</f>
        <v>168</v>
      </c>
      <c r="G20" s="202">
        <v>7</v>
      </c>
      <c r="H20" s="321" t="s">
        <v>375</v>
      </c>
      <c r="I20" s="310">
        <f>SUM(G20:H20)</f>
        <v>7</v>
      </c>
      <c r="J20" s="310">
        <v>1724</v>
      </c>
      <c r="K20" s="310">
        <v>90</v>
      </c>
      <c r="L20" s="203">
        <f>K20/J20*100</f>
        <v>5.2204176334106727</v>
      </c>
    </row>
    <row r="21" spans="1:12" s="90" customFormat="1" ht="15" customHeight="1" x14ac:dyDescent="0.5">
      <c r="A21" s="771" t="s">
        <v>444</v>
      </c>
      <c r="B21" s="201" t="s">
        <v>1</v>
      </c>
      <c r="C21" s="338">
        <f t="shared" ref="C21:K21" si="8">SUM(C22:C23)</f>
        <v>3334</v>
      </c>
      <c r="D21" s="202">
        <f t="shared" si="8"/>
        <v>359</v>
      </c>
      <c r="E21" s="560" t="s">
        <v>518</v>
      </c>
      <c r="F21" s="310">
        <f t="shared" si="8"/>
        <v>359</v>
      </c>
      <c r="G21" s="202">
        <f t="shared" si="8"/>
        <v>3</v>
      </c>
      <c r="H21" s="321" t="s">
        <v>375</v>
      </c>
      <c r="I21" s="310">
        <f t="shared" si="8"/>
        <v>3</v>
      </c>
      <c r="J21" s="310">
        <f t="shared" si="8"/>
        <v>1929</v>
      </c>
      <c r="K21" s="310">
        <f t="shared" si="8"/>
        <v>203</v>
      </c>
      <c r="L21" s="203">
        <f t="shared" si="1"/>
        <v>10.523587350959046</v>
      </c>
    </row>
    <row r="22" spans="1:12" s="90" customFormat="1" ht="15" customHeight="1" x14ac:dyDescent="0.5">
      <c r="A22" s="919"/>
      <c r="B22" s="201" t="s">
        <v>237</v>
      </c>
      <c r="C22" s="338">
        <v>1506</v>
      </c>
      <c r="D22" s="202">
        <v>142</v>
      </c>
      <c r="E22" s="560" t="s">
        <v>518</v>
      </c>
      <c r="F22" s="310">
        <f>SUM(D22:E22)</f>
        <v>142</v>
      </c>
      <c r="G22" s="202">
        <v>2</v>
      </c>
      <c r="H22" s="321" t="s">
        <v>375</v>
      </c>
      <c r="I22" s="310">
        <f>SUM(G22:H22)</f>
        <v>2</v>
      </c>
      <c r="J22" s="310">
        <v>955</v>
      </c>
      <c r="K22" s="310">
        <v>73</v>
      </c>
      <c r="L22" s="203">
        <f t="shared" si="1"/>
        <v>7.6439790575916229</v>
      </c>
    </row>
    <row r="23" spans="1:12" s="90" customFormat="1" ht="15" customHeight="1" x14ac:dyDescent="0.5">
      <c r="A23" s="772"/>
      <c r="B23" s="201" t="s">
        <v>238</v>
      </c>
      <c r="C23" s="338">
        <v>1828</v>
      </c>
      <c r="D23" s="202">
        <v>217</v>
      </c>
      <c r="E23" s="560" t="s">
        <v>518</v>
      </c>
      <c r="F23" s="310">
        <f>SUM(D23:E23)</f>
        <v>217</v>
      </c>
      <c r="G23" s="202">
        <v>1</v>
      </c>
      <c r="H23" s="321" t="s">
        <v>375</v>
      </c>
      <c r="I23" s="310">
        <f>SUM(G23:H23)</f>
        <v>1</v>
      </c>
      <c r="J23" s="310">
        <v>974</v>
      </c>
      <c r="K23" s="310">
        <v>130</v>
      </c>
      <c r="L23" s="203">
        <f>K23/J23*100</f>
        <v>13.347022587268995</v>
      </c>
    </row>
    <row r="24" spans="1:12" s="90" customFormat="1" ht="15" customHeight="1" x14ac:dyDescent="0.5">
      <c r="A24" s="771" t="s">
        <v>464</v>
      </c>
      <c r="B24" s="201" t="s">
        <v>1</v>
      </c>
      <c r="C24" s="338">
        <f t="shared" ref="C24:K24" si="9">SUM(C25:C26)</f>
        <v>3127</v>
      </c>
      <c r="D24" s="202">
        <f t="shared" si="9"/>
        <v>399</v>
      </c>
      <c r="E24" s="560">
        <f t="shared" si="9"/>
        <v>66</v>
      </c>
      <c r="F24" s="310">
        <f t="shared" si="9"/>
        <v>465</v>
      </c>
      <c r="G24" s="202">
        <f t="shared" si="9"/>
        <v>4</v>
      </c>
      <c r="H24" s="321" t="s">
        <v>375</v>
      </c>
      <c r="I24" s="310">
        <f t="shared" si="9"/>
        <v>4</v>
      </c>
      <c r="J24" s="310">
        <f t="shared" si="9"/>
        <v>1997</v>
      </c>
      <c r="K24" s="310">
        <f t="shared" si="9"/>
        <v>294</v>
      </c>
      <c r="L24" s="203">
        <f t="shared" si="1"/>
        <v>14.72208312468703</v>
      </c>
    </row>
    <row r="25" spans="1:12" s="90" customFormat="1" ht="15" customHeight="1" x14ac:dyDescent="0.5">
      <c r="A25" s="919"/>
      <c r="B25" s="201" t="s">
        <v>237</v>
      </c>
      <c r="C25" s="338">
        <v>1433</v>
      </c>
      <c r="D25" s="202">
        <v>163</v>
      </c>
      <c r="E25" s="560">
        <v>17</v>
      </c>
      <c r="F25" s="310">
        <f>SUM(D25:E25)</f>
        <v>180</v>
      </c>
      <c r="G25" s="202">
        <v>4</v>
      </c>
      <c r="H25" s="321" t="s">
        <v>375</v>
      </c>
      <c r="I25" s="310">
        <f>SUM(G25:H25)</f>
        <v>4</v>
      </c>
      <c r="J25" s="310">
        <v>1003</v>
      </c>
      <c r="K25" s="310">
        <v>105</v>
      </c>
      <c r="L25" s="203">
        <f t="shared" si="1"/>
        <v>10.468594217347956</v>
      </c>
    </row>
    <row r="26" spans="1:12" s="90" customFormat="1" ht="15" customHeight="1" x14ac:dyDescent="0.5">
      <c r="A26" s="772"/>
      <c r="B26" s="201" t="s">
        <v>238</v>
      </c>
      <c r="C26" s="338">
        <v>1694</v>
      </c>
      <c r="D26" s="202">
        <v>236</v>
      </c>
      <c r="E26" s="560">
        <v>49</v>
      </c>
      <c r="F26" s="310">
        <f>SUM(D26:E26)</f>
        <v>285</v>
      </c>
      <c r="G26" s="202" t="s">
        <v>518</v>
      </c>
      <c r="H26" s="321" t="s">
        <v>375</v>
      </c>
      <c r="I26" s="310" t="s">
        <v>519</v>
      </c>
      <c r="J26" s="310">
        <v>994</v>
      </c>
      <c r="K26" s="310">
        <v>189</v>
      </c>
      <c r="L26" s="203">
        <f>K26/J26*100</f>
        <v>19.014084507042252</v>
      </c>
    </row>
    <row r="27" spans="1:12" s="90" customFormat="1" ht="15" customHeight="1" x14ac:dyDescent="0.5">
      <c r="A27" s="771" t="s">
        <v>445</v>
      </c>
      <c r="B27" s="201" t="s">
        <v>1</v>
      </c>
      <c r="C27" s="338">
        <f t="shared" ref="C27:K27" si="10">SUM(C28:C29)</f>
        <v>3496</v>
      </c>
      <c r="D27" s="202" t="s">
        <v>518</v>
      </c>
      <c r="E27" s="560">
        <f t="shared" si="10"/>
        <v>562</v>
      </c>
      <c r="F27" s="310">
        <f t="shared" si="10"/>
        <v>562</v>
      </c>
      <c r="G27" s="310" t="s">
        <v>375</v>
      </c>
      <c r="H27" s="310">
        <f t="shared" si="10"/>
        <v>1</v>
      </c>
      <c r="I27" s="310">
        <f t="shared" si="10"/>
        <v>1</v>
      </c>
      <c r="J27" s="310">
        <f t="shared" si="10"/>
        <v>1937</v>
      </c>
      <c r="K27" s="310">
        <f t="shared" si="10"/>
        <v>258</v>
      </c>
      <c r="L27" s="203">
        <f t="shared" si="1"/>
        <v>13.319566339700566</v>
      </c>
    </row>
    <row r="28" spans="1:12" s="90" customFormat="1" ht="15" customHeight="1" x14ac:dyDescent="0.5">
      <c r="A28" s="919"/>
      <c r="B28" s="201" t="s">
        <v>237</v>
      </c>
      <c r="C28" s="338">
        <v>1566</v>
      </c>
      <c r="D28" s="202" t="s">
        <v>518</v>
      </c>
      <c r="E28" s="560">
        <v>227</v>
      </c>
      <c r="F28" s="310">
        <f>SUM(D28:E28)</f>
        <v>227</v>
      </c>
      <c r="G28" s="310" t="s">
        <v>375</v>
      </c>
      <c r="H28" s="310" t="s">
        <v>518</v>
      </c>
      <c r="I28" s="310" t="s">
        <v>375</v>
      </c>
      <c r="J28" s="310">
        <v>960</v>
      </c>
      <c r="K28" s="310">
        <v>92</v>
      </c>
      <c r="L28" s="203">
        <f t="shared" si="1"/>
        <v>9.5833333333333339</v>
      </c>
    </row>
    <row r="29" spans="1:12" s="90" customFormat="1" ht="15" customHeight="1" x14ac:dyDescent="0.5">
      <c r="A29" s="772"/>
      <c r="B29" s="201" t="s">
        <v>238</v>
      </c>
      <c r="C29" s="338">
        <v>1930</v>
      </c>
      <c r="D29" s="202" t="s">
        <v>375</v>
      </c>
      <c r="E29" s="560">
        <v>335</v>
      </c>
      <c r="F29" s="310">
        <f>SUM(D29:E29)</f>
        <v>335</v>
      </c>
      <c r="G29" s="310" t="s">
        <v>519</v>
      </c>
      <c r="H29" s="310">
        <v>1</v>
      </c>
      <c r="I29" s="310">
        <f>SUM(G29:H29)</f>
        <v>1</v>
      </c>
      <c r="J29" s="310">
        <v>977</v>
      </c>
      <c r="K29" s="310">
        <v>166</v>
      </c>
      <c r="L29" s="203">
        <f>K29/J29*100</f>
        <v>16.990788126919139</v>
      </c>
    </row>
    <row r="30" spans="1:12" s="90" customFormat="1" ht="15" customHeight="1" x14ac:dyDescent="0.5">
      <c r="A30" s="771" t="s">
        <v>446</v>
      </c>
      <c r="B30" s="201" t="s">
        <v>1</v>
      </c>
      <c r="C30" s="338">
        <f t="shared" ref="C30:K30" si="11">SUM(C31:C32)</f>
        <v>18842</v>
      </c>
      <c r="D30" s="202">
        <f t="shared" si="11"/>
        <v>825</v>
      </c>
      <c r="E30" s="560">
        <f t="shared" si="11"/>
        <v>191</v>
      </c>
      <c r="F30" s="310">
        <f t="shared" si="11"/>
        <v>1016</v>
      </c>
      <c r="G30" s="310">
        <f t="shared" si="11"/>
        <v>8</v>
      </c>
      <c r="H30" s="310">
        <f t="shared" si="11"/>
        <v>2</v>
      </c>
      <c r="I30" s="310">
        <f t="shared" si="11"/>
        <v>10</v>
      </c>
      <c r="J30" s="310">
        <f t="shared" si="11"/>
        <v>12519</v>
      </c>
      <c r="K30" s="310">
        <f t="shared" si="11"/>
        <v>760</v>
      </c>
      <c r="L30" s="203">
        <f>K30/J30*100</f>
        <v>6.0707724259126126</v>
      </c>
    </row>
    <row r="31" spans="1:12" s="90" customFormat="1" ht="15" customHeight="1" x14ac:dyDescent="0.5">
      <c r="A31" s="919"/>
      <c r="B31" s="201" t="s">
        <v>237</v>
      </c>
      <c r="C31" s="338">
        <v>8361</v>
      </c>
      <c r="D31" s="202">
        <v>353</v>
      </c>
      <c r="E31" s="560">
        <v>91</v>
      </c>
      <c r="F31" s="310">
        <f>SUM(D31:E31)</f>
        <v>444</v>
      </c>
      <c r="G31" s="310">
        <v>5</v>
      </c>
      <c r="H31" s="310">
        <v>2</v>
      </c>
      <c r="I31" s="310">
        <f>SUM(G31:H31)</f>
        <v>7</v>
      </c>
      <c r="J31" s="310">
        <v>5904</v>
      </c>
      <c r="K31" s="310">
        <v>329</v>
      </c>
      <c r="L31" s="203">
        <f t="shared" si="1"/>
        <v>5.5724932249322494</v>
      </c>
    </row>
    <row r="32" spans="1:12" s="90" customFormat="1" ht="15" customHeight="1" x14ac:dyDescent="0.5">
      <c r="A32" s="772"/>
      <c r="B32" s="201" t="s">
        <v>238</v>
      </c>
      <c r="C32" s="338">
        <v>10481</v>
      </c>
      <c r="D32" s="202">
        <v>472</v>
      </c>
      <c r="E32" s="560">
        <v>100</v>
      </c>
      <c r="F32" s="310">
        <f>SUM(D32:E32)</f>
        <v>572</v>
      </c>
      <c r="G32" s="202">
        <v>3</v>
      </c>
      <c r="H32" s="310" t="s">
        <v>519</v>
      </c>
      <c r="I32" s="310">
        <f>SUM(G32:H32)</f>
        <v>3</v>
      </c>
      <c r="J32" s="310">
        <v>6615</v>
      </c>
      <c r="K32" s="310">
        <v>431</v>
      </c>
      <c r="L32" s="203">
        <f>K32/J32*100</f>
        <v>6.515495086923659</v>
      </c>
    </row>
    <row r="33" spans="1:12" s="90" customFormat="1" ht="15" customHeight="1" x14ac:dyDescent="0.5">
      <c r="A33" s="771" t="s">
        <v>447</v>
      </c>
      <c r="B33" s="201" t="s">
        <v>1</v>
      </c>
      <c r="C33" s="338">
        <f t="shared" ref="C33:K33" si="12">SUM(C34:C35)</f>
        <v>2601</v>
      </c>
      <c r="D33" s="202">
        <f t="shared" si="12"/>
        <v>347</v>
      </c>
      <c r="E33" s="560">
        <f t="shared" si="12"/>
        <v>47</v>
      </c>
      <c r="F33" s="310">
        <f t="shared" si="12"/>
        <v>394</v>
      </c>
      <c r="G33" s="202" t="s">
        <v>519</v>
      </c>
      <c r="H33" s="310" t="s">
        <v>375</v>
      </c>
      <c r="I33" s="310" t="s">
        <v>375</v>
      </c>
      <c r="J33" s="310">
        <f t="shared" si="12"/>
        <v>1830</v>
      </c>
      <c r="K33" s="310">
        <f t="shared" si="12"/>
        <v>222</v>
      </c>
      <c r="L33" s="203">
        <f t="shared" si="1"/>
        <v>12.131147540983607</v>
      </c>
    </row>
    <row r="34" spans="1:12" s="90" customFormat="1" ht="15" customHeight="1" x14ac:dyDescent="0.5">
      <c r="A34" s="919"/>
      <c r="B34" s="201" t="s">
        <v>237</v>
      </c>
      <c r="C34" s="338">
        <v>1214</v>
      </c>
      <c r="D34" s="202">
        <v>148</v>
      </c>
      <c r="E34" s="560">
        <v>22</v>
      </c>
      <c r="F34" s="310">
        <f>SUM(D34:E34)</f>
        <v>170</v>
      </c>
      <c r="G34" s="202" t="s">
        <v>519</v>
      </c>
      <c r="H34" s="310" t="s">
        <v>375</v>
      </c>
      <c r="I34" s="310" t="s">
        <v>519</v>
      </c>
      <c r="J34" s="310">
        <v>883</v>
      </c>
      <c r="K34" s="310">
        <v>92</v>
      </c>
      <c r="L34" s="203">
        <f t="shared" si="1"/>
        <v>10.419026047565119</v>
      </c>
    </row>
    <row r="35" spans="1:12" s="90" customFormat="1" ht="15" customHeight="1" x14ac:dyDescent="0.5">
      <c r="A35" s="772"/>
      <c r="B35" s="201" t="s">
        <v>238</v>
      </c>
      <c r="C35" s="338">
        <v>1387</v>
      </c>
      <c r="D35" s="202">
        <v>199</v>
      </c>
      <c r="E35" s="560">
        <v>25</v>
      </c>
      <c r="F35" s="310">
        <f>SUM(D35:E35)</f>
        <v>224</v>
      </c>
      <c r="G35" s="202" t="s">
        <v>375</v>
      </c>
      <c r="H35" s="310" t="s">
        <v>375</v>
      </c>
      <c r="I35" s="310" t="s">
        <v>519</v>
      </c>
      <c r="J35" s="310">
        <v>947</v>
      </c>
      <c r="K35" s="310">
        <v>130</v>
      </c>
      <c r="L35" s="203">
        <f>K35/J35*100</f>
        <v>13.727560718057022</v>
      </c>
    </row>
    <row r="36" spans="1:12" s="90" customFormat="1" ht="15" customHeight="1" x14ac:dyDescent="0.5">
      <c r="A36" s="771" t="s">
        <v>448</v>
      </c>
      <c r="B36" s="201" t="s">
        <v>1</v>
      </c>
      <c r="C36" s="338">
        <f t="shared" ref="C36:K36" si="13">SUM(C37:C38)</f>
        <v>11164</v>
      </c>
      <c r="D36" s="202">
        <f t="shared" si="13"/>
        <v>787</v>
      </c>
      <c r="E36" s="560" t="s">
        <v>375</v>
      </c>
      <c r="F36" s="310">
        <f t="shared" si="13"/>
        <v>787</v>
      </c>
      <c r="G36" s="202">
        <f t="shared" si="13"/>
        <v>107</v>
      </c>
      <c r="H36" s="310" t="s">
        <v>375</v>
      </c>
      <c r="I36" s="310">
        <f t="shared" si="13"/>
        <v>107</v>
      </c>
      <c r="J36" s="310">
        <f t="shared" si="13"/>
        <v>7194</v>
      </c>
      <c r="K36" s="310">
        <f t="shared" si="13"/>
        <v>483</v>
      </c>
      <c r="L36" s="203">
        <f t="shared" si="1"/>
        <v>6.7139282735613008</v>
      </c>
    </row>
    <row r="37" spans="1:12" s="90" customFormat="1" ht="15" customHeight="1" x14ac:dyDescent="0.5">
      <c r="A37" s="919"/>
      <c r="B37" s="201" t="s">
        <v>237</v>
      </c>
      <c r="C37" s="338">
        <v>5044</v>
      </c>
      <c r="D37" s="202">
        <v>326</v>
      </c>
      <c r="E37" s="560" t="s">
        <v>375</v>
      </c>
      <c r="F37" s="310">
        <f>SUM(D37:E37)</f>
        <v>326</v>
      </c>
      <c r="G37" s="202">
        <v>91</v>
      </c>
      <c r="H37" s="310" t="s">
        <v>375</v>
      </c>
      <c r="I37" s="310">
        <f>SUM(G37:H37)</f>
        <v>91</v>
      </c>
      <c r="J37" s="310">
        <v>3526</v>
      </c>
      <c r="K37" s="310">
        <v>206</v>
      </c>
      <c r="L37" s="203">
        <f t="shared" si="1"/>
        <v>5.8423142370958594</v>
      </c>
    </row>
    <row r="38" spans="1:12" s="90" customFormat="1" ht="15" customHeight="1" x14ac:dyDescent="0.5">
      <c r="A38" s="772"/>
      <c r="B38" s="201" t="s">
        <v>238</v>
      </c>
      <c r="C38" s="338">
        <v>6120</v>
      </c>
      <c r="D38" s="202">
        <v>461</v>
      </c>
      <c r="E38" s="560" t="s">
        <v>519</v>
      </c>
      <c r="F38" s="310">
        <f>SUM(D38:E38)</f>
        <v>461</v>
      </c>
      <c r="G38" s="202">
        <v>16</v>
      </c>
      <c r="H38" s="310" t="s">
        <v>375</v>
      </c>
      <c r="I38" s="310">
        <f>SUM(G38:H38)</f>
        <v>16</v>
      </c>
      <c r="J38" s="310">
        <v>3668</v>
      </c>
      <c r="K38" s="310">
        <v>277</v>
      </c>
      <c r="L38" s="203">
        <f>K38/J38*100</f>
        <v>7.5517993456924755</v>
      </c>
    </row>
    <row r="39" spans="1:12" s="90" customFormat="1" ht="15" customHeight="1" x14ac:dyDescent="0.5">
      <c r="A39" s="926" t="s">
        <v>449</v>
      </c>
      <c r="B39" s="221" t="s">
        <v>1</v>
      </c>
      <c r="C39" s="186">
        <v>178032</v>
      </c>
      <c r="D39" s="224">
        <v>8613</v>
      </c>
      <c r="E39" s="559" t="s">
        <v>375</v>
      </c>
      <c r="F39" s="322">
        <v>8613</v>
      </c>
      <c r="G39" s="224">
        <v>154</v>
      </c>
      <c r="H39" s="322" t="s">
        <v>519</v>
      </c>
      <c r="I39" s="322">
        <v>154</v>
      </c>
      <c r="J39" s="322">
        <v>116810</v>
      </c>
      <c r="K39" s="322">
        <v>4489</v>
      </c>
      <c r="L39" s="225">
        <f>IF(SUM(K39)=0,"-",K39/J39*100)</f>
        <v>3.8429928944439689</v>
      </c>
    </row>
    <row r="40" spans="1:12" s="90" customFormat="1" ht="15" customHeight="1" x14ac:dyDescent="0.5">
      <c r="A40" s="927"/>
      <c r="B40" s="221" t="s">
        <v>237</v>
      </c>
      <c r="C40" s="186">
        <v>76866</v>
      </c>
      <c r="D40" s="224">
        <v>3420</v>
      </c>
      <c r="E40" s="559" t="s">
        <v>518</v>
      </c>
      <c r="F40" s="322">
        <v>3420</v>
      </c>
      <c r="G40" s="224">
        <v>104</v>
      </c>
      <c r="H40" s="322" t="s">
        <v>375</v>
      </c>
      <c r="I40" s="322">
        <v>104</v>
      </c>
      <c r="J40" s="322">
        <v>54136</v>
      </c>
      <c r="K40" s="322">
        <v>1671</v>
      </c>
      <c r="L40" s="225">
        <f>IF(SUM(K40)=0,"-",K40/J40*100)</f>
        <v>3.0866706073592436</v>
      </c>
    </row>
    <row r="41" spans="1:12" s="90" customFormat="1" ht="15" customHeight="1" x14ac:dyDescent="0.5">
      <c r="A41" s="928"/>
      <c r="B41" s="221" t="s">
        <v>238</v>
      </c>
      <c r="C41" s="186">
        <v>101166</v>
      </c>
      <c r="D41" s="224">
        <v>5193</v>
      </c>
      <c r="E41" s="559" t="s">
        <v>375</v>
      </c>
      <c r="F41" s="322">
        <v>5193</v>
      </c>
      <c r="G41" s="224">
        <v>50</v>
      </c>
      <c r="H41" s="322" t="s">
        <v>520</v>
      </c>
      <c r="I41" s="322">
        <v>50</v>
      </c>
      <c r="J41" s="322">
        <v>62674</v>
      </c>
      <c r="K41" s="322">
        <v>2818</v>
      </c>
      <c r="L41" s="225">
        <f>IF(SUM(K41)=0,"-",K41/J41*100)</f>
        <v>4.4962823499377729</v>
      </c>
    </row>
    <row r="42" spans="1:12" s="90" customFormat="1" ht="15" customHeight="1" x14ac:dyDescent="0.2">
      <c r="A42" s="938" t="s">
        <v>465</v>
      </c>
      <c r="B42" s="226" t="s">
        <v>1</v>
      </c>
      <c r="C42" s="288">
        <f t="shared" ref="C42:K42" si="14">C45</f>
        <v>25054</v>
      </c>
      <c r="D42" s="288">
        <f t="shared" si="14"/>
        <v>2761</v>
      </c>
      <c r="E42" s="678">
        <f t="shared" si="14"/>
        <v>82</v>
      </c>
      <c r="F42" s="288">
        <f t="shared" si="14"/>
        <v>2843</v>
      </c>
      <c r="G42" s="288">
        <f t="shared" si="14"/>
        <v>474</v>
      </c>
      <c r="H42" s="283" t="str">
        <f t="shared" si="14"/>
        <v>-</v>
      </c>
      <c r="I42" s="283">
        <f t="shared" si="14"/>
        <v>474</v>
      </c>
      <c r="J42" s="288">
        <f t="shared" si="14"/>
        <v>15146</v>
      </c>
      <c r="K42" s="288">
        <f t="shared" si="14"/>
        <v>1831</v>
      </c>
      <c r="L42" s="289">
        <f>K42/J42*100</f>
        <v>12.089000396144197</v>
      </c>
    </row>
    <row r="43" spans="1:12" s="90" customFormat="1" ht="15" customHeight="1" x14ac:dyDescent="0.2">
      <c r="A43" s="939"/>
      <c r="B43" s="226" t="s">
        <v>237</v>
      </c>
      <c r="C43" s="288">
        <f t="shared" ref="C43:I44" si="15">C46</f>
        <v>11381</v>
      </c>
      <c r="D43" s="288">
        <f t="shared" si="15"/>
        <v>1176</v>
      </c>
      <c r="E43" s="678">
        <f t="shared" si="15"/>
        <v>49</v>
      </c>
      <c r="F43" s="288">
        <f t="shared" si="15"/>
        <v>1225</v>
      </c>
      <c r="G43" s="288">
        <f t="shared" si="15"/>
        <v>413</v>
      </c>
      <c r="H43" s="283" t="str">
        <f>H46</f>
        <v>-</v>
      </c>
      <c r="I43" s="283">
        <f t="shared" si="15"/>
        <v>413</v>
      </c>
      <c r="J43" s="288">
        <f>J46</f>
        <v>7507</v>
      </c>
      <c r="K43" s="288">
        <f>K46</f>
        <v>787</v>
      </c>
      <c r="L43" s="289">
        <f>K43/J43*100</f>
        <v>10.483548687891302</v>
      </c>
    </row>
    <row r="44" spans="1:12" s="90" customFormat="1" ht="15" customHeight="1" x14ac:dyDescent="0.2">
      <c r="A44" s="940"/>
      <c r="B44" s="226" t="s">
        <v>238</v>
      </c>
      <c r="C44" s="288">
        <f t="shared" si="15"/>
        <v>13673</v>
      </c>
      <c r="D44" s="288">
        <f t="shared" si="15"/>
        <v>1585</v>
      </c>
      <c r="E44" s="678">
        <f t="shared" si="15"/>
        <v>33</v>
      </c>
      <c r="F44" s="288">
        <f t="shared" si="15"/>
        <v>1618</v>
      </c>
      <c r="G44" s="288">
        <f t="shared" si="15"/>
        <v>61</v>
      </c>
      <c r="H44" s="283" t="str">
        <f>H47</f>
        <v>-</v>
      </c>
      <c r="I44" s="283">
        <f t="shared" si="15"/>
        <v>61</v>
      </c>
      <c r="J44" s="288">
        <f>J47</f>
        <v>7639</v>
      </c>
      <c r="K44" s="288">
        <f>K47</f>
        <v>1044</v>
      </c>
      <c r="L44" s="289">
        <f>K44/J44*100</f>
        <v>13.666710302395602</v>
      </c>
    </row>
    <row r="45" spans="1:12" s="90" customFormat="1" ht="15" customHeight="1" x14ac:dyDescent="0.2">
      <c r="A45" s="920" t="s">
        <v>452</v>
      </c>
      <c r="B45" s="185" t="s">
        <v>1</v>
      </c>
      <c r="C45" s="281">
        <f>IF(SUM(C48,C51,C54,C57)=0,"-",SUM(C48,C51,C54,C57))</f>
        <v>25054</v>
      </c>
      <c r="D45" s="281">
        <f t="shared" ref="D45:K45" si="16">IF(SUM(D48,D51,D54,D57)=0,"-",SUM(D48,D51,D54,D57))</f>
        <v>2761</v>
      </c>
      <c r="E45" s="680">
        <f t="shared" si="16"/>
        <v>82</v>
      </c>
      <c r="F45" s="281">
        <f t="shared" si="16"/>
        <v>2843</v>
      </c>
      <c r="G45" s="224">
        <f t="shared" si="16"/>
        <v>474</v>
      </c>
      <c r="H45" s="322" t="str">
        <f t="shared" si="16"/>
        <v>-</v>
      </c>
      <c r="I45" s="322">
        <f t="shared" si="16"/>
        <v>474</v>
      </c>
      <c r="J45" s="224">
        <f t="shared" si="16"/>
        <v>15146</v>
      </c>
      <c r="K45" s="224">
        <f t="shared" si="16"/>
        <v>1831</v>
      </c>
      <c r="L45" s="225">
        <f t="shared" ref="L45:L50" si="17">IF(SUM(K45)=0,"-",K45/J45*100)</f>
        <v>12.089000396144197</v>
      </c>
    </row>
    <row r="46" spans="1:12" s="90" customFormat="1" ht="15" customHeight="1" x14ac:dyDescent="0.2">
      <c r="A46" s="921"/>
      <c r="B46" s="188" t="s">
        <v>237</v>
      </c>
      <c r="C46" s="282">
        <f t="shared" ref="C46:K47" si="18">IF(SUM(C49,C52,C55,C58)=0,"-",SUM(C49,C52,C55,C58))</f>
        <v>11381</v>
      </c>
      <c r="D46" s="282">
        <f t="shared" si="18"/>
        <v>1176</v>
      </c>
      <c r="E46" s="683">
        <f t="shared" si="18"/>
        <v>49</v>
      </c>
      <c r="F46" s="282">
        <f t="shared" si="18"/>
        <v>1225</v>
      </c>
      <c r="G46" s="219">
        <f t="shared" si="18"/>
        <v>413</v>
      </c>
      <c r="H46" s="496" t="str">
        <f t="shared" si="18"/>
        <v>-</v>
      </c>
      <c r="I46" s="496">
        <f t="shared" si="18"/>
        <v>413</v>
      </c>
      <c r="J46" s="219">
        <f t="shared" si="18"/>
        <v>7507</v>
      </c>
      <c r="K46" s="219">
        <f t="shared" si="18"/>
        <v>787</v>
      </c>
      <c r="L46" s="220">
        <f t="shared" si="17"/>
        <v>10.483548687891302</v>
      </c>
    </row>
    <row r="47" spans="1:12" s="90" customFormat="1" ht="15" customHeight="1" x14ac:dyDescent="0.2">
      <c r="A47" s="922"/>
      <c r="B47" s="188" t="s">
        <v>238</v>
      </c>
      <c r="C47" s="282">
        <f t="shared" si="18"/>
        <v>13673</v>
      </c>
      <c r="D47" s="282">
        <f t="shared" si="18"/>
        <v>1585</v>
      </c>
      <c r="E47" s="683">
        <f t="shared" si="18"/>
        <v>33</v>
      </c>
      <c r="F47" s="282">
        <f t="shared" si="18"/>
        <v>1618</v>
      </c>
      <c r="G47" s="219">
        <f t="shared" si="18"/>
        <v>61</v>
      </c>
      <c r="H47" s="496" t="str">
        <f t="shared" si="18"/>
        <v>-</v>
      </c>
      <c r="I47" s="496">
        <f t="shared" si="18"/>
        <v>61</v>
      </c>
      <c r="J47" s="219">
        <f t="shared" si="18"/>
        <v>7639</v>
      </c>
      <c r="K47" s="219">
        <f t="shared" si="18"/>
        <v>1044</v>
      </c>
      <c r="L47" s="220">
        <f t="shared" si="17"/>
        <v>13.666710302395602</v>
      </c>
    </row>
    <row r="48" spans="1:12" s="90" customFormat="1" ht="15" customHeight="1" x14ac:dyDescent="0.5">
      <c r="A48" s="771" t="s">
        <v>453</v>
      </c>
      <c r="B48" s="201" t="s">
        <v>1</v>
      </c>
      <c r="C48" s="338">
        <f>IF(SUM(C49:C50)=0,"-",SUM((C49:C50)))</f>
        <v>10820</v>
      </c>
      <c r="D48" s="202">
        <f t="shared" ref="D48:K48" si="19">IF(SUM(D49:D50)=0,"-",SUM((D49:D50)))</f>
        <v>1183</v>
      </c>
      <c r="E48" s="560" t="s">
        <v>518</v>
      </c>
      <c r="F48" s="310">
        <f t="shared" si="19"/>
        <v>1183</v>
      </c>
      <c r="G48" s="310">
        <f t="shared" si="19"/>
        <v>223</v>
      </c>
      <c r="H48" s="310" t="s">
        <v>375</v>
      </c>
      <c r="I48" s="310">
        <f t="shared" si="19"/>
        <v>223</v>
      </c>
      <c r="J48" s="310">
        <f t="shared" si="19"/>
        <v>7048</v>
      </c>
      <c r="K48" s="310">
        <f t="shared" si="19"/>
        <v>864</v>
      </c>
      <c r="L48" s="203">
        <f t="shared" si="17"/>
        <v>12.258796821793416</v>
      </c>
    </row>
    <row r="49" spans="1:12" s="90" customFormat="1" ht="15" customHeight="1" x14ac:dyDescent="0.5">
      <c r="A49" s="919"/>
      <c r="B49" s="201" t="s">
        <v>237</v>
      </c>
      <c r="C49" s="338">
        <v>4988</v>
      </c>
      <c r="D49" s="202">
        <v>476</v>
      </c>
      <c r="E49" s="560" t="s">
        <v>375</v>
      </c>
      <c r="F49" s="310">
        <f>IF(SUM(D49:E49)=0,"-",SUM(D49:E49))</f>
        <v>476</v>
      </c>
      <c r="G49" s="310">
        <v>183</v>
      </c>
      <c r="H49" s="310" t="s">
        <v>518</v>
      </c>
      <c r="I49" s="310">
        <f>IF(SUM(G49:H49)=0,"-",SUM(G49:H49))</f>
        <v>183</v>
      </c>
      <c r="J49" s="310">
        <v>3507</v>
      </c>
      <c r="K49" s="310">
        <v>342</v>
      </c>
      <c r="L49" s="203">
        <f t="shared" si="17"/>
        <v>9.7519247219846026</v>
      </c>
    </row>
    <row r="50" spans="1:12" s="90" customFormat="1" ht="15" customHeight="1" x14ac:dyDescent="0.5">
      <c r="A50" s="772"/>
      <c r="B50" s="201" t="s">
        <v>238</v>
      </c>
      <c r="C50" s="338">
        <v>5832</v>
      </c>
      <c r="D50" s="202">
        <v>707</v>
      </c>
      <c r="E50" s="560" t="s">
        <v>375</v>
      </c>
      <c r="F50" s="310">
        <f>IF(SUM(D50:E50)=0,"-",SUM(D50:E50))</f>
        <v>707</v>
      </c>
      <c r="G50" s="310">
        <v>40</v>
      </c>
      <c r="H50" s="310" t="s">
        <v>519</v>
      </c>
      <c r="I50" s="310">
        <f>IF(SUM(G50:H50)=0,"-",SUM(G50:H50))</f>
        <v>40</v>
      </c>
      <c r="J50" s="310">
        <v>3541</v>
      </c>
      <c r="K50" s="310">
        <v>522</v>
      </c>
      <c r="L50" s="203">
        <f t="shared" si="17"/>
        <v>14.74159841852584</v>
      </c>
    </row>
    <row r="51" spans="1:12" s="90" customFormat="1" ht="15" customHeight="1" x14ac:dyDescent="0.5">
      <c r="A51" s="755" t="s">
        <v>454</v>
      </c>
      <c r="B51" s="201" t="s">
        <v>1</v>
      </c>
      <c r="C51" s="338">
        <f>IF(SUM(C52:C53)=0,"-",SUM((C52:C53)))</f>
        <v>3982</v>
      </c>
      <c r="D51" s="202">
        <f t="shared" ref="D51:K51" si="20">IF(SUM(D52:D53)=0,"-",SUM((D52:D53)))</f>
        <v>145</v>
      </c>
      <c r="E51" s="560" t="s">
        <v>375</v>
      </c>
      <c r="F51" s="310">
        <f t="shared" si="20"/>
        <v>145</v>
      </c>
      <c r="G51" s="310">
        <f t="shared" si="20"/>
        <v>24</v>
      </c>
      <c r="H51" s="310" t="s">
        <v>518</v>
      </c>
      <c r="I51" s="310">
        <f t="shared" si="20"/>
        <v>24</v>
      </c>
      <c r="J51" s="310">
        <f t="shared" si="20"/>
        <v>2238</v>
      </c>
      <c r="K51" s="310">
        <f t="shared" si="20"/>
        <v>89</v>
      </c>
      <c r="L51" s="203">
        <f t="shared" ref="L51:L59" si="21">IF(SUM(K51)=0,"-",K51/J51*100)</f>
        <v>3.9767649687220734</v>
      </c>
    </row>
    <row r="52" spans="1:12" s="90" customFormat="1" ht="15" customHeight="1" x14ac:dyDescent="0.5">
      <c r="A52" s="851"/>
      <c r="B52" s="201" t="s">
        <v>237</v>
      </c>
      <c r="C52" s="338">
        <v>1768</v>
      </c>
      <c r="D52" s="202">
        <v>62</v>
      </c>
      <c r="E52" s="560" t="s">
        <v>519</v>
      </c>
      <c r="F52" s="310">
        <f>IF(SUM(D52:E52)=0,"-",SUM(D52:E52))</f>
        <v>62</v>
      </c>
      <c r="G52" s="310">
        <v>24</v>
      </c>
      <c r="H52" s="310" t="s">
        <v>519</v>
      </c>
      <c r="I52" s="310">
        <f>IF(SUM(G52:H52)=0,"-",SUM(G52:H52))</f>
        <v>24</v>
      </c>
      <c r="J52" s="310">
        <v>1112</v>
      </c>
      <c r="K52" s="310">
        <v>36</v>
      </c>
      <c r="L52" s="203">
        <f t="shared" si="21"/>
        <v>3.2374100719424459</v>
      </c>
    </row>
    <row r="53" spans="1:12" s="90" customFormat="1" ht="15" customHeight="1" x14ac:dyDescent="0.5">
      <c r="A53" s="756"/>
      <c r="B53" s="201" t="s">
        <v>238</v>
      </c>
      <c r="C53" s="338">
        <v>2214</v>
      </c>
      <c r="D53" s="202">
        <v>83</v>
      </c>
      <c r="E53" s="560" t="s">
        <v>518</v>
      </c>
      <c r="F53" s="310">
        <f>IF(SUM(D53:E53)=0,"-",SUM(D53:E53))</f>
        <v>83</v>
      </c>
      <c r="G53" s="310" t="s">
        <v>519</v>
      </c>
      <c r="H53" s="310" t="s">
        <v>518</v>
      </c>
      <c r="I53" s="310" t="str">
        <f>IF(SUM(G53:H53)=0,"-",SUM(G53:H53))</f>
        <v>-</v>
      </c>
      <c r="J53" s="310">
        <v>1126</v>
      </c>
      <c r="K53" s="310">
        <v>53</v>
      </c>
      <c r="L53" s="203">
        <f t="shared" si="21"/>
        <v>4.7069271758436946</v>
      </c>
    </row>
    <row r="54" spans="1:12" s="90" customFormat="1" ht="15" customHeight="1" x14ac:dyDescent="0.5">
      <c r="A54" s="771" t="s">
        <v>455</v>
      </c>
      <c r="B54" s="201" t="s">
        <v>1</v>
      </c>
      <c r="C54" s="338">
        <f>IF(SUM(C55:C56)=0,"-",SUM((C55:C56)))</f>
        <v>3895</v>
      </c>
      <c r="D54" s="202">
        <f t="shared" ref="D54:K54" si="22">IF(SUM(D55:D56)=0,"-",SUM((D55:D56)))</f>
        <v>546</v>
      </c>
      <c r="E54" s="560">
        <f t="shared" si="22"/>
        <v>76</v>
      </c>
      <c r="F54" s="310">
        <f t="shared" si="22"/>
        <v>622</v>
      </c>
      <c r="G54" s="310">
        <f t="shared" si="22"/>
        <v>91</v>
      </c>
      <c r="H54" s="310" t="s">
        <v>519</v>
      </c>
      <c r="I54" s="310">
        <f t="shared" si="22"/>
        <v>91</v>
      </c>
      <c r="J54" s="310">
        <f t="shared" si="22"/>
        <v>2264</v>
      </c>
      <c r="K54" s="310">
        <f t="shared" si="22"/>
        <v>354</v>
      </c>
      <c r="L54" s="203">
        <f t="shared" si="21"/>
        <v>15.636042402826856</v>
      </c>
    </row>
    <row r="55" spans="1:12" s="90" customFormat="1" ht="15" customHeight="1" x14ac:dyDescent="0.5">
      <c r="A55" s="919"/>
      <c r="B55" s="201" t="s">
        <v>237</v>
      </c>
      <c r="C55" s="338">
        <v>1783</v>
      </c>
      <c r="D55" s="202">
        <v>253</v>
      </c>
      <c r="E55" s="560">
        <v>43</v>
      </c>
      <c r="F55" s="310">
        <f>IF(SUM(D55:E55)=0,"-",SUM(D55:E55))</f>
        <v>296</v>
      </c>
      <c r="G55" s="310">
        <v>83</v>
      </c>
      <c r="H55" s="310" t="s">
        <v>518</v>
      </c>
      <c r="I55" s="310">
        <f>IF(SUM(G55:H55)=0,"-",SUM(G55:H55))</f>
        <v>83</v>
      </c>
      <c r="J55" s="310">
        <v>1122</v>
      </c>
      <c r="K55" s="310">
        <v>178</v>
      </c>
      <c r="L55" s="203">
        <f t="shared" si="21"/>
        <v>15.86452762923351</v>
      </c>
    </row>
    <row r="56" spans="1:12" s="90" customFormat="1" ht="15" customHeight="1" x14ac:dyDescent="0.5">
      <c r="A56" s="772"/>
      <c r="B56" s="201" t="s">
        <v>238</v>
      </c>
      <c r="C56" s="338">
        <v>2112</v>
      </c>
      <c r="D56" s="202">
        <v>293</v>
      </c>
      <c r="E56" s="560">
        <v>33</v>
      </c>
      <c r="F56" s="310">
        <f>IF(SUM(D56:E56)=0,"-",SUM(D56:E56))</f>
        <v>326</v>
      </c>
      <c r="G56" s="310">
        <v>8</v>
      </c>
      <c r="H56" s="310" t="s">
        <v>518</v>
      </c>
      <c r="I56" s="310">
        <f>IF(SUM(G56:H56)=0,"-",SUM(G56:H56))</f>
        <v>8</v>
      </c>
      <c r="J56" s="310">
        <v>1142</v>
      </c>
      <c r="K56" s="310">
        <v>176</v>
      </c>
      <c r="L56" s="203">
        <f t="shared" si="21"/>
        <v>15.411558669001751</v>
      </c>
    </row>
    <row r="57" spans="1:12" s="90" customFormat="1" ht="15" customHeight="1" x14ac:dyDescent="0.5">
      <c r="A57" s="771" t="s">
        <v>456</v>
      </c>
      <c r="B57" s="201" t="s">
        <v>1</v>
      </c>
      <c r="C57" s="338">
        <f>IF(SUM(C58:C59)=0,"-",SUM((C58:C59)))</f>
        <v>6357</v>
      </c>
      <c r="D57" s="202">
        <f t="shared" ref="D57:K57" si="23">IF(SUM(D58:D59)=0,"-",SUM((D58:D59)))</f>
        <v>887</v>
      </c>
      <c r="E57" s="560">
        <f t="shared" si="23"/>
        <v>6</v>
      </c>
      <c r="F57" s="310">
        <f t="shared" si="23"/>
        <v>893</v>
      </c>
      <c r="G57" s="310">
        <f t="shared" si="23"/>
        <v>136</v>
      </c>
      <c r="H57" s="310" t="str">
        <f t="shared" si="23"/>
        <v>-</v>
      </c>
      <c r="I57" s="310">
        <f t="shared" si="23"/>
        <v>136</v>
      </c>
      <c r="J57" s="310">
        <f t="shared" si="23"/>
        <v>3596</v>
      </c>
      <c r="K57" s="310">
        <f t="shared" si="23"/>
        <v>524</v>
      </c>
      <c r="L57" s="203">
        <f t="shared" si="21"/>
        <v>14.57174638487208</v>
      </c>
    </row>
    <row r="58" spans="1:12" s="90" customFormat="1" ht="15" customHeight="1" x14ac:dyDescent="0.5">
      <c r="A58" s="919"/>
      <c r="B58" s="201" t="s">
        <v>237</v>
      </c>
      <c r="C58" s="338">
        <v>2842</v>
      </c>
      <c r="D58" s="202">
        <v>385</v>
      </c>
      <c r="E58" s="560">
        <v>6</v>
      </c>
      <c r="F58" s="310">
        <f>IF(SUM(D58:E58)=0,"-",SUM(D58:E58))</f>
        <v>391</v>
      </c>
      <c r="G58" s="310">
        <v>123</v>
      </c>
      <c r="H58" s="310" t="s">
        <v>518</v>
      </c>
      <c r="I58" s="310">
        <f>IF(SUM(G58:H58)=0,"-",SUM(G58:H58))</f>
        <v>123</v>
      </c>
      <c r="J58" s="310">
        <v>1766</v>
      </c>
      <c r="K58" s="310">
        <v>231</v>
      </c>
      <c r="L58" s="203">
        <f t="shared" si="21"/>
        <v>13.080407701019253</v>
      </c>
    </row>
    <row r="59" spans="1:12" s="90" customFormat="1" ht="15" customHeight="1" x14ac:dyDescent="0.5">
      <c r="A59" s="772"/>
      <c r="B59" s="201" t="s">
        <v>238</v>
      </c>
      <c r="C59" s="338">
        <v>3515</v>
      </c>
      <c r="D59" s="202">
        <v>502</v>
      </c>
      <c r="E59" s="560" t="s">
        <v>375</v>
      </c>
      <c r="F59" s="310">
        <f>IF(SUM(D59:E59)=0,"-",SUM(D59:E59))</f>
        <v>502</v>
      </c>
      <c r="G59" s="310">
        <v>13</v>
      </c>
      <c r="H59" s="310" t="s">
        <v>375</v>
      </c>
      <c r="I59" s="310">
        <f>IF(SUM(G59:H59)=0,"-",SUM(G59:H59))</f>
        <v>13</v>
      </c>
      <c r="J59" s="310">
        <v>1830</v>
      </c>
      <c r="K59" s="310">
        <v>293</v>
      </c>
      <c r="L59" s="203">
        <f t="shared" si="21"/>
        <v>16.010928961748633</v>
      </c>
    </row>
    <row r="60" spans="1:12" s="600" customFormat="1" ht="15" customHeight="1" x14ac:dyDescent="0.2">
      <c r="A60" s="950" t="s">
        <v>466</v>
      </c>
      <c r="B60" s="649" t="s">
        <v>1</v>
      </c>
      <c r="C60" s="650">
        <f>C63</f>
        <v>17115</v>
      </c>
      <c r="D60" s="650">
        <f t="shared" ref="D60:K60" si="24">D63</f>
        <v>1271</v>
      </c>
      <c r="E60" s="684">
        <f t="shared" si="24"/>
        <v>47</v>
      </c>
      <c r="F60" s="650">
        <f t="shared" si="24"/>
        <v>1318</v>
      </c>
      <c r="G60" s="650">
        <f t="shared" si="24"/>
        <v>10</v>
      </c>
      <c r="H60" s="650" t="s">
        <v>518</v>
      </c>
      <c r="I60" s="650">
        <f t="shared" si="24"/>
        <v>10</v>
      </c>
      <c r="J60" s="650">
        <f t="shared" si="24"/>
        <v>10353</v>
      </c>
      <c r="K60" s="650">
        <f t="shared" si="24"/>
        <v>727</v>
      </c>
      <c r="L60" s="651">
        <f t="shared" ref="L60:L66" si="25">K60/J60*100</f>
        <v>7.0221191925045874</v>
      </c>
    </row>
    <row r="61" spans="1:12" s="600" customFormat="1" ht="15" customHeight="1" x14ac:dyDescent="0.2">
      <c r="A61" s="960"/>
      <c r="B61" s="649" t="s">
        <v>237</v>
      </c>
      <c r="C61" s="650">
        <f>C64</f>
        <v>7802</v>
      </c>
      <c r="D61" s="650">
        <f t="shared" ref="D61:K61" si="26">D64</f>
        <v>536</v>
      </c>
      <c r="E61" s="684">
        <f t="shared" si="26"/>
        <v>17</v>
      </c>
      <c r="F61" s="650">
        <f t="shared" si="26"/>
        <v>553</v>
      </c>
      <c r="G61" s="650">
        <f t="shared" si="26"/>
        <v>9</v>
      </c>
      <c r="H61" s="650" t="s">
        <v>520</v>
      </c>
      <c r="I61" s="650">
        <f t="shared" si="26"/>
        <v>9</v>
      </c>
      <c r="J61" s="650">
        <f t="shared" si="26"/>
        <v>5190</v>
      </c>
      <c r="K61" s="650">
        <f t="shared" si="26"/>
        <v>288</v>
      </c>
      <c r="L61" s="651">
        <f t="shared" si="25"/>
        <v>5.5491329479768785</v>
      </c>
    </row>
    <row r="62" spans="1:12" s="600" customFormat="1" ht="15" customHeight="1" x14ac:dyDescent="0.2">
      <c r="A62" s="961"/>
      <c r="B62" s="649" t="s">
        <v>238</v>
      </c>
      <c r="C62" s="650">
        <f>C65</f>
        <v>9313</v>
      </c>
      <c r="D62" s="650">
        <f t="shared" ref="D62:K62" si="27">D65</f>
        <v>735</v>
      </c>
      <c r="E62" s="684">
        <f t="shared" si="27"/>
        <v>30</v>
      </c>
      <c r="F62" s="650">
        <f t="shared" si="27"/>
        <v>765</v>
      </c>
      <c r="G62" s="650">
        <f t="shared" si="27"/>
        <v>1</v>
      </c>
      <c r="H62" s="650" t="s">
        <v>375</v>
      </c>
      <c r="I62" s="650">
        <f t="shared" si="27"/>
        <v>1</v>
      </c>
      <c r="J62" s="650">
        <f t="shared" si="27"/>
        <v>5163</v>
      </c>
      <c r="K62" s="650">
        <f t="shared" si="27"/>
        <v>439</v>
      </c>
      <c r="L62" s="651">
        <f t="shared" si="25"/>
        <v>8.5028084447026924</v>
      </c>
    </row>
    <row r="63" spans="1:12" s="600" customFormat="1" ht="15" customHeight="1" x14ac:dyDescent="0.2">
      <c r="A63" s="962" t="s">
        <v>458</v>
      </c>
      <c r="B63" s="652" t="s">
        <v>1</v>
      </c>
      <c r="C63" s="653">
        <f>SUM(C66,C69,C72,C75,C78)</f>
        <v>17115</v>
      </c>
      <c r="D63" s="653">
        <f t="shared" ref="D63:I63" si="28">SUM(D66,D69,D72,D75,D78)</f>
        <v>1271</v>
      </c>
      <c r="E63" s="685">
        <f t="shared" si="28"/>
        <v>47</v>
      </c>
      <c r="F63" s="653">
        <f t="shared" si="28"/>
        <v>1318</v>
      </c>
      <c r="G63" s="531">
        <f t="shared" si="28"/>
        <v>10</v>
      </c>
      <c r="H63" s="585" t="s">
        <v>375</v>
      </c>
      <c r="I63" s="585">
        <f t="shared" si="28"/>
        <v>10</v>
      </c>
      <c r="J63" s="531">
        <f>SUM(J64:J65)</f>
        <v>10353</v>
      </c>
      <c r="K63" s="531">
        <f>SUM(K64:K65)</f>
        <v>727</v>
      </c>
      <c r="L63" s="654">
        <f t="shared" si="25"/>
        <v>7.0221191925045874</v>
      </c>
    </row>
    <row r="64" spans="1:12" s="600" customFormat="1" ht="15" customHeight="1" x14ac:dyDescent="0.2">
      <c r="A64" s="963"/>
      <c r="B64" s="655" t="s">
        <v>237</v>
      </c>
      <c r="C64" s="656">
        <f t="shared" ref="C64:K65" si="29">SUM(C67,C70,C73,C76,C79)</f>
        <v>7802</v>
      </c>
      <c r="D64" s="656">
        <f t="shared" si="29"/>
        <v>536</v>
      </c>
      <c r="E64" s="686">
        <f t="shared" si="29"/>
        <v>17</v>
      </c>
      <c r="F64" s="656">
        <f t="shared" si="29"/>
        <v>553</v>
      </c>
      <c r="G64" s="545">
        <f t="shared" si="29"/>
        <v>9</v>
      </c>
      <c r="H64" s="657" t="s">
        <v>375</v>
      </c>
      <c r="I64" s="657">
        <f t="shared" si="29"/>
        <v>9</v>
      </c>
      <c r="J64" s="545">
        <f t="shared" si="29"/>
        <v>5190</v>
      </c>
      <c r="K64" s="545">
        <f t="shared" si="29"/>
        <v>288</v>
      </c>
      <c r="L64" s="658">
        <f t="shared" si="25"/>
        <v>5.5491329479768785</v>
      </c>
    </row>
    <row r="65" spans="1:12" s="600" customFormat="1" ht="14.25" customHeight="1" x14ac:dyDescent="0.2">
      <c r="A65" s="963"/>
      <c r="B65" s="655" t="s">
        <v>238</v>
      </c>
      <c r="C65" s="659">
        <f t="shared" si="29"/>
        <v>9313</v>
      </c>
      <c r="D65" s="659">
        <f t="shared" si="29"/>
        <v>735</v>
      </c>
      <c r="E65" s="687">
        <f t="shared" si="29"/>
        <v>30</v>
      </c>
      <c r="F65" s="660">
        <f t="shared" si="29"/>
        <v>765</v>
      </c>
      <c r="G65" s="661">
        <f t="shared" si="29"/>
        <v>1</v>
      </c>
      <c r="H65" s="645" t="s">
        <v>519</v>
      </c>
      <c r="I65" s="661">
        <f t="shared" si="29"/>
        <v>1</v>
      </c>
      <c r="J65" s="661">
        <f t="shared" si="29"/>
        <v>5163</v>
      </c>
      <c r="K65" s="645">
        <f t="shared" si="29"/>
        <v>439</v>
      </c>
      <c r="L65" s="658">
        <f t="shared" si="25"/>
        <v>8.5028084447026924</v>
      </c>
    </row>
    <row r="66" spans="1:12" s="600" customFormat="1" ht="14.25" customHeight="1" x14ac:dyDescent="0.5">
      <c r="A66" s="935" t="s">
        <v>459</v>
      </c>
      <c r="B66" s="601" t="s">
        <v>1</v>
      </c>
      <c r="C66" s="662">
        <f>SUM(C67:C68)</f>
        <v>5604</v>
      </c>
      <c r="D66" s="646">
        <f>SUM(D67:D68)</f>
        <v>350</v>
      </c>
      <c r="E66" s="688">
        <f>SUM(E67:E68)</f>
        <v>40</v>
      </c>
      <c r="F66" s="663">
        <f>SUM(D66:E66)</f>
        <v>390</v>
      </c>
      <c r="G66" s="663">
        <f>SUM(G67:G68)</f>
        <v>5</v>
      </c>
      <c r="H66" s="646" t="s">
        <v>375</v>
      </c>
      <c r="I66" s="663">
        <f t="shared" ref="I66:I80" si="30">SUM(G66:H66)</f>
        <v>5</v>
      </c>
      <c r="J66" s="663">
        <f>SUM(J67:J68)</f>
        <v>3525</v>
      </c>
      <c r="K66" s="663">
        <f>SUM(K67:K68)</f>
        <v>225</v>
      </c>
      <c r="L66" s="664">
        <f t="shared" si="25"/>
        <v>6.3829787234042552</v>
      </c>
    </row>
    <row r="67" spans="1:12" s="600" customFormat="1" ht="14.25" customHeight="1" x14ac:dyDescent="0.5">
      <c r="A67" s="936"/>
      <c r="B67" s="601" t="s">
        <v>237</v>
      </c>
      <c r="C67" s="662">
        <v>2556</v>
      </c>
      <c r="D67" s="646">
        <v>146</v>
      </c>
      <c r="E67" s="688">
        <v>15</v>
      </c>
      <c r="F67" s="663">
        <f>SUM(D67:E67)</f>
        <v>161</v>
      </c>
      <c r="G67" s="663">
        <v>5</v>
      </c>
      <c r="H67" s="646" t="s">
        <v>375</v>
      </c>
      <c r="I67" s="663">
        <f t="shared" si="30"/>
        <v>5</v>
      </c>
      <c r="J67" s="663">
        <v>1776</v>
      </c>
      <c r="K67" s="663">
        <v>87</v>
      </c>
      <c r="L67" s="664">
        <f t="shared" ref="L67:L80" si="31">K67/J67*100</f>
        <v>4.8986486486486482</v>
      </c>
    </row>
    <row r="68" spans="1:12" s="600" customFormat="1" ht="14.25" customHeight="1" x14ac:dyDescent="0.5">
      <c r="A68" s="937"/>
      <c r="B68" s="601" t="s">
        <v>238</v>
      </c>
      <c r="C68" s="662">
        <v>3048</v>
      </c>
      <c r="D68" s="646">
        <v>204</v>
      </c>
      <c r="E68" s="688">
        <v>25</v>
      </c>
      <c r="F68" s="663">
        <f t="shared" ref="F68:F80" si="32">SUM(D68:E68)</f>
        <v>229</v>
      </c>
      <c r="G68" s="646" t="s">
        <v>519</v>
      </c>
      <c r="H68" s="646" t="s">
        <v>519</v>
      </c>
      <c r="I68" s="646" t="s">
        <v>519</v>
      </c>
      <c r="J68" s="663">
        <v>1749</v>
      </c>
      <c r="K68" s="663">
        <v>138</v>
      </c>
      <c r="L68" s="664">
        <f t="shared" si="31"/>
        <v>7.8902229845626071</v>
      </c>
    </row>
    <row r="69" spans="1:12" s="600" customFormat="1" ht="14.25" customHeight="1" x14ac:dyDescent="0.5">
      <c r="A69" s="935" t="s">
        <v>461</v>
      </c>
      <c r="B69" s="601" t="s">
        <v>1</v>
      </c>
      <c r="C69" s="662">
        <f>SUM(C70:C71)</f>
        <v>3705</v>
      </c>
      <c r="D69" s="646">
        <f>SUM(D70:D71)</f>
        <v>312</v>
      </c>
      <c r="E69" s="688" t="s">
        <v>179</v>
      </c>
      <c r="F69" s="663">
        <f>SUM(D69:E69)</f>
        <v>312</v>
      </c>
      <c r="G69" s="663">
        <f>SUM(G70:G71)</f>
        <v>1</v>
      </c>
      <c r="H69" s="646" t="s">
        <v>519</v>
      </c>
      <c r="I69" s="663">
        <f t="shared" si="30"/>
        <v>1</v>
      </c>
      <c r="J69" s="663">
        <f>SUM(J70:J71)</f>
        <v>2234</v>
      </c>
      <c r="K69" s="663">
        <f>SUM(K70:K71)</f>
        <v>178</v>
      </c>
      <c r="L69" s="664">
        <f t="shared" si="31"/>
        <v>7.9677708146821846</v>
      </c>
    </row>
    <row r="70" spans="1:12" s="600" customFormat="1" ht="14.25" customHeight="1" x14ac:dyDescent="0.5">
      <c r="A70" s="936"/>
      <c r="B70" s="601" t="s">
        <v>237</v>
      </c>
      <c r="C70" s="662">
        <v>1677</v>
      </c>
      <c r="D70" s="646">
        <v>118</v>
      </c>
      <c r="E70" s="688" t="s">
        <v>179</v>
      </c>
      <c r="F70" s="663">
        <f t="shared" si="32"/>
        <v>118</v>
      </c>
      <c r="G70" s="663">
        <v>1</v>
      </c>
      <c r="H70" s="646" t="s">
        <v>519</v>
      </c>
      <c r="I70" s="663">
        <f t="shared" si="30"/>
        <v>1</v>
      </c>
      <c r="J70" s="663">
        <v>1116</v>
      </c>
      <c r="K70" s="663">
        <v>63</v>
      </c>
      <c r="L70" s="664">
        <f t="shared" si="31"/>
        <v>5.6451612903225801</v>
      </c>
    </row>
    <row r="71" spans="1:12" s="600" customFormat="1" ht="14.25" customHeight="1" x14ac:dyDescent="0.5">
      <c r="A71" s="937"/>
      <c r="B71" s="601" t="s">
        <v>238</v>
      </c>
      <c r="C71" s="662">
        <v>2028</v>
      </c>
      <c r="D71" s="646">
        <v>194</v>
      </c>
      <c r="E71" s="688" t="s">
        <v>179</v>
      </c>
      <c r="F71" s="663">
        <f t="shared" si="32"/>
        <v>194</v>
      </c>
      <c r="G71" s="646" t="s">
        <v>519</v>
      </c>
      <c r="H71" s="646" t="s">
        <v>519</v>
      </c>
      <c r="I71" s="646" t="s">
        <v>519</v>
      </c>
      <c r="J71" s="663">
        <v>1118</v>
      </c>
      <c r="K71" s="663">
        <v>115</v>
      </c>
      <c r="L71" s="664">
        <f t="shared" si="31"/>
        <v>10.286225402504472</v>
      </c>
    </row>
    <row r="72" spans="1:12" s="600" customFormat="1" ht="14.25" customHeight="1" x14ac:dyDescent="0.5">
      <c r="A72" s="935" t="s">
        <v>460</v>
      </c>
      <c r="B72" s="601" t="s">
        <v>1</v>
      </c>
      <c r="C72" s="662">
        <f>SUM(C73:C74)</f>
        <v>2961</v>
      </c>
      <c r="D72" s="646">
        <f>SUM(D73:D74)</f>
        <v>178</v>
      </c>
      <c r="E72" s="688" t="s">
        <v>179</v>
      </c>
      <c r="F72" s="663">
        <f>SUM(D72:E72)</f>
        <v>178</v>
      </c>
      <c r="G72" s="646" t="s">
        <v>519</v>
      </c>
      <c r="H72" s="646" t="s">
        <v>519</v>
      </c>
      <c r="I72" s="646" t="s">
        <v>519</v>
      </c>
      <c r="J72" s="663">
        <f>SUM(J73:J74)</f>
        <v>1744</v>
      </c>
      <c r="K72" s="663">
        <f>SUM(K73:K74)</f>
        <v>106</v>
      </c>
      <c r="L72" s="664">
        <f t="shared" si="31"/>
        <v>6.0779816513761471</v>
      </c>
    </row>
    <row r="73" spans="1:12" s="605" customFormat="1" ht="14.25" customHeight="1" x14ac:dyDescent="0.5">
      <c r="A73" s="936"/>
      <c r="B73" s="601" t="s">
        <v>237</v>
      </c>
      <c r="C73" s="662">
        <v>1360</v>
      </c>
      <c r="D73" s="646">
        <v>88</v>
      </c>
      <c r="E73" s="688" t="s">
        <v>179</v>
      </c>
      <c r="F73" s="663">
        <f t="shared" si="32"/>
        <v>88</v>
      </c>
      <c r="G73" s="646" t="s">
        <v>519</v>
      </c>
      <c r="H73" s="646" t="s">
        <v>519</v>
      </c>
      <c r="I73" s="646" t="s">
        <v>519</v>
      </c>
      <c r="J73" s="663">
        <v>876</v>
      </c>
      <c r="K73" s="663">
        <v>50</v>
      </c>
      <c r="L73" s="664">
        <f t="shared" si="31"/>
        <v>5.7077625570776256</v>
      </c>
    </row>
    <row r="74" spans="1:12" s="605" customFormat="1" ht="14.25" customHeight="1" x14ac:dyDescent="0.5">
      <c r="A74" s="937"/>
      <c r="B74" s="601" t="s">
        <v>238</v>
      </c>
      <c r="C74" s="662">
        <v>1601</v>
      </c>
      <c r="D74" s="646">
        <v>90</v>
      </c>
      <c r="E74" s="688" t="s">
        <v>179</v>
      </c>
      <c r="F74" s="663">
        <f t="shared" si="32"/>
        <v>90</v>
      </c>
      <c r="G74" s="646" t="s">
        <v>519</v>
      </c>
      <c r="H74" s="646" t="s">
        <v>519</v>
      </c>
      <c r="I74" s="646" t="s">
        <v>519</v>
      </c>
      <c r="J74" s="663">
        <v>868</v>
      </c>
      <c r="K74" s="663">
        <v>56</v>
      </c>
      <c r="L74" s="664">
        <f t="shared" si="31"/>
        <v>6.4516129032258061</v>
      </c>
    </row>
    <row r="75" spans="1:12" s="605" customFormat="1" ht="14.25" customHeight="1" x14ac:dyDescent="0.5">
      <c r="A75" s="935" t="s">
        <v>462</v>
      </c>
      <c r="B75" s="601" t="s">
        <v>1</v>
      </c>
      <c r="C75" s="662">
        <f>SUM(C76:C77)</f>
        <v>2886</v>
      </c>
      <c r="D75" s="646">
        <f>SUM(D76:D77)</f>
        <v>256</v>
      </c>
      <c r="E75" s="688">
        <f>SUM(E76:E77)</f>
        <v>7</v>
      </c>
      <c r="F75" s="663">
        <f>SUM(D75:E75)</f>
        <v>263</v>
      </c>
      <c r="G75" s="663">
        <f>SUM(G76:G77)</f>
        <v>2</v>
      </c>
      <c r="H75" s="646" t="s">
        <v>519</v>
      </c>
      <c r="I75" s="663">
        <f t="shared" si="30"/>
        <v>2</v>
      </c>
      <c r="J75" s="663">
        <f>SUM(J76:J77)</f>
        <v>1668</v>
      </c>
      <c r="K75" s="663">
        <f>SUM(K76:K77)</f>
        <v>130</v>
      </c>
      <c r="L75" s="664">
        <f t="shared" si="31"/>
        <v>7.7937649880095927</v>
      </c>
    </row>
    <row r="76" spans="1:12" s="605" customFormat="1" ht="14.25" customHeight="1" x14ac:dyDescent="0.5">
      <c r="A76" s="936"/>
      <c r="B76" s="601" t="s">
        <v>237</v>
      </c>
      <c r="C76" s="662">
        <v>1281</v>
      </c>
      <c r="D76" s="646">
        <v>106</v>
      </c>
      <c r="E76" s="688">
        <v>2</v>
      </c>
      <c r="F76" s="663">
        <f t="shared" si="32"/>
        <v>108</v>
      </c>
      <c r="G76" s="663">
        <v>2</v>
      </c>
      <c r="H76" s="646" t="s">
        <v>519</v>
      </c>
      <c r="I76" s="663">
        <f t="shared" si="30"/>
        <v>2</v>
      </c>
      <c r="J76" s="663">
        <v>806</v>
      </c>
      <c r="K76" s="663">
        <v>51</v>
      </c>
      <c r="L76" s="664">
        <f t="shared" si="31"/>
        <v>6.3275434243176178</v>
      </c>
    </row>
    <row r="77" spans="1:12" s="605" customFormat="1" ht="14.25" customHeight="1" x14ac:dyDescent="0.5">
      <c r="A77" s="937"/>
      <c r="B77" s="601" t="s">
        <v>238</v>
      </c>
      <c r="C77" s="662">
        <v>1605</v>
      </c>
      <c r="D77" s="646">
        <v>150</v>
      </c>
      <c r="E77" s="688">
        <v>5</v>
      </c>
      <c r="F77" s="663">
        <f t="shared" si="32"/>
        <v>155</v>
      </c>
      <c r="G77" s="663" t="s">
        <v>179</v>
      </c>
      <c r="H77" s="646" t="s">
        <v>519</v>
      </c>
      <c r="I77" s="646" t="s">
        <v>519</v>
      </c>
      <c r="J77" s="663">
        <v>862</v>
      </c>
      <c r="K77" s="663">
        <v>79</v>
      </c>
      <c r="L77" s="664">
        <f t="shared" si="31"/>
        <v>9.1647331786542932</v>
      </c>
    </row>
    <row r="78" spans="1:12" s="665" customFormat="1" ht="14.25" customHeight="1" x14ac:dyDescent="0.5">
      <c r="A78" s="935" t="s">
        <v>463</v>
      </c>
      <c r="B78" s="601" t="s">
        <v>1</v>
      </c>
      <c r="C78" s="662">
        <f>SUM(C79:C80)</f>
        <v>1959</v>
      </c>
      <c r="D78" s="646">
        <f>SUM(D79:D80)</f>
        <v>175</v>
      </c>
      <c r="E78" s="688" t="s">
        <v>179</v>
      </c>
      <c r="F78" s="663">
        <f>SUM(D78:E78)</f>
        <v>175</v>
      </c>
      <c r="G78" s="663">
        <f>SUM(G79:G80)</f>
        <v>2</v>
      </c>
      <c r="H78" s="646" t="s">
        <v>519</v>
      </c>
      <c r="I78" s="663">
        <f t="shared" si="30"/>
        <v>2</v>
      </c>
      <c r="J78" s="663">
        <f>SUM(J79:J80)</f>
        <v>1182</v>
      </c>
      <c r="K78" s="663">
        <f>SUM(K79:K80)</f>
        <v>88</v>
      </c>
      <c r="L78" s="664">
        <f t="shared" si="31"/>
        <v>7.4450084602368864</v>
      </c>
    </row>
    <row r="79" spans="1:12" s="605" customFormat="1" ht="14.25" customHeight="1" x14ac:dyDescent="0.5">
      <c r="A79" s="936"/>
      <c r="B79" s="601" t="s">
        <v>237</v>
      </c>
      <c r="C79" s="662">
        <v>928</v>
      </c>
      <c r="D79" s="646">
        <v>78</v>
      </c>
      <c r="E79" s="688" t="s">
        <v>179</v>
      </c>
      <c r="F79" s="663">
        <f t="shared" si="32"/>
        <v>78</v>
      </c>
      <c r="G79" s="663">
        <v>1</v>
      </c>
      <c r="H79" s="646" t="s">
        <v>519</v>
      </c>
      <c r="I79" s="663">
        <f t="shared" si="30"/>
        <v>1</v>
      </c>
      <c r="J79" s="663">
        <v>616</v>
      </c>
      <c r="K79" s="663">
        <v>37</v>
      </c>
      <c r="L79" s="664">
        <f t="shared" si="31"/>
        <v>6.0064935064935066</v>
      </c>
    </row>
    <row r="80" spans="1:12" s="605" customFormat="1" ht="16" x14ac:dyDescent="0.5">
      <c r="A80" s="937"/>
      <c r="B80" s="601" t="s">
        <v>238</v>
      </c>
      <c r="C80" s="662">
        <v>1031</v>
      </c>
      <c r="D80" s="646">
        <v>97</v>
      </c>
      <c r="E80" s="688" t="s">
        <v>179</v>
      </c>
      <c r="F80" s="663">
        <f t="shared" si="32"/>
        <v>97</v>
      </c>
      <c r="G80" s="663">
        <v>1</v>
      </c>
      <c r="H80" s="646" t="s">
        <v>519</v>
      </c>
      <c r="I80" s="663">
        <f t="shared" si="30"/>
        <v>1</v>
      </c>
      <c r="J80" s="663">
        <v>566</v>
      </c>
      <c r="K80" s="663">
        <v>51</v>
      </c>
      <c r="L80" s="664">
        <f t="shared" si="31"/>
        <v>9.010600706713781</v>
      </c>
    </row>
    <row r="81" spans="1:12" s="605" customFormat="1" ht="16" x14ac:dyDescent="0.5">
      <c r="A81" s="666"/>
      <c r="B81" s="667"/>
      <c r="C81" s="667"/>
      <c r="D81" s="668"/>
      <c r="E81" s="689"/>
      <c r="F81" s="669"/>
      <c r="G81" s="668"/>
      <c r="H81" s="669"/>
      <c r="I81" s="669"/>
      <c r="J81" s="669"/>
      <c r="K81" s="669"/>
      <c r="L81" s="669"/>
    </row>
    <row r="82" spans="1:12" ht="16" x14ac:dyDescent="0.5">
      <c r="A82" s="210" t="s">
        <v>336</v>
      </c>
      <c r="B82" s="210"/>
      <c r="C82" s="210"/>
      <c r="D82" s="211"/>
      <c r="E82" s="630"/>
      <c r="F82" s="212"/>
      <c r="G82" s="262"/>
      <c r="H82" s="262"/>
      <c r="I82" s="262"/>
      <c r="J82" s="262"/>
      <c r="K82" s="262"/>
      <c r="L82" s="262"/>
    </row>
    <row r="83" spans="1:12" ht="16" x14ac:dyDescent="0.5">
      <c r="A83" s="945" t="s">
        <v>421</v>
      </c>
      <c r="B83" s="934"/>
      <c r="C83" s="934"/>
      <c r="D83" s="934"/>
      <c r="E83" s="934"/>
      <c r="F83" s="934"/>
      <c r="G83" s="934"/>
      <c r="H83" s="934"/>
      <c r="I83" s="934"/>
      <c r="J83" s="934"/>
      <c r="K83" s="934"/>
      <c r="L83" s="934"/>
    </row>
    <row r="84" spans="1:12" ht="16" x14ac:dyDescent="0.5">
      <c r="A84" s="970"/>
      <c r="B84" s="971"/>
      <c r="C84" s="971"/>
      <c r="D84" s="971"/>
      <c r="E84" s="971"/>
      <c r="F84" s="971"/>
      <c r="G84" s="971"/>
      <c r="H84" s="971"/>
      <c r="I84" s="971"/>
      <c r="J84" s="971"/>
      <c r="K84" s="971"/>
      <c r="L84" s="971"/>
    </row>
    <row r="85" spans="1:12" x14ac:dyDescent="0.2">
      <c r="A85" s="111"/>
      <c r="B85" s="111"/>
      <c r="C85" s="111"/>
      <c r="D85" s="88"/>
      <c r="E85" s="631"/>
      <c r="F85" s="112"/>
      <c r="G85" s="88"/>
      <c r="H85" s="88"/>
      <c r="I85" s="88"/>
      <c r="J85" s="88"/>
      <c r="K85" s="88"/>
      <c r="L85" s="88"/>
    </row>
    <row r="86" spans="1:12" x14ac:dyDescent="0.2">
      <c r="A86" s="111"/>
      <c r="B86" s="111"/>
      <c r="C86" s="111"/>
      <c r="D86" s="111"/>
      <c r="E86" s="631"/>
      <c r="F86" s="112"/>
      <c r="G86" s="88"/>
      <c r="H86" s="88"/>
      <c r="I86" s="88"/>
      <c r="J86" s="88"/>
      <c r="K86" s="88"/>
    </row>
    <row r="87" spans="1:12" x14ac:dyDescent="0.2">
      <c r="A87" s="941"/>
      <c r="B87" s="941"/>
      <c r="C87" s="941"/>
      <c r="D87" s="941"/>
      <c r="E87" s="941"/>
      <c r="F87" s="941"/>
      <c r="G87" s="941"/>
      <c r="H87" s="941"/>
      <c r="I87" s="941"/>
      <c r="J87" s="941"/>
      <c r="K87" s="941"/>
      <c r="L87" s="941"/>
    </row>
    <row r="88" spans="1:12" x14ac:dyDescent="0.2">
      <c r="A88" s="111"/>
      <c r="B88" s="111"/>
      <c r="C88" s="111"/>
      <c r="D88" s="111"/>
      <c r="E88" s="631"/>
      <c r="F88" s="112"/>
      <c r="G88" s="88"/>
      <c r="H88" s="88"/>
      <c r="I88" s="88"/>
      <c r="J88" s="88"/>
      <c r="K88" s="88"/>
    </row>
    <row r="89" spans="1:12" x14ac:dyDescent="0.2">
      <c r="A89" s="111"/>
      <c r="B89" s="111"/>
      <c r="C89" s="111"/>
      <c r="D89" s="88"/>
      <c r="E89" s="631"/>
      <c r="F89" s="112"/>
    </row>
  </sheetData>
  <mergeCells count="33">
    <mergeCell ref="G3:I3"/>
    <mergeCell ref="A83:L83"/>
    <mergeCell ref="A84:L84"/>
    <mergeCell ref="A15:A17"/>
    <mergeCell ref="A18:A20"/>
    <mergeCell ref="A27:A29"/>
    <mergeCell ref="A30:A32"/>
    <mergeCell ref="G4:I4"/>
    <mergeCell ref="A57:A59"/>
    <mergeCell ref="A66:A68"/>
    <mergeCell ref="A87:L87"/>
    <mergeCell ref="D2:F3"/>
    <mergeCell ref="A6:A8"/>
    <mergeCell ref="A21:A23"/>
    <mergeCell ref="A24:A26"/>
    <mergeCell ref="A51:A53"/>
    <mergeCell ref="A54:A56"/>
    <mergeCell ref="A33:A35"/>
    <mergeCell ref="A2:A5"/>
    <mergeCell ref="J2:L3"/>
    <mergeCell ref="A75:A77"/>
    <mergeCell ref="A78:A80"/>
    <mergeCell ref="A69:A71"/>
    <mergeCell ref="A48:A50"/>
    <mergeCell ref="A72:A74"/>
    <mergeCell ref="A36:A38"/>
    <mergeCell ref="A9:A11"/>
    <mergeCell ref="A12:A14"/>
    <mergeCell ref="A42:A44"/>
    <mergeCell ref="A45:A47"/>
    <mergeCell ref="A60:A62"/>
    <mergeCell ref="A63:A65"/>
    <mergeCell ref="A39:A41"/>
  </mergeCells>
  <phoneticPr fontId="2"/>
  <pageMargins left="0.78740157480314965" right="0.39370078740157483" top="0.78740157480314965" bottom="0.78740157480314965" header="0" footer="0"/>
  <pageSetup paperSize="9" scale="70" orientation="portrait" r:id="rId1"/>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zoomScale="90" zoomScaleNormal="90" zoomScaleSheetLayoutView="90" workbookViewId="0">
      <pane xSplit="2" ySplit="1" topLeftCell="C2" activePane="bottomRight" state="frozen"/>
      <selection activeCell="I24" sqref="I24"/>
      <selection pane="topRight" activeCell="I24" sqref="I24"/>
      <selection pane="bottomLeft" activeCell="I24" sqref="I24"/>
      <selection pane="bottomRight" activeCell="P19" sqref="P19"/>
    </sheetView>
  </sheetViews>
  <sheetFormatPr defaultColWidth="9" defaultRowHeight="13" x14ac:dyDescent="0.2"/>
  <cols>
    <col min="1" max="1" width="18.453125" style="121" customWidth="1"/>
    <col min="2" max="2" width="7.6328125" style="121" customWidth="1"/>
    <col min="3" max="4" width="12.36328125" style="117" customWidth="1"/>
    <col min="5" max="5" width="11" style="122" customWidth="1"/>
    <col min="6" max="6" width="9.6328125" style="122" customWidth="1"/>
    <col min="7" max="7" width="11" style="122" customWidth="1"/>
    <col min="8" max="12" width="11" style="117" customWidth="1"/>
    <col min="13" max="13" width="2.90625" style="117" hidden="1" customWidth="1"/>
    <col min="14" max="16" width="8.08984375" style="117" customWidth="1"/>
    <col min="17" max="21" width="7.90625" style="117" customWidth="1"/>
    <col min="22" max="16384" width="9" style="117"/>
  </cols>
  <sheetData>
    <row r="1" spans="1:15" ht="18" customHeight="1" x14ac:dyDescent="0.2">
      <c r="A1" s="239" t="s">
        <v>499</v>
      </c>
      <c r="B1" s="241"/>
      <c r="C1" s="242"/>
      <c r="D1" s="242"/>
      <c r="E1" s="243"/>
      <c r="F1" s="243"/>
      <c r="G1" s="243"/>
      <c r="H1" s="242"/>
      <c r="I1" s="242"/>
      <c r="J1" s="242"/>
      <c r="K1" s="957" t="s">
        <v>498</v>
      </c>
      <c r="L1" s="957"/>
      <c r="M1" s="439"/>
      <c r="N1" s="242"/>
      <c r="O1" s="242"/>
    </row>
    <row r="2" spans="1:15" ht="12" customHeight="1" x14ac:dyDescent="0.2">
      <c r="A2" s="955"/>
      <c r="B2" s="955"/>
      <c r="C2" s="778" t="s">
        <v>335</v>
      </c>
      <c r="D2" s="778" t="s">
        <v>333</v>
      </c>
      <c r="E2" s="955" t="s">
        <v>356</v>
      </c>
      <c r="F2" s="955"/>
      <c r="G2" s="955"/>
      <c r="H2" s="955"/>
      <c r="I2" s="955"/>
      <c r="J2" s="955"/>
      <c r="K2" s="955"/>
      <c r="L2" s="955"/>
      <c r="M2" s="242"/>
      <c r="N2" s="242"/>
      <c r="O2" s="242"/>
    </row>
    <row r="3" spans="1:15" ht="12" customHeight="1" x14ac:dyDescent="0.2">
      <c r="A3" s="955"/>
      <c r="B3" s="955"/>
      <c r="C3" s="867"/>
      <c r="D3" s="867"/>
      <c r="E3" s="924" t="s">
        <v>353</v>
      </c>
      <c r="F3" s="953"/>
      <c r="G3" s="953"/>
      <c r="H3" s="953"/>
      <c r="I3" s="953"/>
      <c r="J3" s="954"/>
      <c r="K3" s="777" t="s">
        <v>297</v>
      </c>
      <c r="L3" s="777" t="s">
        <v>298</v>
      </c>
      <c r="M3" s="242"/>
      <c r="N3" s="242"/>
      <c r="O3" s="242"/>
    </row>
    <row r="4" spans="1:15" ht="12" customHeight="1" x14ac:dyDescent="0.2">
      <c r="A4" s="955"/>
      <c r="B4" s="955"/>
      <c r="C4" s="867"/>
      <c r="D4" s="867"/>
      <c r="E4" s="955" t="s">
        <v>299</v>
      </c>
      <c r="F4" s="870" t="s">
        <v>300</v>
      </c>
      <c r="G4" s="953"/>
      <c r="H4" s="953"/>
      <c r="I4" s="777" t="s">
        <v>350</v>
      </c>
      <c r="J4" s="858" t="s">
        <v>334</v>
      </c>
      <c r="K4" s="777"/>
      <c r="L4" s="777"/>
      <c r="M4" s="242"/>
      <c r="N4" s="242"/>
      <c r="O4" s="242"/>
    </row>
    <row r="5" spans="1:15" ht="12" customHeight="1" x14ac:dyDescent="0.2">
      <c r="A5" s="955"/>
      <c r="B5" s="955"/>
      <c r="C5" s="867"/>
      <c r="D5" s="867"/>
      <c r="E5" s="955"/>
      <c r="F5" s="871"/>
      <c r="G5" s="779" t="s">
        <v>357</v>
      </c>
      <c r="H5" s="435"/>
      <c r="I5" s="777"/>
      <c r="J5" s="866"/>
      <c r="K5" s="777"/>
      <c r="L5" s="777"/>
      <c r="M5" s="242"/>
      <c r="N5" s="242"/>
      <c r="O5" s="242"/>
    </row>
    <row r="6" spans="1:15" ht="12" customHeight="1" x14ac:dyDescent="0.2">
      <c r="A6" s="955"/>
      <c r="B6" s="955"/>
      <c r="C6" s="867"/>
      <c r="D6" s="867"/>
      <c r="E6" s="955"/>
      <c r="F6" s="871"/>
      <c r="G6" s="777"/>
      <c r="H6" s="778" t="s">
        <v>392</v>
      </c>
      <c r="I6" s="777"/>
      <c r="J6" s="866"/>
      <c r="K6" s="777"/>
      <c r="L6" s="777"/>
      <c r="M6" s="242"/>
      <c r="N6" s="242"/>
      <c r="O6" s="242"/>
    </row>
    <row r="7" spans="1:15" ht="71.25" customHeight="1" x14ac:dyDescent="0.2">
      <c r="A7" s="955"/>
      <c r="B7" s="955"/>
      <c r="C7" s="882"/>
      <c r="D7" s="882"/>
      <c r="E7" s="955"/>
      <c r="F7" s="872"/>
      <c r="G7" s="777"/>
      <c r="H7" s="882"/>
      <c r="I7" s="777"/>
      <c r="J7" s="959"/>
      <c r="K7" s="777"/>
      <c r="L7" s="777"/>
      <c r="M7" s="242"/>
      <c r="N7" s="242"/>
      <c r="O7" s="242"/>
    </row>
    <row r="8" spans="1:15" ht="12.75" customHeight="1" x14ac:dyDescent="0.2">
      <c r="A8" s="983" t="s">
        <v>178</v>
      </c>
      <c r="B8" s="434" t="s">
        <v>1</v>
      </c>
      <c r="C8" s="327">
        <v>198910</v>
      </c>
      <c r="D8" s="327">
        <v>3069</v>
      </c>
      <c r="E8" s="327">
        <v>1033</v>
      </c>
      <c r="F8" s="327">
        <v>130</v>
      </c>
      <c r="G8" s="327">
        <v>91</v>
      </c>
      <c r="H8" s="327">
        <v>40</v>
      </c>
      <c r="I8" s="327">
        <v>59</v>
      </c>
      <c r="J8" s="327">
        <v>1395</v>
      </c>
      <c r="K8" s="327">
        <v>386</v>
      </c>
      <c r="L8" s="327">
        <v>66</v>
      </c>
      <c r="M8" s="242"/>
      <c r="N8" s="242"/>
      <c r="O8" s="242"/>
    </row>
    <row r="9" spans="1:15" ht="12.75" customHeight="1" x14ac:dyDescent="0.2">
      <c r="A9" s="983"/>
      <c r="B9" s="246" t="s">
        <v>237</v>
      </c>
      <c r="C9" s="327">
        <v>81380</v>
      </c>
      <c r="D9" s="327">
        <v>1449</v>
      </c>
      <c r="E9" s="327">
        <v>430</v>
      </c>
      <c r="F9" s="327">
        <v>77</v>
      </c>
      <c r="G9" s="327">
        <v>56</v>
      </c>
      <c r="H9" s="327">
        <v>20</v>
      </c>
      <c r="I9" s="327">
        <v>28</v>
      </c>
      <c r="J9" s="327">
        <v>651</v>
      </c>
      <c r="K9" s="327">
        <v>227</v>
      </c>
      <c r="L9" s="327">
        <v>36</v>
      </c>
      <c r="M9" s="242"/>
      <c r="N9" s="242"/>
      <c r="O9" s="242"/>
    </row>
    <row r="10" spans="1:15" ht="12.75" customHeight="1" x14ac:dyDescent="0.2">
      <c r="A10" s="983"/>
      <c r="B10" s="246" t="s">
        <v>238</v>
      </c>
      <c r="C10" s="327">
        <v>117530</v>
      </c>
      <c r="D10" s="327">
        <v>1620</v>
      </c>
      <c r="E10" s="327">
        <v>603</v>
      </c>
      <c r="F10" s="327">
        <v>53</v>
      </c>
      <c r="G10" s="327">
        <v>35</v>
      </c>
      <c r="H10" s="327">
        <v>20</v>
      </c>
      <c r="I10" s="327">
        <v>31</v>
      </c>
      <c r="J10" s="327">
        <v>744</v>
      </c>
      <c r="K10" s="327">
        <v>159</v>
      </c>
      <c r="L10" s="327">
        <v>30</v>
      </c>
      <c r="M10" s="242"/>
      <c r="N10" s="242"/>
      <c r="O10" s="242"/>
    </row>
    <row r="11" spans="1:15" s="126" customFormat="1" ht="12.75" customHeight="1" x14ac:dyDescent="0.2">
      <c r="A11" s="775" t="s">
        <v>451</v>
      </c>
      <c r="B11" s="257" t="s">
        <v>1</v>
      </c>
      <c r="C11" s="224">
        <f>SUM(C12,C13)</f>
        <v>14672</v>
      </c>
      <c r="D11" s="224">
        <f t="shared" ref="D11:K11" si="0">SUM(D12,D13)</f>
        <v>397</v>
      </c>
      <c r="E11" s="224">
        <f t="shared" si="0"/>
        <v>149</v>
      </c>
      <c r="F11" s="224">
        <f t="shared" si="0"/>
        <v>8</v>
      </c>
      <c r="G11" s="224">
        <f t="shared" si="0"/>
        <v>2</v>
      </c>
      <c r="H11" s="224" t="s">
        <v>375</v>
      </c>
      <c r="I11" s="224">
        <f t="shared" si="0"/>
        <v>10</v>
      </c>
      <c r="J11" s="224">
        <f t="shared" si="0"/>
        <v>157</v>
      </c>
      <c r="K11" s="224">
        <f t="shared" si="0"/>
        <v>78</v>
      </c>
      <c r="L11" s="224" t="s">
        <v>375</v>
      </c>
      <c r="M11" s="378"/>
      <c r="N11" s="378"/>
      <c r="O11" s="378"/>
    </row>
    <row r="12" spans="1:15" s="126" customFormat="1" ht="12.75" customHeight="1" x14ac:dyDescent="0.2">
      <c r="A12" s="978"/>
      <c r="B12" s="257" t="s">
        <v>237</v>
      </c>
      <c r="C12" s="224">
        <f>IF(SUM(C15,C42)=0,"-",SUM(C15,C42))</f>
        <v>5999</v>
      </c>
      <c r="D12" s="224">
        <f t="shared" ref="D12:K13" si="1">IF(SUM(D15,D42)=0,"-",SUM(D15,D42))</f>
        <v>166</v>
      </c>
      <c r="E12" s="224">
        <f t="shared" si="1"/>
        <v>54</v>
      </c>
      <c r="F12" s="224">
        <f t="shared" si="1"/>
        <v>6</v>
      </c>
      <c r="G12" s="224">
        <f t="shared" si="1"/>
        <v>1</v>
      </c>
      <c r="H12" s="224">
        <f t="shared" si="1"/>
        <v>1</v>
      </c>
      <c r="I12" s="224">
        <f t="shared" si="1"/>
        <v>5</v>
      </c>
      <c r="J12" s="224">
        <f t="shared" si="1"/>
        <v>58</v>
      </c>
      <c r="K12" s="224">
        <f t="shared" si="1"/>
        <v>43</v>
      </c>
      <c r="L12" s="224" t="s">
        <v>518</v>
      </c>
      <c r="M12" s="378"/>
      <c r="N12" s="378"/>
      <c r="O12" s="378"/>
    </row>
    <row r="13" spans="1:15" s="126" customFormat="1" ht="12.75" customHeight="1" x14ac:dyDescent="0.2">
      <c r="A13" s="979"/>
      <c r="B13" s="257" t="s">
        <v>238</v>
      </c>
      <c r="C13" s="224">
        <f>IF(SUM(C16,C43)=0,"-",SUM(C16,C43))</f>
        <v>8673</v>
      </c>
      <c r="D13" s="224">
        <f t="shared" si="1"/>
        <v>231</v>
      </c>
      <c r="E13" s="224">
        <f t="shared" si="1"/>
        <v>95</v>
      </c>
      <c r="F13" s="224">
        <f t="shared" si="1"/>
        <v>2</v>
      </c>
      <c r="G13" s="224">
        <f t="shared" si="1"/>
        <v>1</v>
      </c>
      <c r="H13" s="224">
        <f t="shared" si="1"/>
        <v>1</v>
      </c>
      <c r="I13" s="224">
        <f t="shared" si="1"/>
        <v>5</v>
      </c>
      <c r="J13" s="224">
        <f t="shared" si="1"/>
        <v>99</v>
      </c>
      <c r="K13" s="224">
        <f t="shared" si="1"/>
        <v>35</v>
      </c>
      <c r="L13" s="224" t="s">
        <v>375</v>
      </c>
      <c r="M13" s="378"/>
      <c r="N13" s="378"/>
      <c r="O13" s="378"/>
    </row>
    <row r="14" spans="1:15" s="126" customFormat="1" ht="12.75" customHeight="1" x14ac:dyDescent="0.2">
      <c r="A14" s="980" t="s">
        <v>467</v>
      </c>
      <c r="B14" s="258" t="s">
        <v>1</v>
      </c>
      <c r="C14" s="219">
        <f>SUM(C15,C16)</f>
        <v>5509</v>
      </c>
      <c r="D14" s="219">
        <f t="shared" ref="D14:K14" si="2">SUM(D15,D16)</f>
        <v>85</v>
      </c>
      <c r="E14" s="219">
        <f t="shared" si="2"/>
        <v>34</v>
      </c>
      <c r="F14" s="219">
        <f t="shared" si="2"/>
        <v>5</v>
      </c>
      <c r="G14" s="219">
        <f t="shared" si="2"/>
        <v>2</v>
      </c>
      <c r="H14" s="219" t="s">
        <v>375</v>
      </c>
      <c r="I14" s="219">
        <f t="shared" si="2"/>
        <v>4</v>
      </c>
      <c r="J14" s="219">
        <f t="shared" si="2"/>
        <v>31</v>
      </c>
      <c r="K14" s="219">
        <f t="shared" si="2"/>
        <v>16</v>
      </c>
      <c r="L14" s="219" t="s">
        <v>375</v>
      </c>
      <c r="M14" s="378"/>
      <c r="N14" s="378"/>
      <c r="O14" s="378"/>
    </row>
    <row r="15" spans="1:15" s="126" customFormat="1" ht="12.75" customHeight="1" x14ac:dyDescent="0.2">
      <c r="A15" s="981"/>
      <c r="B15" s="258" t="s">
        <v>237</v>
      </c>
      <c r="C15" s="219">
        <f>IF(SUM(C18,C21,C24,C27,C30,C33,C36,C39)=0,"-",SUM(C18,C21,C24,C27,C30,C33,C36,C39))</f>
        <v>2407</v>
      </c>
      <c r="D15" s="219">
        <f t="shared" ref="D15:K15" si="3">IF(SUM(D18,D21,D24,D27,D30,D33,D36,D39)=0,"-",SUM(D18,D21,D24,D27,D30,D33,D36,D39))</f>
        <v>40</v>
      </c>
      <c r="E15" s="219">
        <f t="shared" si="3"/>
        <v>14</v>
      </c>
      <c r="F15" s="219">
        <f t="shared" si="3"/>
        <v>4</v>
      </c>
      <c r="G15" s="219">
        <f t="shared" si="3"/>
        <v>1</v>
      </c>
      <c r="H15" s="219">
        <f t="shared" si="3"/>
        <v>1</v>
      </c>
      <c r="I15" s="219">
        <f t="shared" si="3"/>
        <v>1</v>
      </c>
      <c r="J15" s="219">
        <f t="shared" si="3"/>
        <v>11</v>
      </c>
      <c r="K15" s="219">
        <f t="shared" si="3"/>
        <v>10</v>
      </c>
      <c r="L15" s="219" t="s">
        <v>375</v>
      </c>
      <c r="M15" s="378"/>
      <c r="N15" s="378"/>
      <c r="O15" s="378"/>
    </row>
    <row r="16" spans="1:15" s="126" customFormat="1" ht="12.75" customHeight="1" x14ac:dyDescent="0.2">
      <c r="A16" s="981"/>
      <c r="B16" s="258" t="s">
        <v>238</v>
      </c>
      <c r="C16" s="219">
        <f>IF(SUM(C19,C22,C25,C28,C31,C34,C37,C40)=0,"-",SUM(C19,C22,C25,C28,C31,C34,C37,C40))</f>
        <v>3102</v>
      </c>
      <c r="D16" s="219">
        <f t="shared" ref="D16:K16" si="4">IF(SUM(D19,D22,D25,D28,D31,D34,D37,D40)=0,"-",SUM(D19,D22,D25,D28,D31,D34,D37,D40))</f>
        <v>45</v>
      </c>
      <c r="E16" s="219">
        <f t="shared" si="4"/>
        <v>20</v>
      </c>
      <c r="F16" s="219">
        <f t="shared" si="4"/>
        <v>1</v>
      </c>
      <c r="G16" s="219">
        <f t="shared" si="4"/>
        <v>1</v>
      </c>
      <c r="H16" s="219">
        <f t="shared" si="4"/>
        <v>1</v>
      </c>
      <c r="I16" s="219">
        <f t="shared" si="4"/>
        <v>3</v>
      </c>
      <c r="J16" s="219">
        <f t="shared" si="4"/>
        <v>20</v>
      </c>
      <c r="K16" s="219">
        <f t="shared" si="4"/>
        <v>6</v>
      </c>
      <c r="L16" s="219" t="s">
        <v>375</v>
      </c>
      <c r="M16" s="378"/>
      <c r="N16" s="378"/>
      <c r="O16" s="378"/>
    </row>
    <row r="17" spans="1:15" s="126" customFormat="1" ht="12.75" customHeight="1" x14ac:dyDescent="0.2">
      <c r="A17" s="771" t="s">
        <v>442</v>
      </c>
      <c r="B17" s="260" t="s">
        <v>1</v>
      </c>
      <c r="C17" s="202">
        <f>SUM(C18:C19)</f>
        <v>1958</v>
      </c>
      <c r="D17" s="202">
        <f t="shared" ref="D17:K17" si="5">SUM(D18:D19)</f>
        <v>17</v>
      </c>
      <c r="E17" s="202">
        <f t="shared" si="5"/>
        <v>6</v>
      </c>
      <c r="F17" s="202">
        <f t="shared" si="5"/>
        <v>1</v>
      </c>
      <c r="G17" s="202">
        <f t="shared" si="5"/>
        <v>1</v>
      </c>
      <c r="H17" s="202">
        <f t="shared" si="5"/>
        <v>1</v>
      </c>
      <c r="I17" s="202" t="s">
        <v>375</v>
      </c>
      <c r="J17" s="202">
        <f t="shared" si="5"/>
        <v>9</v>
      </c>
      <c r="K17" s="202">
        <f t="shared" si="5"/>
        <v>1</v>
      </c>
      <c r="L17" s="202" t="s">
        <v>375</v>
      </c>
      <c r="M17" s="378"/>
      <c r="N17" s="378"/>
      <c r="O17" s="378"/>
    </row>
    <row r="18" spans="1:15" s="126" customFormat="1" ht="12.75" customHeight="1" x14ac:dyDescent="0.2">
      <c r="A18" s="919"/>
      <c r="B18" s="260" t="s">
        <v>237</v>
      </c>
      <c r="C18" s="202">
        <v>951</v>
      </c>
      <c r="D18" s="202">
        <v>8</v>
      </c>
      <c r="E18" s="202">
        <v>3</v>
      </c>
      <c r="F18" s="202">
        <v>1</v>
      </c>
      <c r="G18" s="202">
        <v>1</v>
      </c>
      <c r="H18" s="202">
        <v>1</v>
      </c>
      <c r="I18" s="202" t="s">
        <v>375</v>
      </c>
      <c r="J18" s="202">
        <v>4</v>
      </c>
      <c r="K18" s="202" t="s">
        <v>375</v>
      </c>
      <c r="L18" s="202" t="s">
        <v>375</v>
      </c>
      <c r="M18" s="378"/>
      <c r="N18" s="378"/>
      <c r="O18" s="378"/>
    </row>
    <row r="19" spans="1:15" s="126" customFormat="1" ht="12.75" customHeight="1" x14ac:dyDescent="0.2">
      <c r="A19" s="772"/>
      <c r="B19" s="260" t="s">
        <v>238</v>
      </c>
      <c r="C19" s="202">
        <v>1007</v>
      </c>
      <c r="D19" s="202">
        <v>9</v>
      </c>
      <c r="E19" s="202">
        <v>3</v>
      </c>
      <c r="F19" s="202" t="s">
        <v>518</v>
      </c>
      <c r="G19" s="202" t="s">
        <v>518</v>
      </c>
      <c r="H19" s="202" t="s">
        <v>518</v>
      </c>
      <c r="I19" s="202" t="s">
        <v>518</v>
      </c>
      <c r="J19" s="202">
        <v>5</v>
      </c>
      <c r="K19" s="202">
        <v>1</v>
      </c>
      <c r="L19" s="202" t="s">
        <v>375</v>
      </c>
      <c r="M19" s="378"/>
      <c r="N19" s="378"/>
      <c r="O19" s="378"/>
    </row>
    <row r="20" spans="1:15" s="126" customFormat="1" ht="12.75" customHeight="1" x14ac:dyDescent="0.2">
      <c r="A20" s="771" t="s">
        <v>443</v>
      </c>
      <c r="B20" s="260" t="s">
        <v>1</v>
      </c>
      <c r="C20" s="202">
        <f t="shared" ref="C20:J20" si="6">SUM(C21:C22)</f>
        <v>290</v>
      </c>
      <c r="D20" s="202">
        <f t="shared" si="6"/>
        <v>6</v>
      </c>
      <c r="E20" s="202">
        <f t="shared" si="6"/>
        <v>2</v>
      </c>
      <c r="F20" s="202">
        <f t="shared" si="6"/>
        <v>1</v>
      </c>
      <c r="G20" s="202" t="s">
        <v>375</v>
      </c>
      <c r="H20" s="202" t="s">
        <v>375</v>
      </c>
      <c r="I20" s="202" t="s">
        <v>375</v>
      </c>
      <c r="J20" s="202">
        <f t="shared" si="6"/>
        <v>3</v>
      </c>
      <c r="K20" s="202" t="s">
        <v>375</v>
      </c>
      <c r="L20" s="202" t="s">
        <v>375</v>
      </c>
      <c r="M20" s="378"/>
      <c r="N20" s="378"/>
      <c r="O20" s="378"/>
    </row>
    <row r="21" spans="1:15" s="126" customFormat="1" ht="12.75" customHeight="1" x14ac:dyDescent="0.2">
      <c r="A21" s="919"/>
      <c r="B21" s="260" t="s">
        <v>237</v>
      </c>
      <c r="C21" s="202">
        <v>102</v>
      </c>
      <c r="D21" s="202">
        <v>3</v>
      </c>
      <c r="E21" s="202">
        <v>1</v>
      </c>
      <c r="F21" s="202">
        <v>1</v>
      </c>
      <c r="G21" s="202" t="s">
        <v>375</v>
      </c>
      <c r="H21" s="202" t="s">
        <v>375</v>
      </c>
      <c r="I21" s="202" t="s">
        <v>375</v>
      </c>
      <c r="J21" s="202">
        <v>1</v>
      </c>
      <c r="K21" s="202" t="s">
        <v>375</v>
      </c>
      <c r="L21" s="202" t="s">
        <v>375</v>
      </c>
      <c r="M21" s="378" t="s">
        <v>179</v>
      </c>
      <c r="N21" s="378"/>
      <c r="O21" s="378"/>
    </row>
    <row r="22" spans="1:15" s="126" customFormat="1" ht="12.75" customHeight="1" x14ac:dyDescent="0.2">
      <c r="A22" s="772"/>
      <c r="B22" s="260" t="s">
        <v>238</v>
      </c>
      <c r="C22" s="202">
        <v>188</v>
      </c>
      <c r="D22" s="202">
        <v>3</v>
      </c>
      <c r="E22" s="202">
        <v>1</v>
      </c>
      <c r="F22" s="202" t="s">
        <v>518</v>
      </c>
      <c r="G22" s="202" t="s">
        <v>375</v>
      </c>
      <c r="H22" s="202" t="s">
        <v>375</v>
      </c>
      <c r="I22" s="202" t="s">
        <v>375</v>
      </c>
      <c r="J22" s="202">
        <v>2</v>
      </c>
      <c r="K22" s="202" t="s">
        <v>375</v>
      </c>
      <c r="L22" s="202" t="s">
        <v>375</v>
      </c>
      <c r="M22" s="378"/>
      <c r="N22" s="378"/>
      <c r="O22" s="378"/>
    </row>
    <row r="23" spans="1:15" s="126" customFormat="1" ht="12.75" customHeight="1" x14ac:dyDescent="0.2">
      <c r="A23" s="771" t="s">
        <v>444</v>
      </c>
      <c r="B23" s="260" t="s">
        <v>1</v>
      </c>
      <c r="C23" s="202">
        <f>SUM(C24:C25)</f>
        <v>328</v>
      </c>
      <c r="D23" s="202" t="s">
        <v>375</v>
      </c>
      <c r="E23" s="202" t="s">
        <v>375</v>
      </c>
      <c r="F23" s="202" t="s">
        <v>375</v>
      </c>
      <c r="G23" s="202" t="s">
        <v>375</v>
      </c>
      <c r="H23" s="202" t="s">
        <v>375</v>
      </c>
      <c r="I23" s="202" t="s">
        <v>375</v>
      </c>
      <c r="J23" s="202" t="s">
        <v>375</v>
      </c>
      <c r="K23" s="202" t="s">
        <v>375</v>
      </c>
      <c r="L23" s="202" t="s">
        <v>375</v>
      </c>
      <c r="M23" s="378"/>
      <c r="N23" s="378"/>
      <c r="O23" s="378"/>
    </row>
    <row r="24" spans="1:15" s="126" customFormat="1" ht="12.75" customHeight="1" x14ac:dyDescent="0.2">
      <c r="A24" s="919"/>
      <c r="B24" s="260" t="s">
        <v>237</v>
      </c>
      <c r="C24" s="202">
        <v>119</v>
      </c>
      <c r="D24" s="202" t="s">
        <v>375</v>
      </c>
      <c r="E24" s="202" t="s">
        <v>375</v>
      </c>
      <c r="F24" s="202" t="s">
        <v>375</v>
      </c>
      <c r="G24" s="202" t="s">
        <v>375</v>
      </c>
      <c r="H24" s="202" t="s">
        <v>375</v>
      </c>
      <c r="I24" s="202" t="s">
        <v>375</v>
      </c>
      <c r="J24" s="202" t="s">
        <v>375</v>
      </c>
      <c r="K24" s="202" t="s">
        <v>375</v>
      </c>
      <c r="L24" s="202" t="s">
        <v>375</v>
      </c>
      <c r="M24" s="378"/>
      <c r="N24" s="378"/>
      <c r="O24" s="378"/>
    </row>
    <row r="25" spans="1:15" s="126" customFormat="1" ht="12.75" customHeight="1" x14ac:dyDescent="0.2">
      <c r="A25" s="772"/>
      <c r="B25" s="260" t="s">
        <v>238</v>
      </c>
      <c r="C25" s="202">
        <v>209</v>
      </c>
      <c r="D25" s="202" t="s">
        <v>375</v>
      </c>
      <c r="E25" s="202" t="s">
        <v>375</v>
      </c>
      <c r="F25" s="202" t="s">
        <v>375</v>
      </c>
      <c r="G25" s="202" t="s">
        <v>375</v>
      </c>
      <c r="H25" s="202" t="s">
        <v>375</v>
      </c>
      <c r="I25" s="202" t="s">
        <v>375</v>
      </c>
      <c r="J25" s="202" t="s">
        <v>375</v>
      </c>
      <c r="K25" s="202" t="s">
        <v>375</v>
      </c>
      <c r="L25" s="202" t="s">
        <v>375</v>
      </c>
      <c r="M25" s="378"/>
      <c r="N25" s="378"/>
      <c r="O25" s="378"/>
    </row>
    <row r="26" spans="1:15" s="126" customFormat="1" ht="12.75" customHeight="1" x14ac:dyDescent="0.2">
      <c r="A26" s="771" t="s">
        <v>464</v>
      </c>
      <c r="B26" s="260" t="s">
        <v>1</v>
      </c>
      <c r="C26" s="202">
        <f>SUM(C27:C28)</f>
        <v>370</v>
      </c>
      <c r="D26" s="202">
        <f>SUM(D27:D28)</f>
        <v>5</v>
      </c>
      <c r="E26" s="202">
        <f>SUM(E27:E28)</f>
        <v>3</v>
      </c>
      <c r="F26" s="202" t="s">
        <v>375</v>
      </c>
      <c r="G26" s="202" t="s">
        <v>375</v>
      </c>
      <c r="H26" s="202" t="s">
        <v>375</v>
      </c>
      <c r="I26" s="202" t="s">
        <v>375</v>
      </c>
      <c r="J26" s="202">
        <f>SUM(J27:J28)</f>
        <v>2</v>
      </c>
      <c r="K26" s="202" t="s">
        <v>375</v>
      </c>
      <c r="L26" s="202" t="s">
        <v>375</v>
      </c>
      <c r="M26" s="378"/>
      <c r="N26" s="378"/>
      <c r="O26" s="378"/>
    </row>
    <row r="27" spans="1:15" s="126" customFormat="1" ht="12.75" customHeight="1" x14ac:dyDescent="0.2">
      <c r="A27" s="919"/>
      <c r="B27" s="260" t="s">
        <v>237</v>
      </c>
      <c r="C27" s="202">
        <v>164</v>
      </c>
      <c r="D27" s="202" t="s">
        <v>519</v>
      </c>
      <c r="E27" s="202" t="s">
        <v>375</v>
      </c>
      <c r="F27" s="202" t="s">
        <v>375</v>
      </c>
      <c r="G27" s="202" t="s">
        <v>375</v>
      </c>
      <c r="H27" s="202" t="s">
        <v>375</v>
      </c>
      <c r="I27" s="202" t="s">
        <v>375</v>
      </c>
      <c r="J27" s="202" t="s">
        <v>519</v>
      </c>
      <c r="K27" s="202" t="s">
        <v>375</v>
      </c>
      <c r="L27" s="202" t="s">
        <v>375</v>
      </c>
      <c r="M27" s="378"/>
      <c r="N27" s="378"/>
      <c r="O27" s="378"/>
    </row>
    <row r="28" spans="1:15" s="126" customFormat="1" ht="12.75" customHeight="1" x14ac:dyDescent="0.2">
      <c r="A28" s="772"/>
      <c r="B28" s="260" t="s">
        <v>238</v>
      </c>
      <c r="C28" s="202">
        <v>206</v>
      </c>
      <c r="D28" s="202">
        <v>5</v>
      </c>
      <c r="E28" s="202">
        <v>3</v>
      </c>
      <c r="F28" s="202" t="s">
        <v>375</v>
      </c>
      <c r="G28" s="202" t="s">
        <v>375</v>
      </c>
      <c r="H28" s="202" t="s">
        <v>375</v>
      </c>
      <c r="I28" s="202" t="s">
        <v>375</v>
      </c>
      <c r="J28" s="202">
        <v>2</v>
      </c>
      <c r="K28" s="202" t="s">
        <v>375</v>
      </c>
      <c r="L28" s="202" t="s">
        <v>375</v>
      </c>
      <c r="M28" s="378"/>
      <c r="N28" s="378"/>
      <c r="O28" s="378"/>
    </row>
    <row r="29" spans="1:15" s="126" customFormat="1" ht="12.75" customHeight="1" x14ac:dyDescent="0.2">
      <c r="A29" s="771" t="s">
        <v>445</v>
      </c>
      <c r="B29" s="260" t="s">
        <v>1</v>
      </c>
      <c r="C29" s="202">
        <f>SUM(C30:C31)</f>
        <v>282</v>
      </c>
      <c r="D29" s="202" t="s">
        <v>375</v>
      </c>
      <c r="E29" s="202" t="s">
        <v>375</v>
      </c>
      <c r="F29" s="202" t="s">
        <v>375</v>
      </c>
      <c r="G29" s="202" t="s">
        <v>375</v>
      </c>
      <c r="H29" s="202" t="s">
        <v>375</v>
      </c>
      <c r="I29" s="202" t="s">
        <v>375</v>
      </c>
      <c r="J29" s="202" t="s">
        <v>375</v>
      </c>
      <c r="K29" s="202" t="s">
        <v>375</v>
      </c>
      <c r="L29" s="202" t="s">
        <v>375</v>
      </c>
      <c r="M29" s="202">
        <f>SUM(M31,M30)</f>
        <v>0</v>
      </c>
      <c r="N29" s="378"/>
      <c r="O29" s="378"/>
    </row>
    <row r="30" spans="1:15" s="126" customFormat="1" ht="12.75" customHeight="1" x14ac:dyDescent="0.2">
      <c r="A30" s="919"/>
      <c r="B30" s="260" t="s">
        <v>237</v>
      </c>
      <c r="C30" s="202">
        <v>107</v>
      </c>
      <c r="D30" s="202" t="s">
        <v>518</v>
      </c>
      <c r="E30" s="202" t="s">
        <v>375</v>
      </c>
      <c r="F30" s="202" t="s">
        <v>375</v>
      </c>
      <c r="G30" s="202" t="s">
        <v>375</v>
      </c>
      <c r="H30" s="202" t="s">
        <v>375</v>
      </c>
      <c r="I30" s="202" t="s">
        <v>375</v>
      </c>
      <c r="J30" s="202" t="s">
        <v>375</v>
      </c>
      <c r="K30" s="202" t="s">
        <v>375</v>
      </c>
      <c r="L30" s="202" t="s">
        <v>375</v>
      </c>
      <c r="M30" s="378"/>
      <c r="N30" s="378"/>
      <c r="O30" s="378"/>
    </row>
    <row r="31" spans="1:15" s="126" customFormat="1" ht="12.75" customHeight="1" x14ac:dyDescent="0.2">
      <c r="A31" s="772"/>
      <c r="B31" s="260" t="s">
        <v>238</v>
      </c>
      <c r="C31" s="202">
        <v>175</v>
      </c>
      <c r="D31" s="202" t="s">
        <v>375</v>
      </c>
      <c r="E31" s="202" t="s">
        <v>375</v>
      </c>
      <c r="F31" s="202" t="s">
        <v>375</v>
      </c>
      <c r="G31" s="202" t="s">
        <v>375</v>
      </c>
      <c r="H31" s="202" t="s">
        <v>375</v>
      </c>
      <c r="I31" s="202" t="s">
        <v>375</v>
      </c>
      <c r="J31" s="202" t="s">
        <v>375</v>
      </c>
      <c r="K31" s="202" t="s">
        <v>375</v>
      </c>
      <c r="L31" s="202" t="s">
        <v>375</v>
      </c>
      <c r="M31" s="378"/>
      <c r="N31" s="378"/>
      <c r="O31" s="378"/>
    </row>
    <row r="32" spans="1:15" s="126" customFormat="1" ht="12.75" customHeight="1" x14ac:dyDescent="0.2">
      <c r="A32" s="771" t="s">
        <v>446</v>
      </c>
      <c r="B32" s="260" t="s">
        <v>1</v>
      </c>
      <c r="C32" s="202">
        <f t="shared" ref="C32:K32" si="7">SUM(C33:C34)</f>
        <v>1049</v>
      </c>
      <c r="D32" s="202">
        <f t="shared" si="7"/>
        <v>31</v>
      </c>
      <c r="E32" s="202">
        <f t="shared" si="7"/>
        <v>12</v>
      </c>
      <c r="F32" s="202">
        <f t="shared" si="7"/>
        <v>1</v>
      </c>
      <c r="G32" s="202" t="s">
        <v>375</v>
      </c>
      <c r="H32" s="202" t="s">
        <v>375</v>
      </c>
      <c r="I32" s="202">
        <f t="shared" si="7"/>
        <v>4</v>
      </c>
      <c r="J32" s="202">
        <f t="shared" si="7"/>
        <v>8</v>
      </c>
      <c r="K32" s="202">
        <f t="shared" si="7"/>
        <v>11</v>
      </c>
      <c r="L32" s="202" t="s">
        <v>375</v>
      </c>
      <c r="M32" s="378"/>
      <c r="N32" s="378"/>
      <c r="O32" s="378"/>
    </row>
    <row r="33" spans="1:15" s="126" customFormat="1" ht="12.75" customHeight="1" x14ac:dyDescent="0.2">
      <c r="A33" s="919"/>
      <c r="B33" s="260" t="s">
        <v>237</v>
      </c>
      <c r="C33" s="202">
        <v>467</v>
      </c>
      <c r="D33" s="202">
        <v>18</v>
      </c>
      <c r="E33" s="202">
        <v>8</v>
      </c>
      <c r="F33" s="202">
        <v>1</v>
      </c>
      <c r="G33" s="202" t="s">
        <v>375</v>
      </c>
      <c r="H33" s="202" t="s">
        <v>375</v>
      </c>
      <c r="I33" s="202">
        <v>1</v>
      </c>
      <c r="J33" s="202">
        <v>2</v>
      </c>
      <c r="K33" s="202">
        <v>6</v>
      </c>
      <c r="L33" s="202" t="s">
        <v>375</v>
      </c>
      <c r="M33" s="378" t="s">
        <v>179</v>
      </c>
      <c r="N33" s="378"/>
      <c r="O33" s="378"/>
    </row>
    <row r="34" spans="1:15" s="126" customFormat="1" ht="12.75" customHeight="1" x14ac:dyDescent="0.2">
      <c r="A34" s="772"/>
      <c r="B34" s="260" t="s">
        <v>238</v>
      </c>
      <c r="C34" s="202">
        <v>582</v>
      </c>
      <c r="D34" s="202">
        <v>13</v>
      </c>
      <c r="E34" s="202">
        <v>4</v>
      </c>
      <c r="F34" s="202" t="s">
        <v>518</v>
      </c>
      <c r="G34" s="202" t="s">
        <v>375</v>
      </c>
      <c r="H34" s="202" t="s">
        <v>375</v>
      </c>
      <c r="I34" s="202">
        <v>3</v>
      </c>
      <c r="J34" s="202">
        <v>6</v>
      </c>
      <c r="K34" s="202">
        <v>5</v>
      </c>
      <c r="L34" s="202" t="s">
        <v>375</v>
      </c>
      <c r="M34" s="378"/>
      <c r="N34" s="378"/>
      <c r="O34" s="378"/>
    </row>
    <row r="35" spans="1:15" s="126" customFormat="1" ht="12.75" customHeight="1" x14ac:dyDescent="0.2">
      <c r="A35" s="771" t="s">
        <v>447</v>
      </c>
      <c r="B35" s="260" t="s">
        <v>1</v>
      </c>
      <c r="C35" s="202">
        <f>SUM(C36:C37)</f>
        <v>373</v>
      </c>
      <c r="D35" s="202">
        <v>10</v>
      </c>
      <c r="E35" s="202">
        <v>3</v>
      </c>
      <c r="F35" s="202">
        <f>SUM(F36:F37)</f>
        <v>1</v>
      </c>
      <c r="G35" s="202" t="s">
        <v>375</v>
      </c>
      <c r="H35" s="202" t="s">
        <v>375</v>
      </c>
      <c r="I35" s="202" t="s">
        <v>375</v>
      </c>
      <c r="J35" s="202">
        <f>SUM(J36:J37)</f>
        <v>1</v>
      </c>
      <c r="K35" s="202" t="s">
        <v>375</v>
      </c>
      <c r="L35" s="202" t="s">
        <v>375</v>
      </c>
      <c r="M35" s="378"/>
      <c r="N35" s="378"/>
      <c r="O35" s="378"/>
    </row>
    <row r="36" spans="1:15" s="126" customFormat="1" ht="12.75" customHeight="1" x14ac:dyDescent="0.2">
      <c r="A36" s="919"/>
      <c r="B36" s="260" t="s">
        <v>237</v>
      </c>
      <c r="C36" s="202">
        <v>158</v>
      </c>
      <c r="D36" s="202">
        <v>3</v>
      </c>
      <c r="E36" s="202">
        <v>1</v>
      </c>
      <c r="F36" s="202">
        <v>1</v>
      </c>
      <c r="G36" s="202" t="s">
        <v>375</v>
      </c>
      <c r="H36" s="202" t="s">
        <v>375</v>
      </c>
      <c r="I36" s="202" t="s">
        <v>375</v>
      </c>
      <c r="J36" s="202">
        <v>1</v>
      </c>
      <c r="K36" s="202" t="s">
        <v>375</v>
      </c>
      <c r="L36" s="202" t="s">
        <v>375</v>
      </c>
      <c r="M36" s="378" t="s">
        <v>179</v>
      </c>
      <c r="N36" s="378"/>
      <c r="O36" s="378"/>
    </row>
    <row r="37" spans="1:15" s="126" customFormat="1" ht="12.75" customHeight="1" x14ac:dyDescent="0.2">
      <c r="A37" s="772"/>
      <c r="B37" s="260" t="s">
        <v>238</v>
      </c>
      <c r="C37" s="202">
        <v>215</v>
      </c>
      <c r="D37" s="202" t="s">
        <v>519</v>
      </c>
      <c r="E37" s="202" t="s">
        <v>519</v>
      </c>
      <c r="F37" s="202" t="s">
        <v>519</v>
      </c>
      <c r="G37" s="202" t="s">
        <v>375</v>
      </c>
      <c r="H37" s="202" t="s">
        <v>375</v>
      </c>
      <c r="I37" s="202" t="s">
        <v>519</v>
      </c>
      <c r="J37" s="202" t="s">
        <v>519</v>
      </c>
      <c r="K37" s="202" t="s">
        <v>375</v>
      </c>
      <c r="L37" s="202" t="s">
        <v>375</v>
      </c>
      <c r="M37" s="378"/>
      <c r="N37" s="378"/>
      <c r="O37" s="378"/>
    </row>
    <row r="38" spans="1:15" s="126" customFormat="1" ht="12.75" customHeight="1" x14ac:dyDescent="0.2">
      <c r="A38" s="771" t="s">
        <v>448</v>
      </c>
      <c r="B38" s="260" t="s">
        <v>1</v>
      </c>
      <c r="C38" s="202">
        <f t="shared" ref="C38:K38" si="8">SUM(C39:C40)</f>
        <v>859</v>
      </c>
      <c r="D38" s="202">
        <f t="shared" si="8"/>
        <v>23</v>
      </c>
      <c r="E38" s="202">
        <f t="shared" si="8"/>
        <v>10</v>
      </c>
      <c r="F38" s="202">
        <f t="shared" si="8"/>
        <v>1</v>
      </c>
      <c r="G38" s="202">
        <f t="shared" si="8"/>
        <v>1</v>
      </c>
      <c r="H38" s="202">
        <f t="shared" si="8"/>
        <v>1</v>
      </c>
      <c r="I38" s="202" t="s">
        <v>375</v>
      </c>
      <c r="J38" s="202">
        <f t="shared" si="8"/>
        <v>8</v>
      </c>
      <c r="K38" s="202">
        <f t="shared" si="8"/>
        <v>4</v>
      </c>
      <c r="L38" s="202" t="s">
        <v>375</v>
      </c>
      <c r="M38" s="378"/>
      <c r="N38" s="378"/>
      <c r="O38" s="378"/>
    </row>
    <row r="39" spans="1:15" s="126" customFormat="1" ht="12.75" customHeight="1" x14ac:dyDescent="0.2">
      <c r="A39" s="919"/>
      <c r="B39" s="260" t="s">
        <v>237</v>
      </c>
      <c r="C39" s="202">
        <v>339</v>
      </c>
      <c r="D39" s="202">
        <v>8</v>
      </c>
      <c r="E39" s="202">
        <v>1</v>
      </c>
      <c r="F39" s="202" t="s">
        <v>375</v>
      </c>
      <c r="G39" s="202" t="s">
        <v>375</v>
      </c>
      <c r="H39" s="202" t="s">
        <v>375</v>
      </c>
      <c r="I39" s="202" t="s">
        <v>375</v>
      </c>
      <c r="J39" s="202">
        <v>3</v>
      </c>
      <c r="K39" s="202">
        <v>4</v>
      </c>
      <c r="L39" s="202" t="s">
        <v>375</v>
      </c>
      <c r="M39" s="378"/>
      <c r="N39" s="378"/>
      <c r="O39" s="378"/>
    </row>
    <row r="40" spans="1:15" s="126" customFormat="1" ht="12.75" customHeight="1" x14ac:dyDescent="0.2">
      <c r="A40" s="772"/>
      <c r="B40" s="260" t="s">
        <v>238</v>
      </c>
      <c r="C40" s="202">
        <v>520</v>
      </c>
      <c r="D40" s="202">
        <v>15</v>
      </c>
      <c r="E40" s="202">
        <v>9</v>
      </c>
      <c r="F40" s="202">
        <v>1</v>
      </c>
      <c r="G40" s="202">
        <v>1</v>
      </c>
      <c r="H40" s="202">
        <v>1</v>
      </c>
      <c r="I40" s="202" t="s">
        <v>375</v>
      </c>
      <c r="J40" s="202">
        <v>5</v>
      </c>
      <c r="K40" s="202" t="s">
        <v>375</v>
      </c>
      <c r="L40" s="202" t="s">
        <v>375</v>
      </c>
      <c r="M40" s="378"/>
      <c r="N40" s="378"/>
      <c r="O40" s="378"/>
    </row>
    <row r="41" spans="1:15" s="126" customFormat="1" ht="12.75" customHeight="1" x14ac:dyDescent="0.2">
      <c r="A41" s="773" t="s">
        <v>449</v>
      </c>
      <c r="B41" s="258" t="s">
        <v>1</v>
      </c>
      <c r="C41" s="219">
        <v>9163</v>
      </c>
      <c r="D41" s="219">
        <v>312</v>
      </c>
      <c r="E41" s="219">
        <v>115</v>
      </c>
      <c r="F41" s="219">
        <v>3</v>
      </c>
      <c r="G41" s="219" t="s">
        <v>518</v>
      </c>
      <c r="H41" s="219" t="s">
        <v>518</v>
      </c>
      <c r="I41" s="219">
        <v>6</v>
      </c>
      <c r="J41" s="219">
        <v>126</v>
      </c>
      <c r="K41" s="219">
        <v>62</v>
      </c>
      <c r="L41" s="219" t="s">
        <v>518</v>
      </c>
      <c r="M41" s="378"/>
      <c r="N41" s="378"/>
      <c r="O41" s="378"/>
    </row>
    <row r="42" spans="1:15" s="126" customFormat="1" ht="12.75" customHeight="1" x14ac:dyDescent="0.2">
      <c r="A42" s="982"/>
      <c r="B42" s="258" t="s">
        <v>237</v>
      </c>
      <c r="C42" s="219">
        <v>3592</v>
      </c>
      <c r="D42" s="219">
        <v>126</v>
      </c>
      <c r="E42" s="219">
        <v>40</v>
      </c>
      <c r="F42" s="219">
        <v>2</v>
      </c>
      <c r="G42" s="219" t="s">
        <v>519</v>
      </c>
      <c r="H42" s="219" t="s">
        <v>519</v>
      </c>
      <c r="I42" s="219">
        <v>4</v>
      </c>
      <c r="J42" s="219">
        <v>47</v>
      </c>
      <c r="K42" s="219">
        <v>33</v>
      </c>
      <c r="L42" s="219" t="s">
        <v>375</v>
      </c>
      <c r="M42" s="378"/>
      <c r="N42" s="378"/>
      <c r="O42" s="378"/>
    </row>
    <row r="43" spans="1:15" s="126" customFormat="1" ht="12.75" customHeight="1" x14ac:dyDescent="0.2">
      <c r="A43" s="774"/>
      <c r="B43" s="258" t="s">
        <v>238</v>
      </c>
      <c r="C43" s="219">
        <v>5571</v>
      </c>
      <c r="D43" s="219">
        <v>186</v>
      </c>
      <c r="E43" s="219">
        <v>75</v>
      </c>
      <c r="F43" s="219">
        <v>1</v>
      </c>
      <c r="G43" s="219" t="s">
        <v>519</v>
      </c>
      <c r="H43" s="219" t="s">
        <v>375</v>
      </c>
      <c r="I43" s="219">
        <v>2</v>
      </c>
      <c r="J43" s="219">
        <v>79</v>
      </c>
      <c r="K43" s="219">
        <v>29</v>
      </c>
      <c r="L43" s="219" t="s">
        <v>519</v>
      </c>
      <c r="M43" s="378"/>
      <c r="N43" s="378"/>
      <c r="O43" s="378"/>
    </row>
    <row r="44" spans="1:15" s="126" customFormat="1" ht="12.75" customHeight="1" x14ac:dyDescent="0.2">
      <c r="A44" s="775" t="s">
        <v>465</v>
      </c>
      <c r="B44" s="257" t="s">
        <v>1</v>
      </c>
      <c r="C44" s="224">
        <f>C47</f>
        <v>3080</v>
      </c>
      <c r="D44" s="224">
        <f t="shared" ref="D44:L44" si="9">D47</f>
        <v>42</v>
      </c>
      <c r="E44" s="224">
        <f t="shared" si="9"/>
        <v>16</v>
      </c>
      <c r="F44" s="224">
        <f t="shared" si="9"/>
        <v>4</v>
      </c>
      <c r="G44" s="224">
        <f t="shared" si="9"/>
        <v>4</v>
      </c>
      <c r="H44" s="224">
        <f t="shared" si="9"/>
        <v>2</v>
      </c>
      <c r="I44" s="224">
        <f t="shared" si="9"/>
        <v>1</v>
      </c>
      <c r="J44" s="224">
        <f t="shared" si="9"/>
        <v>17</v>
      </c>
      <c r="K44" s="224">
        <f t="shared" si="9"/>
        <v>4</v>
      </c>
      <c r="L44" s="224" t="str">
        <f t="shared" si="9"/>
        <v>-</v>
      </c>
      <c r="M44" s="378"/>
      <c r="N44" s="378"/>
      <c r="O44" s="378"/>
    </row>
    <row r="45" spans="1:15" s="126" customFormat="1" ht="12.75" customHeight="1" x14ac:dyDescent="0.2">
      <c r="A45" s="978"/>
      <c r="B45" s="257" t="s">
        <v>237</v>
      </c>
      <c r="C45" s="224">
        <f>C48</f>
        <v>1352</v>
      </c>
      <c r="D45" s="224">
        <f t="shared" ref="D45:L45" si="10">D48</f>
        <v>19</v>
      </c>
      <c r="E45" s="224">
        <f t="shared" si="10"/>
        <v>8</v>
      </c>
      <c r="F45" s="224">
        <f t="shared" si="10"/>
        <v>3</v>
      </c>
      <c r="G45" s="224">
        <f t="shared" si="10"/>
        <v>3</v>
      </c>
      <c r="H45" s="224">
        <f t="shared" si="10"/>
        <v>2</v>
      </c>
      <c r="I45" s="224">
        <f t="shared" si="10"/>
        <v>1</v>
      </c>
      <c r="J45" s="224">
        <f t="shared" si="10"/>
        <v>5</v>
      </c>
      <c r="K45" s="224">
        <f t="shared" si="10"/>
        <v>2</v>
      </c>
      <c r="L45" s="224" t="str">
        <f t="shared" si="10"/>
        <v>-</v>
      </c>
      <c r="M45" s="378"/>
      <c r="N45" s="378"/>
      <c r="O45" s="378"/>
    </row>
    <row r="46" spans="1:15" s="126" customFormat="1" ht="12.75" customHeight="1" x14ac:dyDescent="0.2">
      <c r="A46" s="979"/>
      <c r="B46" s="257" t="s">
        <v>238</v>
      </c>
      <c r="C46" s="224">
        <f>C49</f>
        <v>1728</v>
      </c>
      <c r="D46" s="224">
        <f t="shared" ref="D46:L46" si="11">D49</f>
        <v>23</v>
      </c>
      <c r="E46" s="224">
        <f t="shared" si="11"/>
        <v>8</v>
      </c>
      <c r="F46" s="224">
        <f t="shared" si="11"/>
        <v>1</v>
      </c>
      <c r="G46" s="224">
        <f t="shared" si="11"/>
        <v>1</v>
      </c>
      <c r="H46" s="224" t="str">
        <f t="shared" si="11"/>
        <v>-</v>
      </c>
      <c r="I46" s="224" t="str">
        <f t="shared" si="11"/>
        <v>-</v>
      </c>
      <c r="J46" s="224">
        <f t="shared" si="11"/>
        <v>12</v>
      </c>
      <c r="K46" s="224">
        <f t="shared" si="11"/>
        <v>2</v>
      </c>
      <c r="L46" s="224" t="str">
        <f t="shared" si="11"/>
        <v>-</v>
      </c>
      <c r="M46" s="378"/>
      <c r="N46" s="378"/>
      <c r="O46" s="378"/>
    </row>
    <row r="47" spans="1:15" s="126" customFormat="1" ht="12.75" customHeight="1" x14ac:dyDescent="0.2">
      <c r="A47" s="980" t="s">
        <v>452</v>
      </c>
      <c r="B47" s="258" t="s">
        <v>1</v>
      </c>
      <c r="C47" s="219">
        <f t="shared" ref="C47:L49" si="12">IF(SUM(C50,C53,C56,C59)=0,"-",SUM(C50,C53,C56,C59))</f>
        <v>3080</v>
      </c>
      <c r="D47" s="219">
        <f t="shared" si="12"/>
        <v>42</v>
      </c>
      <c r="E47" s="219">
        <f t="shared" si="12"/>
        <v>16</v>
      </c>
      <c r="F47" s="219">
        <f t="shared" si="12"/>
        <v>4</v>
      </c>
      <c r="G47" s="219">
        <f t="shared" si="12"/>
        <v>4</v>
      </c>
      <c r="H47" s="219">
        <f t="shared" si="12"/>
        <v>2</v>
      </c>
      <c r="I47" s="219">
        <f t="shared" si="12"/>
        <v>1</v>
      </c>
      <c r="J47" s="219">
        <f t="shared" si="12"/>
        <v>17</v>
      </c>
      <c r="K47" s="219">
        <f t="shared" si="12"/>
        <v>4</v>
      </c>
      <c r="L47" s="219" t="str">
        <f t="shared" si="12"/>
        <v>-</v>
      </c>
      <c r="M47" s="378"/>
      <c r="N47" s="378"/>
      <c r="O47" s="378"/>
    </row>
    <row r="48" spans="1:15" s="126" customFormat="1" ht="12.75" customHeight="1" x14ac:dyDescent="0.2">
      <c r="A48" s="981"/>
      <c r="B48" s="258" t="s">
        <v>237</v>
      </c>
      <c r="C48" s="219">
        <f t="shared" si="12"/>
        <v>1352</v>
      </c>
      <c r="D48" s="219">
        <f t="shared" si="12"/>
        <v>19</v>
      </c>
      <c r="E48" s="219">
        <f t="shared" si="12"/>
        <v>8</v>
      </c>
      <c r="F48" s="219">
        <f t="shared" si="12"/>
        <v>3</v>
      </c>
      <c r="G48" s="219">
        <f t="shared" si="12"/>
        <v>3</v>
      </c>
      <c r="H48" s="219">
        <f t="shared" si="12"/>
        <v>2</v>
      </c>
      <c r="I48" s="219">
        <f t="shared" si="12"/>
        <v>1</v>
      </c>
      <c r="J48" s="219">
        <f t="shared" si="12"/>
        <v>5</v>
      </c>
      <c r="K48" s="219">
        <f t="shared" si="12"/>
        <v>2</v>
      </c>
      <c r="L48" s="219" t="str">
        <f t="shared" si="12"/>
        <v>-</v>
      </c>
      <c r="M48" s="378"/>
      <c r="N48" s="378"/>
      <c r="O48" s="378"/>
    </row>
    <row r="49" spans="1:15" s="126" customFormat="1" ht="12.75" customHeight="1" x14ac:dyDescent="0.2">
      <c r="A49" s="981"/>
      <c r="B49" s="258" t="s">
        <v>238</v>
      </c>
      <c r="C49" s="219">
        <f t="shared" si="12"/>
        <v>1728</v>
      </c>
      <c r="D49" s="219">
        <f t="shared" si="12"/>
        <v>23</v>
      </c>
      <c r="E49" s="219">
        <f t="shared" si="12"/>
        <v>8</v>
      </c>
      <c r="F49" s="219">
        <f t="shared" si="12"/>
        <v>1</v>
      </c>
      <c r="G49" s="219">
        <f t="shared" si="12"/>
        <v>1</v>
      </c>
      <c r="H49" s="219" t="str">
        <f t="shared" si="12"/>
        <v>-</v>
      </c>
      <c r="I49" s="219" t="str">
        <f t="shared" si="12"/>
        <v>-</v>
      </c>
      <c r="J49" s="219">
        <f t="shared" si="12"/>
        <v>12</v>
      </c>
      <c r="K49" s="219">
        <f t="shared" si="12"/>
        <v>2</v>
      </c>
      <c r="L49" s="219" t="str">
        <f t="shared" si="12"/>
        <v>-</v>
      </c>
      <c r="M49" s="378"/>
      <c r="N49" s="378"/>
      <c r="O49" s="378"/>
    </row>
    <row r="50" spans="1:15" s="126" customFormat="1" ht="12.75" customHeight="1" x14ac:dyDescent="0.2">
      <c r="A50" s="771" t="s">
        <v>453</v>
      </c>
      <c r="B50" s="260" t="s">
        <v>1</v>
      </c>
      <c r="C50" s="202">
        <f t="shared" ref="C50:L50" si="13">IF(SUM(C51:C52)=0,"-",SUM((C51:C52)))</f>
        <v>1335</v>
      </c>
      <c r="D50" s="202">
        <f t="shared" si="13"/>
        <v>13</v>
      </c>
      <c r="E50" s="202">
        <f t="shared" si="13"/>
        <v>7</v>
      </c>
      <c r="F50" s="202">
        <f t="shared" si="13"/>
        <v>1</v>
      </c>
      <c r="G50" s="202">
        <f t="shared" si="13"/>
        <v>1</v>
      </c>
      <c r="H50" s="202" t="str">
        <f t="shared" si="13"/>
        <v>-</v>
      </c>
      <c r="I50" s="202" t="str">
        <f t="shared" si="13"/>
        <v>-</v>
      </c>
      <c r="J50" s="202">
        <f t="shared" si="13"/>
        <v>4</v>
      </c>
      <c r="K50" s="202">
        <f t="shared" si="13"/>
        <v>1</v>
      </c>
      <c r="L50" s="202" t="str">
        <f t="shared" si="13"/>
        <v>-</v>
      </c>
      <c r="M50" s="202">
        <f>SUM(M52,M51)</f>
        <v>0</v>
      </c>
      <c r="N50" s="378"/>
      <c r="O50" s="378"/>
    </row>
    <row r="51" spans="1:15" s="126" customFormat="1" ht="12.75" customHeight="1" x14ac:dyDescent="0.2">
      <c r="A51" s="919"/>
      <c r="B51" s="260" t="s">
        <v>237</v>
      </c>
      <c r="C51" s="202">
        <v>548</v>
      </c>
      <c r="D51" s="202">
        <v>5</v>
      </c>
      <c r="E51" s="202">
        <v>3</v>
      </c>
      <c r="F51" s="202" t="s">
        <v>519</v>
      </c>
      <c r="G51" s="202" t="s">
        <v>519</v>
      </c>
      <c r="H51" s="202" t="s">
        <v>519</v>
      </c>
      <c r="I51" s="202" t="s">
        <v>519</v>
      </c>
      <c r="J51" s="202">
        <v>1</v>
      </c>
      <c r="K51" s="202">
        <v>1</v>
      </c>
      <c r="L51" s="202" t="s">
        <v>375</v>
      </c>
      <c r="M51" s="378" t="s">
        <v>179</v>
      </c>
      <c r="N51" s="378"/>
      <c r="O51" s="378"/>
    </row>
    <row r="52" spans="1:15" s="126" customFormat="1" ht="12.75" customHeight="1" x14ac:dyDescent="0.2">
      <c r="A52" s="772"/>
      <c r="B52" s="260" t="s">
        <v>238</v>
      </c>
      <c r="C52" s="202">
        <v>787</v>
      </c>
      <c r="D52" s="202">
        <v>8</v>
      </c>
      <c r="E52" s="202">
        <v>4</v>
      </c>
      <c r="F52" s="202">
        <v>1</v>
      </c>
      <c r="G52" s="202">
        <v>1</v>
      </c>
      <c r="H52" s="202" t="s">
        <v>519</v>
      </c>
      <c r="I52" s="202" t="s">
        <v>519</v>
      </c>
      <c r="J52" s="202">
        <v>3</v>
      </c>
      <c r="K52" s="202" t="s">
        <v>375</v>
      </c>
      <c r="L52" s="202" t="s">
        <v>528</v>
      </c>
      <c r="M52" s="378" t="s">
        <v>179</v>
      </c>
      <c r="N52" s="378"/>
      <c r="O52" s="378"/>
    </row>
    <row r="53" spans="1:15" s="126" customFormat="1" ht="12.75" customHeight="1" x14ac:dyDescent="0.2">
      <c r="A53" s="771" t="s">
        <v>454</v>
      </c>
      <c r="B53" s="260" t="s">
        <v>1</v>
      </c>
      <c r="C53" s="202">
        <f>IF(SUM(C54:C55)=0,"-",SUM((C54:C55)))</f>
        <v>162</v>
      </c>
      <c r="D53" s="202">
        <f>IF(SUM(D54:D55)=0,"-",SUM((D54:D55)))</f>
        <v>2</v>
      </c>
      <c r="E53" s="202" t="s">
        <v>519</v>
      </c>
      <c r="F53" s="202" t="s">
        <v>519</v>
      </c>
      <c r="G53" s="202" t="s">
        <v>519</v>
      </c>
      <c r="H53" s="202" t="s">
        <v>519</v>
      </c>
      <c r="I53" s="202" t="s">
        <v>519</v>
      </c>
      <c r="J53" s="202" t="s">
        <v>519</v>
      </c>
      <c r="K53" s="202">
        <f>IF(SUM(K54:K55)=0,"-",SUM((K54:K55)))</f>
        <v>2</v>
      </c>
      <c r="L53" s="202" t="s">
        <v>375</v>
      </c>
      <c r="M53" s="378"/>
      <c r="N53" s="378"/>
      <c r="O53" s="378"/>
    </row>
    <row r="54" spans="1:15" s="126" customFormat="1" ht="12.75" customHeight="1" x14ac:dyDescent="0.2">
      <c r="A54" s="919"/>
      <c r="B54" s="260" t="s">
        <v>237</v>
      </c>
      <c r="C54" s="202">
        <v>69</v>
      </c>
      <c r="D54" s="202" t="s">
        <v>519</v>
      </c>
      <c r="E54" s="202" t="s">
        <v>519</v>
      </c>
      <c r="F54" s="202" t="s">
        <v>519</v>
      </c>
      <c r="G54" s="202" t="s">
        <v>519</v>
      </c>
      <c r="H54" s="202" t="s">
        <v>519</v>
      </c>
      <c r="I54" s="202" t="s">
        <v>519</v>
      </c>
      <c r="J54" s="202" t="s">
        <v>519</v>
      </c>
      <c r="K54" s="202" t="s">
        <v>528</v>
      </c>
      <c r="L54" s="202" t="s">
        <v>375</v>
      </c>
      <c r="M54" s="378"/>
      <c r="N54" s="378"/>
      <c r="O54" s="378"/>
    </row>
    <row r="55" spans="1:15" s="126" customFormat="1" ht="12.75" customHeight="1" x14ac:dyDescent="0.2">
      <c r="A55" s="772"/>
      <c r="B55" s="260" t="s">
        <v>238</v>
      </c>
      <c r="C55" s="202">
        <v>93</v>
      </c>
      <c r="D55" s="202">
        <v>2</v>
      </c>
      <c r="E55" s="202" t="s">
        <v>519</v>
      </c>
      <c r="F55" s="202" t="s">
        <v>519</v>
      </c>
      <c r="G55" s="202" t="s">
        <v>519</v>
      </c>
      <c r="H55" s="202" t="s">
        <v>519</v>
      </c>
      <c r="I55" s="202" t="s">
        <v>519</v>
      </c>
      <c r="J55" s="202" t="s">
        <v>519</v>
      </c>
      <c r="K55" s="202">
        <v>2</v>
      </c>
      <c r="L55" s="202" t="s">
        <v>375</v>
      </c>
      <c r="M55" s="378"/>
      <c r="N55" s="378"/>
      <c r="O55" s="378"/>
    </row>
    <row r="56" spans="1:15" s="126" customFormat="1" ht="12.75" customHeight="1" x14ac:dyDescent="0.2">
      <c r="A56" s="771" t="s">
        <v>455</v>
      </c>
      <c r="B56" s="260" t="s">
        <v>1</v>
      </c>
      <c r="C56" s="202">
        <f t="shared" ref="C56:K56" si="14">IF(SUM(C57:C58)=0,"-",SUM((C57:C58)))</f>
        <v>645</v>
      </c>
      <c r="D56" s="202">
        <f t="shared" si="14"/>
        <v>10</v>
      </c>
      <c r="E56" s="202">
        <f t="shared" si="14"/>
        <v>6</v>
      </c>
      <c r="F56" s="202" t="s">
        <v>519</v>
      </c>
      <c r="G56" s="202" t="s">
        <v>519</v>
      </c>
      <c r="H56" s="202" t="s">
        <v>519</v>
      </c>
      <c r="I56" s="202" t="s">
        <v>519</v>
      </c>
      <c r="J56" s="202">
        <f t="shared" si="14"/>
        <v>4</v>
      </c>
      <c r="K56" s="202" t="str">
        <f t="shared" si="14"/>
        <v>-</v>
      </c>
      <c r="L56" s="202" t="s">
        <v>375</v>
      </c>
      <c r="M56" s="378"/>
      <c r="N56" s="378"/>
      <c r="O56" s="378"/>
    </row>
    <row r="57" spans="1:15" s="126" customFormat="1" ht="12.75" customHeight="1" x14ac:dyDescent="0.2">
      <c r="A57" s="919"/>
      <c r="B57" s="260" t="s">
        <v>237</v>
      </c>
      <c r="C57" s="202">
        <v>312</v>
      </c>
      <c r="D57" s="202">
        <v>5</v>
      </c>
      <c r="E57" s="202">
        <v>4</v>
      </c>
      <c r="F57" s="202" t="s">
        <v>519</v>
      </c>
      <c r="G57" s="202" t="s">
        <v>519</v>
      </c>
      <c r="H57" s="202" t="s">
        <v>519</v>
      </c>
      <c r="I57" s="202" t="s">
        <v>519</v>
      </c>
      <c r="J57" s="202">
        <v>1</v>
      </c>
      <c r="K57" s="202" t="s">
        <v>529</v>
      </c>
      <c r="L57" s="202" t="s">
        <v>375</v>
      </c>
      <c r="M57" s="378"/>
      <c r="N57" s="378"/>
      <c r="O57" s="378"/>
    </row>
    <row r="58" spans="1:15" s="126" customFormat="1" ht="12.75" customHeight="1" x14ac:dyDescent="0.2">
      <c r="A58" s="772"/>
      <c r="B58" s="260" t="s">
        <v>238</v>
      </c>
      <c r="C58" s="202">
        <v>333</v>
      </c>
      <c r="D58" s="202">
        <v>5</v>
      </c>
      <c r="E58" s="202">
        <v>2</v>
      </c>
      <c r="F58" s="202" t="s">
        <v>519</v>
      </c>
      <c r="G58" s="202" t="s">
        <v>519</v>
      </c>
      <c r="H58" s="202" t="s">
        <v>519</v>
      </c>
      <c r="I58" s="202" t="s">
        <v>519</v>
      </c>
      <c r="J58" s="202">
        <v>3</v>
      </c>
      <c r="K58" s="202" t="s">
        <v>529</v>
      </c>
      <c r="L58" s="202" t="s">
        <v>375</v>
      </c>
      <c r="M58" s="378"/>
      <c r="N58" s="378"/>
      <c r="O58" s="378"/>
    </row>
    <row r="59" spans="1:15" s="126" customFormat="1" ht="12.75" customHeight="1" x14ac:dyDescent="0.2">
      <c r="A59" s="771" t="s">
        <v>456</v>
      </c>
      <c r="B59" s="260" t="s">
        <v>1</v>
      </c>
      <c r="C59" s="202">
        <f t="shared" ref="C59:K59" si="15">IF(SUM(C60:C61)=0,"-",SUM((C60:C61)))</f>
        <v>938</v>
      </c>
      <c r="D59" s="202">
        <f t="shared" si="15"/>
        <v>17</v>
      </c>
      <c r="E59" s="202">
        <f t="shared" si="15"/>
        <v>3</v>
      </c>
      <c r="F59" s="202">
        <f t="shared" si="15"/>
        <v>3</v>
      </c>
      <c r="G59" s="202">
        <f t="shared" si="15"/>
        <v>3</v>
      </c>
      <c r="H59" s="202">
        <f t="shared" si="15"/>
        <v>2</v>
      </c>
      <c r="I59" s="202">
        <f t="shared" si="15"/>
        <v>1</v>
      </c>
      <c r="J59" s="202">
        <f t="shared" si="15"/>
        <v>9</v>
      </c>
      <c r="K59" s="202">
        <f t="shared" si="15"/>
        <v>1</v>
      </c>
      <c r="L59" s="202" t="s">
        <v>375</v>
      </c>
      <c r="M59" s="378"/>
      <c r="N59" s="378"/>
      <c r="O59" s="378"/>
    </row>
    <row r="60" spans="1:15" s="126" customFormat="1" ht="12.75" customHeight="1" x14ac:dyDescent="0.2">
      <c r="A60" s="919"/>
      <c r="B60" s="260" t="s">
        <v>237</v>
      </c>
      <c r="C60" s="202">
        <v>423</v>
      </c>
      <c r="D60" s="202">
        <v>9</v>
      </c>
      <c r="E60" s="202">
        <v>1</v>
      </c>
      <c r="F60" s="202">
        <v>3</v>
      </c>
      <c r="G60" s="202">
        <v>3</v>
      </c>
      <c r="H60" s="202">
        <v>2</v>
      </c>
      <c r="I60" s="202">
        <v>1</v>
      </c>
      <c r="J60" s="202">
        <v>3</v>
      </c>
      <c r="K60" s="202">
        <v>1</v>
      </c>
      <c r="L60" s="202" t="s">
        <v>375</v>
      </c>
      <c r="M60" s="378"/>
      <c r="N60" s="378"/>
      <c r="O60" s="378"/>
    </row>
    <row r="61" spans="1:15" s="126" customFormat="1" ht="12.75" customHeight="1" x14ac:dyDescent="0.2">
      <c r="A61" s="772"/>
      <c r="B61" s="260" t="s">
        <v>238</v>
      </c>
      <c r="C61" s="202">
        <v>515</v>
      </c>
      <c r="D61" s="202">
        <v>8</v>
      </c>
      <c r="E61" s="202">
        <v>2</v>
      </c>
      <c r="F61" s="202" t="s">
        <v>375</v>
      </c>
      <c r="G61" s="202" t="s">
        <v>375</v>
      </c>
      <c r="H61" s="202" t="s">
        <v>375</v>
      </c>
      <c r="I61" s="202" t="s">
        <v>375</v>
      </c>
      <c r="J61" s="202">
        <v>6</v>
      </c>
      <c r="K61" s="202" t="s">
        <v>527</v>
      </c>
      <c r="L61" s="202" t="s">
        <v>375</v>
      </c>
      <c r="M61" s="378"/>
      <c r="N61" s="378"/>
      <c r="O61" s="378"/>
    </row>
    <row r="62" spans="1:15" s="633" customFormat="1" ht="12.75" customHeight="1" x14ac:dyDescent="0.2">
      <c r="A62" s="973" t="s">
        <v>466</v>
      </c>
      <c r="B62" s="570" t="s">
        <v>1</v>
      </c>
      <c r="C62" s="531">
        <f>C65</f>
        <v>1455</v>
      </c>
      <c r="D62" s="531">
        <f t="shared" ref="D62:L62" si="16">D65</f>
        <v>22</v>
      </c>
      <c r="E62" s="531">
        <f t="shared" si="16"/>
        <v>6</v>
      </c>
      <c r="F62" s="531">
        <f t="shared" si="16"/>
        <v>2</v>
      </c>
      <c r="G62" s="531">
        <f t="shared" si="16"/>
        <v>1</v>
      </c>
      <c r="H62" s="531" t="s">
        <v>375</v>
      </c>
      <c r="I62" s="531">
        <f t="shared" si="16"/>
        <v>1</v>
      </c>
      <c r="J62" s="531">
        <f t="shared" si="16"/>
        <v>10</v>
      </c>
      <c r="K62" s="531">
        <f t="shared" si="16"/>
        <v>1</v>
      </c>
      <c r="L62" s="531">
        <f t="shared" si="16"/>
        <v>1</v>
      </c>
      <c r="M62" s="670"/>
      <c r="N62" s="670"/>
      <c r="O62" s="670"/>
    </row>
    <row r="63" spans="1:15" s="633" customFormat="1" ht="12.75" customHeight="1" x14ac:dyDescent="0.2">
      <c r="A63" s="974"/>
      <c r="B63" s="570" t="s">
        <v>237</v>
      </c>
      <c r="C63" s="531">
        <f>C66</f>
        <v>614</v>
      </c>
      <c r="D63" s="531">
        <f t="shared" ref="D63:L63" si="17">D66</f>
        <v>12</v>
      </c>
      <c r="E63" s="531">
        <f t="shared" si="17"/>
        <v>4</v>
      </c>
      <c r="F63" s="531">
        <f t="shared" si="17"/>
        <v>1</v>
      </c>
      <c r="G63" s="531">
        <f t="shared" si="17"/>
        <v>1</v>
      </c>
      <c r="H63" s="531" t="s">
        <v>529</v>
      </c>
      <c r="I63" s="531" t="str">
        <f t="shared" si="17"/>
        <v>-</v>
      </c>
      <c r="J63" s="531">
        <f t="shared" si="17"/>
        <v>5</v>
      </c>
      <c r="K63" s="531">
        <f t="shared" si="17"/>
        <v>1</v>
      </c>
      <c r="L63" s="531">
        <f t="shared" si="17"/>
        <v>1</v>
      </c>
      <c r="M63" s="670"/>
      <c r="N63" s="670"/>
      <c r="O63" s="670"/>
    </row>
    <row r="64" spans="1:15" s="633" customFormat="1" ht="12.75" customHeight="1" x14ac:dyDescent="0.2">
      <c r="A64" s="975"/>
      <c r="B64" s="570" t="s">
        <v>238</v>
      </c>
      <c r="C64" s="531">
        <f>C67</f>
        <v>841</v>
      </c>
      <c r="D64" s="531">
        <f t="shared" ref="D64:L64" si="18">D67</f>
        <v>10</v>
      </c>
      <c r="E64" s="531">
        <f t="shared" si="18"/>
        <v>2</v>
      </c>
      <c r="F64" s="531">
        <f t="shared" si="18"/>
        <v>1</v>
      </c>
      <c r="G64" s="531" t="str">
        <f t="shared" si="18"/>
        <v>-</v>
      </c>
      <c r="H64" s="531" t="s">
        <v>375</v>
      </c>
      <c r="I64" s="531">
        <f t="shared" si="18"/>
        <v>1</v>
      </c>
      <c r="J64" s="531">
        <f t="shared" si="18"/>
        <v>5</v>
      </c>
      <c r="K64" s="531" t="str">
        <f t="shared" si="18"/>
        <v>-</v>
      </c>
      <c r="L64" s="531" t="str">
        <f t="shared" si="18"/>
        <v>-</v>
      </c>
      <c r="M64" s="670"/>
      <c r="N64" s="670"/>
      <c r="O64" s="670"/>
    </row>
    <row r="65" spans="1:15" s="633" customFormat="1" ht="12.75" customHeight="1" x14ac:dyDescent="0.2">
      <c r="A65" s="976" t="s">
        <v>458</v>
      </c>
      <c r="B65" s="575" t="s">
        <v>1</v>
      </c>
      <c r="C65" s="545">
        <f>SUM(C68,C71,C74,C77,C80)</f>
        <v>1455</v>
      </c>
      <c r="D65" s="545">
        <f t="shared" ref="D65:L65" si="19">SUM(D68,D71,D74,D77,D80)</f>
        <v>22</v>
      </c>
      <c r="E65" s="545">
        <f t="shared" si="19"/>
        <v>6</v>
      </c>
      <c r="F65" s="545">
        <f t="shared" si="19"/>
        <v>2</v>
      </c>
      <c r="G65" s="545">
        <f t="shared" si="19"/>
        <v>1</v>
      </c>
      <c r="H65" s="545" t="s">
        <v>528</v>
      </c>
      <c r="I65" s="545">
        <f t="shared" si="19"/>
        <v>1</v>
      </c>
      <c r="J65" s="545">
        <f t="shared" si="19"/>
        <v>10</v>
      </c>
      <c r="K65" s="545">
        <f t="shared" si="19"/>
        <v>1</v>
      </c>
      <c r="L65" s="545">
        <f t="shared" si="19"/>
        <v>1</v>
      </c>
      <c r="M65" s="670"/>
      <c r="N65" s="670"/>
      <c r="O65" s="670"/>
    </row>
    <row r="66" spans="1:15" s="633" customFormat="1" ht="12.75" customHeight="1" x14ac:dyDescent="0.2">
      <c r="A66" s="977"/>
      <c r="B66" s="575" t="s">
        <v>237</v>
      </c>
      <c r="C66" s="545">
        <f t="shared" ref="C66:L67" si="20">SUM(C69,C72,C75,C78,C81)</f>
        <v>614</v>
      </c>
      <c r="D66" s="545">
        <f t="shared" si="20"/>
        <v>12</v>
      </c>
      <c r="E66" s="545">
        <f t="shared" si="20"/>
        <v>4</v>
      </c>
      <c r="F66" s="545">
        <f t="shared" si="20"/>
        <v>1</v>
      </c>
      <c r="G66" s="545">
        <f t="shared" si="20"/>
        <v>1</v>
      </c>
      <c r="H66" s="545" t="s">
        <v>530</v>
      </c>
      <c r="I66" s="545" t="s">
        <v>529</v>
      </c>
      <c r="J66" s="545">
        <f t="shared" si="20"/>
        <v>5</v>
      </c>
      <c r="K66" s="545">
        <f t="shared" si="20"/>
        <v>1</v>
      </c>
      <c r="L66" s="545">
        <f t="shared" si="20"/>
        <v>1</v>
      </c>
      <c r="M66" s="670"/>
      <c r="N66" s="670"/>
      <c r="O66" s="670"/>
    </row>
    <row r="67" spans="1:15" s="633" customFormat="1" ht="12.75" customHeight="1" x14ac:dyDescent="0.2">
      <c r="A67" s="977"/>
      <c r="B67" s="575" t="s">
        <v>238</v>
      </c>
      <c r="C67" s="545">
        <f t="shared" si="20"/>
        <v>841</v>
      </c>
      <c r="D67" s="545">
        <f t="shared" si="20"/>
        <v>10</v>
      </c>
      <c r="E67" s="545">
        <f t="shared" si="20"/>
        <v>2</v>
      </c>
      <c r="F67" s="545">
        <f t="shared" si="20"/>
        <v>1</v>
      </c>
      <c r="G67" s="545" t="s">
        <v>375</v>
      </c>
      <c r="H67" s="545" t="s">
        <v>529</v>
      </c>
      <c r="I67" s="545">
        <f t="shared" si="20"/>
        <v>1</v>
      </c>
      <c r="J67" s="545">
        <f t="shared" si="20"/>
        <v>5</v>
      </c>
      <c r="K67" s="545" t="s">
        <v>529</v>
      </c>
      <c r="L67" s="545" t="s">
        <v>375</v>
      </c>
      <c r="M67" s="670"/>
      <c r="N67" s="670"/>
      <c r="O67" s="670"/>
    </row>
    <row r="68" spans="1:15" s="633" customFormat="1" ht="12.75" customHeight="1" x14ac:dyDescent="0.2">
      <c r="A68" s="935" t="s">
        <v>459</v>
      </c>
      <c r="B68" s="577" t="s">
        <v>1</v>
      </c>
      <c r="C68" s="546">
        <f>SUM(C69:C70)</f>
        <v>439</v>
      </c>
      <c r="D68" s="546">
        <f t="shared" ref="D68:L68" si="21">SUM(D69:D70)</f>
        <v>5</v>
      </c>
      <c r="E68" s="546" t="s">
        <v>531</v>
      </c>
      <c r="F68" s="546">
        <f t="shared" si="21"/>
        <v>1</v>
      </c>
      <c r="G68" s="546">
        <f t="shared" si="21"/>
        <v>1</v>
      </c>
      <c r="H68" s="546" t="s">
        <v>375</v>
      </c>
      <c r="I68" s="546">
        <f t="shared" si="21"/>
        <v>1</v>
      </c>
      <c r="J68" s="546">
        <f t="shared" si="21"/>
        <v>1</v>
      </c>
      <c r="K68" s="546" t="s">
        <v>529</v>
      </c>
      <c r="L68" s="546">
        <f t="shared" si="21"/>
        <v>1</v>
      </c>
      <c r="M68" s="670"/>
      <c r="N68" s="670"/>
      <c r="O68" s="670"/>
    </row>
    <row r="69" spans="1:15" s="633" customFormat="1" ht="12.75" customHeight="1" x14ac:dyDescent="0.2">
      <c r="A69" s="936"/>
      <c r="B69" s="577" t="s">
        <v>237</v>
      </c>
      <c r="C69" s="546">
        <v>174</v>
      </c>
      <c r="D69" s="546">
        <v>3</v>
      </c>
      <c r="E69" s="546" t="s">
        <v>179</v>
      </c>
      <c r="F69" s="546">
        <v>1</v>
      </c>
      <c r="G69" s="546">
        <v>1</v>
      </c>
      <c r="H69" s="546" t="s">
        <v>375</v>
      </c>
      <c r="I69" s="546" t="s">
        <v>179</v>
      </c>
      <c r="J69" s="546">
        <v>1</v>
      </c>
      <c r="K69" s="546" t="s">
        <v>179</v>
      </c>
      <c r="L69" s="546">
        <v>1</v>
      </c>
      <c r="M69" s="670"/>
      <c r="N69" s="670"/>
      <c r="O69" s="670"/>
    </row>
    <row r="70" spans="1:15" s="633" customFormat="1" ht="12.75" customHeight="1" x14ac:dyDescent="0.2">
      <c r="A70" s="937"/>
      <c r="B70" s="577" t="s">
        <v>238</v>
      </c>
      <c r="C70" s="546">
        <v>265</v>
      </c>
      <c r="D70" s="546">
        <v>2</v>
      </c>
      <c r="E70" s="546" t="s">
        <v>179</v>
      </c>
      <c r="F70" s="546" t="s">
        <v>179</v>
      </c>
      <c r="G70" s="546" t="s">
        <v>179</v>
      </c>
      <c r="H70" s="546" t="s">
        <v>375</v>
      </c>
      <c r="I70" s="546">
        <v>1</v>
      </c>
      <c r="J70" s="546" t="s">
        <v>179</v>
      </c>
      <c r="K70" s="546" t="s">
        <v>179</v>
      </c>
      <c r="L70" s="546" t="s">
        <v>179</v>
      </c>
      <c r="M70" s="670"/>
      <c r="N70" s="670"/>
      <c r="O70" s="670"/>
    </row>
    <row r="71" spans="1:15" s="633" customFormat="1" ht="12.75" customHeight="1" x14ac:dyDescent="0.2">
      <c r="A71" s="935" t="s">
        <v>461</v>
      </c>
      <c r="B71" s="577" t="s">
        <v>1</v>
      </c>
      <c r="C71" s="546">
        <f t="shared" ref="C71:J71" si="22">SUM(C72:C73)</f>
        <v>356</v>
      </c>
      <c r="D71" s="546">
        <f t="shared" si="22"/>
        <v>5</v>
      </c>
      <c r="E71" s="546">
        <f t="shared" si="22"/>
        <v>2</v>
      </c>
      <c r="F71" s="546">
        <f t="shared" si="22"/>
        <v>1</v>
      </c>
      <c r="G71" s="546" t="s">
        <v>375</v>
      </c>
      <c r="H71" s="546" t="s">
        <v>375</v>
      </c>
      <c r="I71" s="546" t="s">
        <v>375</v>
      </c>
      <c r="J71" s="546">
        <f t="shared" si="22"/>
        <v>2</v>
      </c>
      <c r="K71" s="546" t="s">
        <v>179</v>
      </c>
      <c r="L71" s="546" t="s">
        <v>179</v>
      </c>
      <c r="M71" s="670"/>
      <c r="N71" s="670"/>
      <c r="O71" s="670"/>
    </row>
    <row r="72" spans="1:15" s="633" customFormat="1" ht="12.75" customHeight="1" x14ac:dyDescent="0.2">
      <c r="A72" s="936"/>
      <c r="B72" s="577" t="s">
        <v>237</v>
      </c>
      <c r="C72" s="546">
        <v>148</v>
      </c>
      <c r="D72" s="546">
        <v>2</v>
      </c>
      <c r="E72" s="546">
        <v>1</v>
      </c>
      <c r="F72" s="546" t="s">
        <v>179</v>
      </c>
      <c r="G72" s="546" t="s">
        <v>179</v>
      </c>
      <c r="H72" s="546" t="s">
        <v>375</v>
      </c>
      <c r="I72" s="546" t="s">
        <v>375</v>
      </c>
      <c r="J72" s="546">
        <v>1</v>
      </c>
      <c r="K72" s="546" t="s">
        <v>179</v>
      </c>
      <c r="L72" s="546" t="s">
        <v>179</v>
      </c>
      <c r="M72" s="670"/>
      <c r="N72" s="670"/>
      <c r="O72" s="670"/>
    </row>
    <row r="73" spans="1:15" s="633" customFormat="1" ht="12.75" customHeight="1" x14ac:dyDescent="0.2">
      <c r="A73" s="937"/>
      <c r="B73" s="577" t="s">
        <v>238</v>
      </c>
      <c r="C73" s="546">
        <v>208</v>
      </c>
      <c r="D73" s="546">
        <v>3</v>
      </c>
      <c r="E73" s="546">
        <v>1</v>
      </c>
      <c r="F73" s="546">
        <v>1</v>
      </c>
      <c r="G73" s="546" t="s">
        <v>179</v>
      </c>
      <c r="H73" s="546" t="s">
        <v>375</v>
      </c>
      <c r="I73" s="546" t="s">
        <v>375</v>
      </c>
      <c r="J73" s="546">
        <v>1</v>
      </c>
      <c r="K73" s="546" t="s">
        <v>179</v>
      </c>
      <c r="L73" s="546" t="s">
        <v>179</v>
      </c>
      <c r="M73" s="670"/>
      <c r="N73" s="670"/>
      <c r="O73" s="670"/>
    </row>
    <row r="74" spans="1:15" s="633" customFormat="1" ht="12.75" customHeight="1" x14ac:dyDescent="0.2">
      <c r="A74" s="935" t="s">
        <v>460</v>
      </c>
      <c r="B74" s="577" t="s">
        <v>1</v>
      </c>
      <c r="C74" s="546">
        <f t="shared" ref="C74:K74" si="23">SUM(C75:C76)</f>
        <v>184</v>
      </c>
      <c r="D74" s="546">
        <f t="shared" si="23"/>
        <v>5</v>
      </c>
      <c r="E74" s="546">
        <f t="shared" si="23"/>
        <v>2</v>
      </c>
      <c r="F74" s="546" t="s">
        <v>529</v>
      </c>
      <c r="G74" s="546" t="s">
        <v>375</v>
      </c>
      <c r="H74" s="546" t="s">
        <v>375</v>
      </c>
      <c r="I74" s="546" t="s">
        <v>375</v>
      </c>
      <c r="J74" s="546">
        <f t="shared" si="23"/>
        <v>2</v>
      </c>
      <c r="K74" s="546">
        <f t="shared" si="23"/>
        <v>1</v>
      </c>
      <c r="L74" s="546" t="s">
        <v>528</v>
      </c>
      <c r="M74" s="670"/>
      <c r="N74" s="670"/>
      <c r="O74" s="670"/>
    </row>
    <row r="75" spans="1:15" s="607" customFormat="1" ht="12.75" customHeight="1" x14ac:dyDescent="0.2">
      <c r="A75" s="936"/>
      <c r="B75" s="577" t="s">
        <v>237</v>
      </c>
      <c r="C75" s="546">
        <v>89</v>
      </c>
      <c r="D75" s="546">
        <v>3</v>
      </c>
      <c r="E75" s="546">
        <v>1</v>
      </c>
      <c r="F75" s="546" t="s">
        <v>179</v>
      </c>
      <c r="G75" s="546" t="s">
        <v>179</v>
      </c>
      <c r="H75" s="546" t="s">
        <v>375</v>
      </c>
      <c r="I75" s="546" t="s">
        <v>375</v>
      </c>
      <c r="J75" s="546">
        <v>1</v>
      </c>
      <c r="K75" s="546">
        <v>1</v>
      </c>
      <c r="L75" s="546"/>
      <c r="M75" s="671"/>
      <c r="N75" s="671"/>
      <c r="O75" s="671"/>
    </row>
    <row r="76" spans="1:15" s="607" customFormat="1" ht="12.75" customHeight="1" x14ac:dyDescent="0.2">
      <c r="A76" s="937"/>
      <c r="B76" s="577" t="s">
        <v>238</v>
      </c>
      <c r="C76" s="546">
        <v>95</v>
      </c>
      <c r="D76" s="546">
        <v>2</v>
      </c>
      <c r="E76" s="546">
        <v>1</v>
      </c>
      <c r="F76" s="546" t="s">
        <v>179</v>
      </c>
      <c r="G76" s="546" t="s">
        <v>179</v>
      </c>
      <c r="H76" s="546" t="s">
        <v>375</v>
      </c>
      <c r="I76" s="546" t="s">
        <v>375</v>
      </c>
      <c r="J76" s="546">
        <v>1</v>
      </c>
      <c r="K76" s="546" t="s">
        <v>179</v>
      </c>
      <c r="L76" s="546" t="s">
        <v>179</v>
      </c>
      <c r="M76" s="672"/>
      <c r="N76" s="672"/>
      <c r="O76" s="672"/>
    </row>
    <row r="77" spans="1:15" s="607" customFormat="1" ht="12.75" customHeight="1" x14ac:dyDescent="0.2">
      <c r="A77" s="935" t="s">
        <v>462</v>
      </c>
      <c r="B77" s="577" t="s">
        <v>1</v>
      </c>
      <c r="C77" s="546">
        <f>SUM(C78:C79)</f>
        <v>270</v>
      </c>
      <c r="D77" s="546">
        <f>SUM(D78:D79)</f>
        <v>3</v>
      </c>
      <c r="E77" s="546">
        <f>SUM(E78:E79)</f>
        <v>2</v>
      </c>
      <c r="F77" s="546" t="s">
        <v>529</v>
      </c>
      <c r="G77" s="546" t="s">
        <v>375</v>
      </c>
      <c r="H77" s="546" t="s">
        <v>375</v>
      </c>
      <c r="I77" s="546" t="s">
        <v>375</v>
      </c>
      <c r="J77" s="546">
        <f>SUM(J78:J79)</f>
        <v>1</v>
      </c>
      <c r="K77" s="546" t="s">
        <v>530</v>
      </c>
      <c r="L77" s="546" t="s">
        <v>529</v>
      </c>
      <c r="M77" s="671"/>
      <c r="N77" s="671"/>
      <c r="O77" s="671"/>
    </row>
    <row r="78" spans="1:15" s="607" customFormat="1" ht="12.75" customHeight="1" x14ac:dyDescent="0.2">
      <c r="A78" s="936"/>
      <c r="B78" s="577" t="s">
        <v>237</v>
      </c>
      <c r="C78" s="546">
        <v>113</v>
      </c>
      <c r="D78" s="546">
        <v>2</v>
      </c>
      <c r="E78" s="546">
        <v>2</v>
      </c>
      <c r="F78" s="546" t="s">
        <v>179</v>
      </c>
      <c r="G78" s="546" t="s">
        <v>179</v>
      </c>
      <c r="H78" s="546" t="s">
        <v>375</v>
      </c>
      <c r="I78" s="546" t="s">
        <v>375</v>
      </c>
      <c r="J78" s="546" t="s">
        <v>179</v>
      </c>
      <c r="K78" s="546" t="s">
        <v>179</v>
      </c>
      <c r="L78" s="546" t="s">
        <v>179</v>
      </c>
      <c r="M78" s="671"/>
      <c r="N78" s="671"/>
      <c r="O78" s="671"/>
    </row>
    <row r="79" spans="1:15" s="607" customFormat="1" ht="12.75" customHeight="1" x14ac:dyDescent="0.2">
      <c r="A79" s="937"/>
      <c r="B79" s="577" t="s">
        <v>238</v>
      </c>
      <c r="C79" s="546">
        <v>157</v>
      </c>
      <c r="D79" s="546">
        <v>1</v>
      </c>
      <c r="E79" s="546" t="s">
        <v>179</v>
      </c>
      <c r="F79" s="546" t="s">
        <v>529</v>
      </c>
      <c r="G79" s="546" t="s">
        <v>179</v>
      </c>
      <c r="H79" s="546" t="s">
        <v>375</v>
      </c>
      <c r="I79" s="546" t="s">
        <v>375</v>
      </c>
      <c r="J79" s="546">
        <v>1</v>
      </c>
      <c r="K79" s="546" t="s">
        <v>179</v>
      </c>
      <c r="L79" s="546" t="s">
        <v>179</v>
      </c>
      <c r="M79" s="671"/>
      <c r="N79" s="671"/>
      <c r="O79" s="671"/>
    </row>
    <row r="80" spans="1:15" s="607" customFormat="1" ht="12.75" customHeight="1" x14ac:dyDescent="0.2">
      <c r="A80" s="935" t="s">
        <v>463</v>
      </c>
      <c r="B80" s="577" t="s">
        <v>1</v>
      </c>
      <c r="C80" s="546">
        <f>SUM(C81:C82)</f>
        <v>206</v>
      </c>
      <c r="D80" s="546">
        <f>SUM(D81:D82)</f>
        <v>4</v>
      </c>
      <c r="E80" s="546" t="s">
        <v>375</v>
      </c>
      <c r="F80" s="546" t="s">
        <v>375</v>
      </c>
      <c r="G80" s="546" t="s">
        <v>375</v>
      </c>
      <c r="H80" s="546" t="s">
        <v>375</v>
      </c>
      <c r="I80" s="546" t="s">
        <v>375</v>
      </c>
      <c r="J80" s="546">
        <f>SUM(J81:J82)</f>
        <v>4</v>
      </c>
      <c r="K80" s="546" t="s">
        <v>529</v>
      </c>
      <c r="L80" s="546" t="s">
        <v>375</v>
      </c>
      <c r="M80" s="671"/>
      <c r="N80" s="671"/>
      <c r="O80" s="671"/>
    </row>
    <row r="81" spans="1:15" s="607" customFormat="1" ht="12.75" customHeight="1" x14ac:dyDescent="0.2">
      <c r="A81" s="936"/>
      <c r="B81" s="577" t="s">
        <v>237</v>
      </c>
      <c r="C81" s="546">
        <v>90</v>
      </c>
      <c r="D81" s="546">
        <v>2</v>
      </c>
      <c r="E81" s="546" t="s">
        <v>179</v>
      </c>
      <c r="F81" s="546" t="s">
        <v>179</v>
      </c>
      <c r="G81" s="546" t="s">
        <v>179</v>
      </c>
      <c r="H81" s="546" t="s">
        <v>375</v>
      </c>
      <c r="I81" s="546" t="s">
        <v>375</v>
      </c>
      <c r="J81" s="546">
        <v>2</v>
      </c>
      <c r="K81" s="546" t="s">
        <v>179</v>
      </c>
      <c r="L81" s="546" t="s">
        <v>179</v>
      </c>
      <c r="M81" s="671"/>
      <c r="N81" s="671"/>
      <c r="O81" s="671"/>
    </row>
    <row r="82" spans="1:15" s="607" customFormat="1" ht="12.75" customHeight="1" x14ac:dyDescent="0.2">
      <c r="A82" s="937"/>
      <c r="B82" s="577" t="s">
        <v>238</v>
      </c>
      <c r="C82" s="546">
        <v>116</v>
      </c>
      <c r="D82" s="546">
        <v>2</v>
      </c>
      <c r="E82" s="546" t="s">
        <v>179</v>
      </c>
      <c r="F82" s="546" t="s">
        <v>179</v>
      </c>
      <c r="G82" s="546" t="s">
        <v>179</v>
      </c>
      <c r="H82" s="546" t="s">
        <v>375</v>
      </c>
      <c r="I82" s="546" t="s">
        <v>375</v>
      </c>
      <c r="J82" s="546">
        <v>2</v>
      </c>
      <c r="K82" s="546" t="s">
        <v>179</v>
      </c>
      <c r="L82" s="546" t="s">
        <v>179</v>
      </c>
      <c r="M82" s="671"/>
      <c r="N82" s="671"/>
      <c r="O82" s="671"/>
    </row>
    <row r="83" spans="1:15" s="607" customFormat="1" ht="9.75" customHeight="1" x14ac:dyDescent="0.2">
      <c r="A83" s="666" t="s">
        <v>336</v>
      </c>
      <c r="B83" s="673"/>
      <c r="C83" s="671"/>
      <c r="D83" s="671"/>
      <c r="E83" s="674"/>
      <c r="F83" s="674"/>
      <c r="G83" s="674"/>
      <c r="H83" s="671"/>
      <c r="I83" s="671"/>
      <c r="J83" s="671"/>
      <c r="K83" s="671"/>
      <c r="L83" s="671"/>
      <c r="M83" s="671"/>
      <c r="N83" s="671"/>
      <c r="O83" s="671"/>
    </row>
    <row r="84" spans="1:15" s="607" customFormat="1" ht="9.75" customHeight="1" x14ac:dyDescent="0.2">
      <c r="A84" s="673"/>
      <c r="B84" s="673"/>
      <c r="C84" s="671"/>
      <c r="D84" s="671"/>
      <c r="E84" s="674"/>
      <c r="F84" s="674"/>
      <c r="G84" s="674"/>
      <c r="H84" s="671"/>
      <c r="I84" s="671"/>
      <c r="J84" s="671"/>
      <c r="K84" s="671"/>
      <c r="L84" s="671"/>
      <c r="M84" s="671"/>
      <c r="N84" s="671"/>
      <c r="O84" s="671"/>
    </row>
    <row r="85" spans="1:15" s="607" customFormat="1" ht="9.75" customHeight="1" x14ac:dyDescent="0.2">
      <c r="A85" s="673"/>
      <c r="B85" s="673"/>
      <c r="C85" s="671"/>
      <c r="D85" s="671"/>
      <c r="E85" s="674"/>
      <c r="F85" s="674"/>
      <c r="G85" s="674"/>
      <c r="H85" s="671"/>
      <c r="I85" s="671"/>
      <c r="J85" s="671"/>
      <c r="K85" s="671"/>
      <c r="L85" s="671"/>
      <c r="M85" s="671"/>
      <c r="N85" s="671"/>
      <c r="O85" s="671"/>
    </row>
    <row r="86" spans="1:15" s="607" customFormat="1" ht="9.75" customHeight="1" x14ac:dyDescent="0.2">
      <c r="A86" s="673"/>
      <c r="B86" s="673"/>
      <c r="C86" s="671"/>
      <c r="D86" s="671"/>
      <c r="E86" s="674"/>
      <c r="F86" s="674"/>
      <c r="G86" s="674"/>
      <c r="H86" s="671"/>
      <c r="I86" s="671"/>
      <c r="J86" s="671"/>
      <c r="K86" s="671"/>
      <c r="L86" s="671"/>
      <c r="M86" s="671"/>
      <c r="N86" s="671"/>
      <c r="O86" s="671"/>
    </row>
    <row r="87" spans="1:15" s="607" customFormat="1" ht="9.75" customHeight="1" x14ac:dyDescent="0.2">
      <c r="A87" s="673"/>
      <c r="B87" s="673"/>
      <c r="C87" s="671"/>
      <c r="D87" s="671"/>
      <c r="E87" s="674"/>
      <c r="F87" s="674"/>
      <c r="G87" s="674"/>
      <c r="H87" s="671"/>
      <c r="I87" s="671"/>
      <c r="J87" s="671"/>
      <c r="K87" s="671"/>
      <c r="L87" s="671"/>
      <c r="M87" s="671"/>
      <c r="N87" s="671"/>
      <c r="O87" s="671"/>
    </row>
    <row r="88" spans="1:15" ht="9.75" customHeight="1" x14ac:dyDescent="0.2">
      <c r="A88" s="241"/>
      <c r="B88" s="241"/>
      <c r="C88" s="242"/>
      <c r="D88" s="242"/>
      <c r="E88" s="243"/>
      <c r="F88" s="243"/>
      <c r="G88" s="243"/>
      <c r="H88" s="242"/>
      <c r="I88" s="242"/>
      <c r="J88" s="242"/>
      <c r="K88" s="242"/>
      <c r="L88" s="242"/>
      <c r="M88" s="242"/>
      <c r="N88" s="242"/>
      <c r="O88" s="242"/>
    </row>
    <row r="89" spans="1:15" ht="9.75" customHeight="1" x14ac:dyDescent="0.2">
      <c r="A89" s="241"/>
      <c r="B89" s="241"/>
      <c r="C89" s="242"/>
      <c r="D89" s="242"/>
      <c r="E89" s="243"/>
      <c r="F89" s="243"/>
      <c r="G89" s="243"/>
      <c r="H89" s="242"/>
      <c r="I89" s="242"/>
      <c r="J89" s="242"/>
      <c r="K89" s="242"/>
      <c r="L89" s="242"/>
      <c r="M89" s="242"/>
      <c r="N89" s="242"/>
      <c r="O89" s="242"/>
    </row>
    <row r="90" spans="1:15" ht="9.75" customHeight="1" x14ac:dyDescent="0.2">
      <c r="A90" s="241"/>
      <c r="B90" s="241"/>
      <c r="C90" s="242"/>
      <c r="D90" s="242"/>
      <c r="E90" s="243"/>
      <c r="F90" s="243"/>
      <c r="G90" s="243"/>
      <c r="H90" s="242"/>
      <c r="I90" s="242"/>
      <c r="J90" s="242"/>
      <c r="K90" s="242"/>
      <c r="L90" s="242"/>
      <c r="M90" s="242"/>
      <c r="N90" s="242"/>
      <c r="O90" s="242"/>
    </row>
    <row r="91" spans="1:15" ht="9.75" customHeight="1" x14ac:dyDescent="0.2"/>
    <row r="92" spans="1:15" ht="9.75" customHeight="1" x14ac:dyDescent="0.2"/>
  </sheetData>
  <mergeCells count="40">
    <mergeCell ref="K3:K7"/>
    <mergeCell ref="A2:B7"/>
    <mergeCell ref="C2:C7"/>
    <mergeCell ref="E3:J3"/>
    <mergeCell ref="A17:A19"/>
    <mergeCell ref="A8:A10"/>
    <mergeCell ref="A14:A16"/>
    <mergeCell ref="J4:J7"/>
    <mergeCell ref="H6:H7"/>
    <mergeCell ref="G5:G7"/>
    <mergeCell ref="A20:A22"/>
    <mergeCell ref="I4:I7"/>
    <mergeCell ref="K1:L1"/>
    <mergeCell ref="G4:H4"/>
    <mergeCell ref="A11:A13"/>
    <mergeCell ref="E2:L2"/>
    <mergeCell ref="F4:F7"/>
    <mergeCell ref="L3:L7"/>
    <mergeCell ref="D2:D7"/>
    <mergeCell ref="E4:E7"/>
    <mergeCell ref="A77:A79"/>
    <mergeCell ref="A56:A58"/>
    <mergeCell ref="A59:A61"/>
    <mergeCell ref="A23:A25"/>
    <mergeCell ref="A26:A28"/>
    <mergeCell ref="A29:A31"/>
    <mergeCell ref="A32:A34"/>
    <mergeCell ref="A35:A37"/>
    <mergeCell ref="A38:A40"/>
    <mergeCell ref="A41:A43"/>
    <mergeCell ref="A80:A82"/>
    <mergeCell ref="A62:A64"/>
    <mergeCell ref="A65:A67"/>
    <mergeCell ref="A68:A70"/>
    <mergeCell ref="A71:A73"/>
    <mergeCell ref="A44:A46"/>
    <mergeCell ref="A47:A49"/>
    <mergeCell ref="A50:A52"/>
    <mergeCell ref="A53:A55"/>
    <mergeCell ref="A74:A76"/>
  </mergeCells>
  <phoneticPr fontId="2"/>
  <pageMargins left="0.78740157480314965" right="0.21" top="0.78740157480314965" bottom="0.78740157480314965" header="0" footer="0"/>
  <pageSetup paperSize="9" scale="99" orientation="landscape" r:id="rId1"/>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view="pageBreakPreview" zoomScale="80" zoomScaleNormal="25" zoomScaleSheetLayoutView="80" workbookViewId="0">
      <selection activeCell="K20" sqref="K20"/>
    </sheetView>
  </sheetViews>
  <sheetFormatPr defaultColWidth="9" defaultRowHeight="13" x14ac:dyDescent="0.2"/>
  <cols>
    <col min="1" max="1" width="16.6328125" style="113" customWidth="1"/>
    <col min="2" max="2" width="5.90625" style="113" customWidth="1"/>
    <col min="3" max="3" width="12.6328125" style="113" customWidth="1"/>
    <col min="4" max="4" width="12.6328125" style="114" customWidth="1"/>
    <col min="5" max="9" width="12.6328125" style="91" customWidth="1"/>
    <col min="10" max="15" width="10.453125" style="91" customWidth="1"/>
    <col min="16" max="18" width="8.36328125" style="91" customWidth="1"/>
    <col min="19" max="16384" width="9" style="91"/>
  </cols>
  <sheetData>
    <row r="1" spans="1:13" ht="15" customHeight="1" x14ac:dyDescent="0.5">
      <c r="A1" s="985" t="s">
        <v>500</v>
      </c>
      <c r="B1" s="985"/>
      <c r="C1" s="985"/>
      <c r="D1" s="985"/>
      <c r="E1" s="985"/>
      <c r="F1" s="985"/>
      <c r="G1" s="985"/>
      <c r="H1" s="985"/>
      <c r="I1" s="985"/>
      <c r="J1" s="984"/>
      <c r="K1" s="984"/>
      <c r="L1" s="213"/>
      <c r="M1" s="213"/>
    </row>
    <row r="2" spans="1:13" ht="15" customHeight="1" x14ac:dyDescent="0.5">
      <c r="A2" s="291"/>
      <c r="B2" s="292"/>
      <c r="C2" s="267" t="s">
        <v>296</v>
      </c>
      <c r="D2" s="924" t="s">
        <v>295</v>
      </c>
      <c r="E2" s="801"/>
      <c r="F2" s="802"/>
      <c r="G2" s="924" t="s">
        <v>417</v>
      </c>
      <c r="H2" s="801"/>
      <c r="I2" s="802"/>
      <c r="J2" s="213"/>
      <c r="K2" s="213"/>
      <c r="L2" s="213"/>
      <c r="M2" s="213"/>
    </row>
    <row r="3" spans="1:13" s="108" customFormat="1" ht="15" customHeight="1" x14ac:dyDescent="0.5">
      <c r="A3" s="293"/>
      <c r="B3" s="294"/>
      <c r="C3" s="295"/>
      <c r="D3" s="193" t="s">
        <v>281</v>
      </c>
      <c r="E3" s="195" t="s">
        <v>282</v>
      </c>
      <c r="F3" s="195" t="s">
        <v>180</v>
      </c>
      <c r="G3" s="193" t="s">
        <v>296</v>
      </c>
      <c r="H3" s="196" t="s">
        <v>391</v>
      </c>
      <c r="I3" s="181" t="s">
        <v>418</v>
      </c>
      <c r="J3" s="290"/>
      <c r="K3" s="290"/>
      <c r="L3" s="290"/>
      <c r="M3" s="290"/>
    </row>
    <row r="4" spans="1:13" s="108" customFormat="1" ht="15" customHeight="1" x14ac:dyDescent="0.5">
      <c r="A4" s="296"/>
      <c r="B4" s="297"/>
      <c r="C4" s="296"/>
      <c r="D4" s="271"/>
      <c r="E4" s="272"/>
      <c r="F4" s="272"/>
      <c r="G4" s="182" t="s">
        <v>404</v>
      </c>
      <c r="H4" s="183" t="s">
        <v>405</v>
      </c>
      <c r="I4" s="184" t="s">
        <v>406</v>
      </c>
      <c r="J4" s="290"/>
      <c r="K4" s="290"/>
      <c r="L4" s="290"/>
      <c r="M4" s="290"/>
    </row>
    <row r="5" spans="1:13" ht="15" customHeight="1" x14ac:dyDescent="0.5">
      <c r="A5" s="762" t="s">
        <v>178</v>
      </c>
      <c r="B5" s="198" t="s">
        <v>1</v>
      </c>
      <c r="C5" s="305">
        <v>3420909</v>
      </c>
      <c r="D5" s="199">
        <v>164396</v>
      </c>
      <c r="E5" s="304">
        <v>83202</v>
      </c>
      <c r="F5" s="304">
        <v>247598</v>
      </c>
      <c r="G5" s="304">
        <v>2308109</v>
      </c>
      <c r="H5" s="304">
        <v>145373</v>
      </c>
      <c r="I5" s="307">
        <v>6.2983593929056211E-2</v>
      </c>
      <c r="J5" s="213"/>
      <c r="K5" s="213"/>
      <c r="L5" s="213"/>
      <c r="M5" s="213"/>
    </row>
    <row r="6" spans="1:13" ht="15" customHeight="1" x14ac:dyDescent="0.5">
      <c r="A6" s="968"/>
      <c r="B6" s="198" t="s">
        <v>237</v>
      </c>
      <c r="C6" s="305">
        <v>1553914</v>
      </c>
      <c r="D6" s="199">
        <v>64191</v>
      </c>
      <c r="E6" s="304">
        <v>31891</v>
      </c>
      <c r="F6" s="304">
        <v>96082</v>
      </c>
      <c r="G6" s="304">
        <v>1110348</v>
      </c>
      <c r="H6" s="304">
        <v>51995</v>
      </c>
      <c r="I6" s="307">
        <v>4.6827661237738079E-2</v>
      </c>
      <c r="J6" s="213"/>
      <c r="K6" s="213"/>
      <c r="L6" s="213"/>
      <c r="M6" s="213"/>
    </row>
    <row r="7" spans="1:13" ht="15" customHeight="1" x14ac:dyDescent="0.5">
      <c r="A7" s="968"/>
      <c r="B7" s="198" t="s">
        <v>238</v>
      </c>
      <c r="C7" s="305">
        <v>1866995</v>
      </c>
      <c r="D7" s="199">
        <v>100205</v>
      </c>
      <c r="E7" s="304">
        <v>51311</v>
      </c>
      <c r="F7" s="304">
        <v>151516</v>
      </c>
      <c r="G7" s="304">
        <v>1197761</v>
      </c>
      <c r="H7" s="304">
        <v>93378</v>
      </c>
      <c r="I7" s="307">
        <v>7.7960461227239819E-2</v>
      </c>
      <c r="J7" s="213"/>
      <c r="K7" s="213"/>
      <c r="L7" s="213"/>
      <c r="M7" s="213"/>
    </row>
    <row r="8" spans="1:13" s="90" customFormat="1" ht="15" customHeight="1" x14ac:dyDescent="0.5">
      <c r="A8" s="938" t="s">
        <v>451</v>
      </c>
      <c r="B8" s="226" t="s">
        <v>1</v>
      </c>
      <c r="C8" s="230">
        <f t="shared" ref="C8:H8" si="0">SUM(C9:C10)</f>
        <v>235133</v>
      </c>
      <c r="D8" s="230">
        <f t="shared" si="0"/>
        <v>8862</v>
      </c>
      <c r="E8" s="230">
        <f t="shared" si="0"/>
        <v>2573</v>
      </c>
      <c r="F8" s="231">
        <f t="shared" si="0"/>
        <v>11435</v>
      </c>
      <c r="G8" s="231">
        <f t="shared" si="0"/>
        <v>154680</v>
      </c>
      <c r="H8" s="231">
        <f t="shared" si="0"/>
        <v>7332</v>
      </c>
      <c r="I8" s="232">
        <f t="shared" ref="I8:I37" si="1">H8/G8*100</f>
        <v>4.74010861132661</v>
      </c>
      <c r="J8" s="209"/>
      <c r="K8" s="209"/>
      <c r="L8" s="209"/>
      <c r="M8" s="209"/>
    </row>
    <row r="9" spans="1:13" s="90" customFormat="1" ht="15" customHeight="1" x14ac:dyDescent="0.5">
      <c r="A9" s="939"/>
      <c r="B9" s="226" t="s">
        <v>237</v>
      </c>
      <c r="C9" s="230">
        <f>IF(SUM(C12,C39)=0,"-",SUM(C12,C39))</f>
        <v>102613</v>
      </c>
      <c r="D9" s="230">
        <f t="shared" ref="D9:H10" si="2">IF(SUM(D12,D39)=0,"-",SUM(D12,D39))</f>
        <v>3621</v>
      </c>
      <c r="E9" s="230">
        <f t="shared" si="2"/>
        <v>918</v>
      </c>
      <c r="F9" s="230">
        <f t="shared" si="2"/>
        <v>4539</v>
      </c>
      <c r="G9" s="230">
        <f t="shared" si="2"/>
        <v>72327</v>
      </c>
      <c r="H9" s="230">
        <f t="shared" si="2"/>
        <v>2711</v>
      </c>
      <c r="I9" s="232">
        <f t="shared" si="1"/>
        <v>3.7482544554592336</v>
      </c>
      <c r="J9" s="209"/>
      <c r="K9" s="209"/>
      <c r="L9" s="209"/>
      <c r="M9" s="209"/>
    </row>
    <row r="10" spans="1:13" s="90" customFormat="1" ht="15" customHeight="1" x14ac:dyDescent="0.5">
      <c r="A10" s="940"/>
      <c r="B10" s="226" t="s">
        <v>238</v>
      </c>
      <c r="C10" s="230">
        <f>IF(SUM(C13,C40)=0,"-",SUM(C13,C40))</f>
        <v>132520</v>
      </c>
      <c r="D10" s="230">
        <f t="shared" si="2"/>
        <v>5241</v>
      </c>
      <c r="E10" s="230">
        <f t="shared" si="2"/>
        <v>1655</v>
      </c>
      <c r="F10" s="230">
        <f>IF(SUM(F13,F40)=0,"-",SUM(F13,F40))</f>
        <v>6896</v>
      </c>
      <c r="G10" s="230">
        <f t="shared" si="2"/>
        <v>82353</v>
      </c>
      <c r="H10" s="230">
        <f t="shared" si="2"/>
        <v>4621</v>
      </c>
      <c r="I10" s="232">
        <f t="shared" si="1"/>
        <v>5.6112102777069444</v>
      </c>
      <c r="J10" s="209"/>
      <c r="K10" s="209"/>
      <c r="L10" s="209"/>
      <c r="M10" s="209"/>
    </row>
    <row r="11" spans="1:13" s="90" customFormat="1" ht="15" customHeight="1" x14ac:dyDescent="0.5">
      <c r="A11" s="920" t="s">
        <v>467</v>
      </c>
      <c r="B11" s="185" t="s">
        <v>1</v>
      </c>
      <c r="C11" s="191">
        <f t="shared" ref="C11:H11" si="3">SUM(C12:C13)</f>
        <v>57101</v>
      </c>
      <c r="D11" s="191">
        <f t="shared" si="3"/>
        <v>4700</v>
      </c>
      <c r="E11" s="191">
        <f t="shared" si="3"/>
        <v>999</v>
      </c>
      <c r="F11" s="192">
        <f t="shared" si="3"/>
        <v>5699</v>
      </c>
      <c r="G11" s="192">
        <f t="shared" si="3"/>
        <v>37870</v>
      </c>
      <c r="H11" s="192">
        <f t="shared" si="3"/>
        <v>3676</v>
      </c>
      <c r="I11" s="187">
        <f t="shared" si="1"/>
        <v>9.706891998943755</v>
      </c>
      <c r="J11" s="209"/>
      <c r="K11" s="209"/>
      <c r="L11" s="209"/>
      <c r="M11" s="209"/>
    </row>
    <row r="12" spans="1:13" s="90" customFormat="1" ht="15" customHeight="1" x14ac:dyDescent="0.5">
      <c r="A12" s="921"/>
      <c r="B12" s="185" t="s">
        <v>237</v>
      </c>
      <c r="C12" s="191">
        <f>IF(SUM(C15,C18,C21,C24,C27,C30,C33,C36)=0,"-",SUM(C15,C18,C21,C24,C27,C30,C33,C36))</f>
        <v>25747</v>
      </c>
      <c r="D12" s="191">
        <f t="shared" ref="D12:H13" si="4">IF(SUM(D15,D18,D21,D24,D27,D30,D33,D36)=0,"-",SUM(D15,D18,D21,D24,D27,D30,D33,D36))</f>
        <v>2023</v>
      </c>
      <c r="E12" s="191">
        <f t="shared" si="4"/>
        <v>403</v>
      </c>
      <c r="F12" s="191">
        <f t="shared" si="4"/>
        <v>2426</v>
      </c>
      <c r="G12" s="191">
        <f t="shared" si="4"/>
        <v>18191</v>
      </c>
      <c r="H12" s="191">
        <f t="shared" si="4"/>
        <v>1496</v>
      </c>
      <c r="I12" s="187">
        <f t="shared" si="1"/>
        <v>8.22384695728657</v>
      </c>
      <c r="J12" s="209"/>
      <c r="K12" s="209"/>
      <c r="L12" s="209"/>
      <c r="M12" s="209"/>
    </row>
    <row r="13" spans="1:13" s="90" customFormat="1" ht="15" customHeight="1" x14ac:dyDescent="0.5">
      <c r="A13" s="922"/>
      <c r="B13" s="185" t="s">
        <v>238</v>
      </c>
      <c r="C13" s="191">
        <f>IF(SUM(C16,C19,C22,C25,C28,C31,C34,C37)=0,"-",SUM(C16,C19,C22,C25,C28,C31,C34,C37))</f>
        <v>31354</v>
      </c>
      <c r="D13" s="191">
        <f t="shared" si="4"/>
        <v>2677</v>
      </c>
      <c r="E13" s="191">
        <f t="shared" si="4"/>
        <v>596</v>
      </c>
      <c r="F13" s="191">
        <f t="shared" si="4"/>
        <v>3273</v>
      </c>
      <c r="G13" s="191">
        <f t="shared" si="4"/>
        <v>19679</v>
      </c>
      <c r="H13" s="191">
        <f t="shared" si="4"/>
        <v>2180</v>
      </c>
      <c r="I13" s="187">
        <f t="shared" si="1"/>
        <v>11.077798668631536</v>
      </c>
      <c r="J13" s="209"/>
      <c r="K13" s="209"/>
      <c r="L13" s="209"/>
      <c r="M13" s="209"/>
    </row>
    <row r="14" spans="1:13" s="90" customFormat="1" ht="15" customHeight="1" x14ac:dyDescent="0.5">
      <c r="A14" s="755" t="s">
        <v>442</v>
      </c>
      <c r="B14" s="214" t="s">
        <v>1</v>
      </c>
      <c r="C14" s="321">
        <f t="shared" ref="C14:H14" si="5">SUM(C15:C16)</f>
        <v>8330</v>
      </c>
      <c r="D14" s="321">
        <f t="shared" si="5"/>
        <v>1706</v>
      </c>
      <c r="E14" s="321">
        <f t="shared" si="5"/>
        <v>131</v>
      </c>
      <c r="F14" s="321">
        <f t="shared" si="5"/>
        <v>1837</v>
      </c>
      <c r="G14" s="321">
        <f t="shared" si="5"/>
        <v>6900</v>
      </c>
      <c r="H14" s="321">
        <f t="shared" si="5"/>
        <v>1271</v>
      </c>
      <c r="I14" s="323">
        <f t="shared" si="1"/>
        <v>18.420289855072465</v>
      </c>
      <c r="J14" s="209"/>
      <c r="K14" s="209"/>
      <c r="L14" s="209"/>
      <c r="M14" s="209"/>
    </row>
    <row r="15" spans="1:13" s="90" customFormat="1" ht="15" customHeight="1" x14ac:dyDescent="0.5">
      <c r="A15" s="851"/>
      <c r="B15" s="214" t="s">
        <v>237</v>
      </c>
      <c r="C15" s="321">
        <v>3760</v>
      </c>
      <c r="D15" s="202">
        <v>833</v>
      </c>
      <c r="E15" s="310">
        <v>54</v>
      </c>
      <c r="F15" s="310">
        <f>SUM(D15:E15)</f>
        <v>887</v>
      </c>
      <c r="G15" s="310">
        <v>3120</v>
      </c>
      <c r="H15" s="310">
        <v>588</v>
      </c>
      <c r="I15" s="323">
        <f t="shared" si="1"/>
        <v>18.846153846153847</v>
      </c>
      <c r="J15" s="209"/>
      <c r="K15" s="209"/>
      <c r="L15" s="209"/>
      <c r="M15" s="209"/>
    </row>
    <row r="16" spans="1:13" s="90" customFormat="1" ht="15" customHeight="1" x14ac:dyDescent="0.5">
      <c r="A16" s="756"/>
      <c r="B16" s="214" t="s">
        <v>238</v>
      </c>
      <c r="C16" s="321">
        <v>4570</v>
      </c>
      <c r="D16" s="202">
        <v>873</v>
      </c>
      <c r="E16" s="310">
        <v>77</v>
      </c>
      <c r="F16" s="310">
        <f>SUM(D16:E16)</f>
        <v>950</v>
      </c>
      <c r="G16" s="310">
        <v>3780</v>
      </c>
      <c r="H16" s="310">
        <v>683</v>
      </c>
      <c r="I16" s="323">
        <f t="shared" si="1"/>
        <v>18.068783068783066</v>
      </c>
      <c r="J16" s="209"/>
      <c r="K16" s="209"/>
      <c r="L16" s="209"/>
      <c r="M16" s="209"/>
    </row>
    <row r="17" spans="1:13" s="90" customFormat="1" ht="15" customHeight="1" x14ac:dyDescent="0.5">
      <c r="A17" s="755" t="s">
        <v>443</v>
      </c>
      <c r="B17" s="302" t="s">
        <v>1</v>
      </c>
      <c r="C17" s="372">
        <f t="shared" ref="C17:H17" si="6">SUM(C18:C19)</f>
        <v>6207</v>
      </c>
      <c r="D17" s="372">
        <f t="shared" si="6"/>
        <v>439</v>
      </c>
      <c r="E17" s="372">
        <f t="shared" si="6"/>
        <v>73</v>
      </c>
      <c r="F17" s="372">
        <f t="shared" si="6"/>
        <v>512</v>
      </c>
      <c r="G17" s="372">
        <f t="shared" si="6"/>
        <v>3564</v>
      </c>
      <c r="H17" s="372">
        <f t="shared" si="6"/>
        <v>283</v>
      </c>
      <c r="I17" s="323">
        <f t="shared" si="1"/>
        <v>7.9405162738496067</v>
      </c>
      <c r="J17" s="209"/>
      <c r="K17" s="209"/>
      <c r="L17" s="209"/>
      <c r="M17" s="209"/>
    </row>
    <row r="18" spans="1:13" s="90" customFormat="1" ht="15" customHeight="1" x14ac:dyDescent="0.5">
      <c r="A18" s="851"/>
      <c r="B18" s="302" t="s">
        <v>237</v>
      </c>
      <c r="C18" s="372">
        <v>2863</v>
      </c>
      <c r="D18" s="310">
        <v>144</v>
      </c>
      <c r="E18" s="310">
        <v>29</v>
      </c>
      <c r="F18" s="372">
        <f>SUM(D18:E18)</f>
        <v>173</v>
      </c>
      <c r="G18" s="310">
        <v>1840</v>
      </c>
      <c r="H18" s="310">
        <v>90</v>
      </c>
      <c r="I18" s="323">
        <f t="shared" si="1"/>
        <v>4.8913043478260869</v>
      </c>
      <c r="J18" s="209"/>
      <c r="K18" s="209"/>
      <c r="L18" s="209"/>
      <c r="M18" s="209"/>
    </row>
    <row r="19" spans="1:13" s="90" customFormat="1" ht="15" customHeight="1" x14ac:dyDescent="0.5">
      <c r="A19" s="756"/>
      <c r="B19" s="302" t="s">
        <v>238</v>
      </c>
      <c r="C19" s="372">
        <v>3344</v>
      </c>
      <c r="D19" s="310">
        <v>295</v>
      </c>
      <c r="E19" s="310">
        <v>44</v>
      </c>
      <c r="F19" s="372">
        <f>SUM(D19:E19)</f>
        <v>339</v>
      </c>
      <c r="G19" s="310">
        <v>1724</v>
      </c>
      <c r="H19" s="310">
        <v>193</v>
      </c>
      <c r="I19" s="323">
        <f t="shared" si="1"/>
        <v>11.194895591647331</v>
      </c>
      <c r="J19" s="209"/>
      <c r="K19" s="209"/>
      <c r="L19" s="209"/>
      <c r="M19" s="209"/>
    </row>
    <row r="20" spans="1:13" s="90" customFormat="1" ht="15" customHeight="1" x14ac:dyDescent="0.5">
      <c r="A20" s="755" t="s">
        <v>444</v>
      </c>
      <c r="B20" s="302" t="s">
        <v>1</v>
      </c>
      <c r="C20" s="372">
        <f t="shared" ref="C20:H20" si="7">SUM(C21:C22)</f>
        <v>3334</v>
      </c>
      <c r="D20" s="310">
        <f t="shared" si="7"/>
        <v>320</v>
      </c>
      <c r="E20" s="310">
        <f t="shared" si="7"/>
        <v>12</v>
      </c>
      <c r="F20" s="310">
        <f t="shared" si="7"/>
        <v>332</v>
      </c>
      <c r="G20" s="310">
        <f t="shared" si="7"/>
        <v>1929</v>
      </c>
      <c r="H20" s="310">
        <f t="shared" si="7"/>
        <v>189</v>
      </c>
      <c r="I20" s="323">
        <f t="shared" si="1"/>
        <v>9.79782270606532</v>
      </c>
      <c r="J20" s="209"/>
      <c r="K20" s="209"/>
      <c r="L20" s="209"/>
      <c r="M20" s="209"/>
    </row>
    <row r="21" spans="1:13" s="90" customFormat="1" ht="15" customHeight="1" x14ac:dyDescent="0.5">
      <c r="A21" s="851"/>
      <c r="B21" s="302" t="s">
        <v>237</v>
      </c>
      <c r="C21" s="372">
        <v>1506</v>
      </c>
      <c r="D21" s="310">
        <v>122</v>
      </c>
      <c r="E21" s="310">
        <v>2</v>
      </c>
      <c r="F21" s="310">
        <f>SUM(D21:E21)</f>
        <v>124</v>
      </c>
      <c r="G21" s="310">
        <v>955</v>
      </c>
      <c r="H21" s="310">
        <v>65</v>
      </c>
      <c r="I21" s="323">
        <f t="shared" si="1"/>
        <v>6.8062827225130889</v>
      </c>
      <c r="J21" s="209"/>
      <c r="K21" s="209"/>
      <c r="L21" s="209"/>
      <c r="M21" s="209"/>
    </row>
    <row r="22" spans="1:13" s="90" customFormat="1" ht="15" customHeight="1" x14ac:dyDescent="0.5">
      <c r="A22" s="756"/>
      <c r="B22" s="302" t="s">
        <v>238</v>
      </c>
      <c r="C22" s="372">
        <v>1828</v>
      </c>
      <c r="D22" s="310">
        <v>198</v>
      </c>
      <c r="E22" s="310">
        <v>10</v>
      </c>
      <c r="F22" s="310">
        <f>SUM(D22:E22)</f>
        <v>208</v>
      </c>
      <c r="G22" s="310">
        <v>974</v>
      </c>
      <c r="H22" s="310">
        <v>124</v>
      </c>
      <c r="I22" s="323">
        <f t="shared" si="1"/>
        <v>12.73100616016427</v>
      </c>
      <c r="J22" s="209"/>
      <c r="K22" s="209"/>
      <c r="L22" s="209"/>
      <c r="M22" s="209"/>
    </row>
    <row r="23" spans="1:13" s="90" customFormat="1" ht="15" customHeight="1" x14ac:dyDescent="0.5">
      <c r="A23" s="755" t="s">
        <v>464</v>
      </c>
      <c r="B23" s="302" t="s">
        <v>1</v>
      </c>
      <c r="C23" s="372">
        <f t="shared" ref="C23:H23" si="8">SUM(C24:C25)</f>
        <v>3127</v>
      </c>
      <c r="D23" s="310">
        <f t="shared" si="8"/>
        <v>373</v>
      </c>
      <c r="E23" s="310">
        <f t="shared" si="8"/>
        <v>48</v>
      </c>
      <c r="F23" s="310">
        <f t="shared" si="8"/>
        <v>421</v>
      </c>
      <c r="G23" s="310">
        <f t="shared" si="8"/>
        <v>1997</v>
      </c>
      <c r="H23" s="310">
        <f t="shared" si="8"/>
        <v>267</v>
      </c>
      <c r="I23" s="323">
        <f t="shared" si="1"/>
        <v>13.370055082623935</v>
      </c>
      <c r="J23" s="209"/>
      <c r="K23" s="209"/>
      <c r="L23" s="209"/>
      <c r="M23" s="209"/>
    </row>
    <row r="24" spans="1:13" s="90" customFormat="1" ht="15" customHeight="1" x14ac:dyDescent="0.5">
      <c r="A24" s="851"/>
      <c r="B24" s="302" t="s">
        <v>237</v>
      </c>
      <c r="C24" s="372">
        <v>1433</v>
      </c>
      <c r="D24" s="310">
        <v>155</v>
      </c>
      <c r="E24" s="310">
        <v>11</v>
      </c>
      <c r="F24" s="310">
        <f>SUM(D24:E24)</f>
        <v>166</v>
      </c>
      <c r="G24" s="310">
        <v>1003</v>
      </c>
      <c r="H24" s="310">
        <v>95</v>
      </c>
      <c r="I24" s="323">
        <f t="shared" si="1"/>
        <v>9.4715852442671977</v>
      </c>
      <c r="J24" s="209"/>
      <c r="K24" s="209"/>
      <c r="L24" s="209"/>
      <c r="M24" s="209"/>
    </row>
    <row r="25" spans="1:13" s="90" customFormat="1" ht="15" customHeight="1" x14ac:dyDescent="0.5">
      <c r="A25" s="756"/>
      <c r="B25" s="302" t="s">
        <v>238</v>
      </c>
      <c r="C25" s="372">
        <v>1694</v>
      </c>
      <c r="D25" s="310">
        <v>218</v>
      </c>
      <c r="E25" s="310">
        <v>37</v>
      </c>
      <c r="F25" s="310">
        <f>SUM(D25:E25)</f>
        <v>255</v>
      </c>
      <c r="G25" s="310">
        <v>994</v>
      </c>
      <c r="H25" s="310">
        <v>172</v>
      </c>
      <c r="I25" s="323">
        <f t="shared" si="1"/>
        <v>17.303822937625753</v>
      </c>
      <c r="J25" s="209"/>
      <c r="K25" s="209"/>
      <c r="L25" s="209"/>
      <c r="M25" s="209"/>
    </row>
    <row r="26" spans="1:13" s="90" customFormat="1" ht="15" customHeight="1" x14ac:dyDescent="0.5">
      <c r="A26" s="755" t="s">
        <v>445</v>
      </c>
      <c r="B26" s="302" t="s">
        <v>1</v>
      </c>
      <c r="C26" s="372">
        <f t="shared" ref="C26:H26" si="9">SUM(C27:C28)</f>
        <v>3496</v>
      </c>
      <c r="D26" s="310" t="s">
        <v>375</v>
      </c>
      <c r="E26" s="310">
        <f t="shared" si="9"/>
        <v>470</v>
      </c>
      <c r="F26" s="310">
        <f t="shared" si="9"/>
        <v>470</v>
      </c>
      <c r="G26" s="310">
        <f t="shared" si="9"/>
        <v>1937</v>
      </c>
      <c r="H26" s="310">
        <f t="shared" si="9"/>
        <v>229</v>
      </c>
      <c r="I26" s="323">
        <f t="shared" si="1"/>
        <v>11.822405782137325</v>
      </c>
      <c r="J26" s="209"/>
      <c r="K26" s="209"/>
      <c r="L26" s="209"/>
      <c r="M26" s="209"/>
    </row>
    <row r="27" spans="1:13" s="90" customFormat="1" ht="15" customHeight="1" x14ac:dyDescent="0.5">
      <c r="A27" s="851"/>
      <c r="B27" s="302" t="s">
        <v>237</v>
      </c>
      <c r="C27" s="372">
        <v>1566</v>
      </c>
      <c r="D27" s="310" t="s">
        <v>375</v>
      </c>
      <c r="E27" s="310">
        <v>187</v>
      </c>
      <c r="F27" s="310">
        <f>SUM(D27:E27)</f>
        <v>187</v>
      </c>
      <c r="G27" s="310">
        <v>960</v>
      </c>
      <c r="H27" s="310">
        <v>79</v>
      </c>
      <c r="I27" s="323">
        <f t="shared" si="1"/>
        <v>8.2291666666666661</v>
      </c>
      <c r="J27" s="209"/>
      <c r="K27" s="209"/>
      <c r="L27" s="209"/>
      <c r="M27" s="209"/>
    </row>
    <row r="28" spans="1:13" s="90" customFormat="1" ht="15" customHeight="1" x14ac:dyDescent="0.5">
      <c r="A28" s="756"/>
      <c r="B28" s="302" t="s">
        <v>238</v>
      </c>
      <c r="C28" s="372">
        <v>1930</v>
      </c>
      <c r="D28" s="310" t="s">
        <v>375</v>
      </c>
      <c r="E28" s="310">
        <v>283</v>
      </c>
      <c r="F28" s="310">
        <f>SUM(D28:E28)</f>
        <v>283</v>
      </c>
      <c r="G28" s="310">
        <v>977</v>
      </c>
      <c r="H28" s="310">
        <v>150</v>
      </c>
      <c r="I28" s="323">
        <f t="shared" si="1"/>
        <v>15.353121801432959</v>
      </c>
      <c r="J28" s="209"/>
      <c r="K28" s="209"/>
      <c r="L28" s="209"/>
      <c r="M28" s="209"/>
    </row>
    <row r="29" spans="1:13" s="90" customFormat="1" ht="15" customHeight="1" x14ac:dyDescent="0.5">
      <c r="A29" s="755" t="s">
        <v>446</v>
      </c>
      <c r="B29" s="302" t="s">
        <v>1</v>
      </c>
      <c r="C29" s="372">
        <f t="shared" ref="C29:H29" si="10">SUM(C30:C31)</f>
        <v>18842</v>
      </c>
      <c r="D29" s="310">
        <f t="shared" si="10"/>
        <v>837</v>
      </c>
      <c r="E29" s="310">
        <f t="shared" si="10"/>
        <v>220</v>
      </c>
      <c r="F29" s="310">
        <f t="shared" si="10"/>
        <v>1057</v>
      </c>
      <c r="G29" s="310">
        <f t="shared" si="10"/>
        <v>12519</v>
      </c>
      <c r="H29" s="310">
        <f t="shared" si="10"/>
        <v>773</v>
      </c>
      <c r="I29" s="323">
        <f t="shared" si="1"/>
        <v>6.1746145858295387</v>
      </c>
      <c r="J29" s="209"/>
      <c r="K29" s="209"/>
      <c r="L29" s="209"/>
      <c r="M29" s="209"/>
    </row>
    <row r="30" spans="1:13" s="90" customFormat="1" ht="15" customHeight="1" x14ac:dyDescent="0.5">
      <c r="A30" s="851"/>
      <c r="B30" s="302" t="s">
        <v>237</v>
      </c>
      <c r="C30" s="372">
        <v>8361</v>
      </c>
      <c r="D30" s="310">
        <v>343</v>
      </c>
      <c r="E30" s="310">
        <v>99</v>
      </c>
      <c r="F30" s="310">
        <f>SUM(D30:E30)</f>
        <v>442</v>
      </c>
      <c r="G30" s="310">
        <v>5904</v>
      </c>
      <c r="H30" s="310">
        <v>314</v>
      </c>
      <c r="I30" s="323">
        <f t="shared" si="1"/>
        <v>5.3184281842818422</v>
      </c>
      <c r="J30" s="209"/>
      <c r="K30" s="209"/>
      <c r="L30" s="209"/>
      <c r="M30" s="209"/>
    </row>
    <row r="31" spans="1:13" s="90" customFormat="1" ht="15" customHeight="1" x14ac:dyDescent="0.5">
      <c r="A31" s="756"/>
      <c r="B31" s="302" t="s">
        <v>238</v>
      </c>
      <c r="C31" s="372">
        <v>10481</v>
      </c>
      <c r="D31" s="310">
        <v>494</v>
      </c>
      <c r="E31" s="310">
        <v>121</v>
      </c>
      <c r="F31" s="310">
        <f>SUM(D31:E31)</f>
        <v>615</v>
      </c>
      <c r="G31" s="310">
        <v>6615</v>
      </c>
      <c r="H31" s="310">
        <v>459</v>
      </c>
      <c r="I31" s="323">
        <f t="shared" si="1"/>
        <v>6.9387755102040813</v>
      </c>
      <c r="J31" s="209"/>
      <c r="K31" s="209"/>
      <c r="L31" s="209"/>
      <c r="M31" s="209"/>
    </row>
    <row r="32" spans="1:13" s="90" customFormat="1" ht="15" customHeight="1" x14ac:dyDescent="0.5">
      <c r="A32" s="755" t="s">
        <v>447</v>
      </c>
      <c r="B32" s="302" t="s">
        <v>1</v>
      </c>
      <c r="C32" s="372">
        <f t="shared" ref="C32:H32" si="11">SUM(C33:C34)</f>
        <v>2601</v>
      </c>
      <c r="D32" s="310">
        <f t="shared" si="11"/>
        <v>298</v>
      </c>
      <c r="E32" s="310">
        <f t="shared" si="11"/>
        <v>45</v>
      </c>
      <c r="F32" s="310">
        <f t="shared" si="11"/>
        <v>343</v>
      </c>
      <c r="G32" s="310">
        <f t="shared" si="11"/>
        <v>1830</v>
      </c>
      <c r="H32" s="310">
        <f t="shared" si="11"/>
        <v>193</v>
      </c>
      <c r="I32" s="323">
        <f t="shared" si="1"/>
        <v>10.546448087431694</v>
      </c>
      <c r="J32" s="209"/>
      <c r="K32" s="209"/>
      <c r="L32" s="209"/>
      <c r="M32" s="209"/>
    </row>
    <row r="33" spans="1:13" s="90" customFormat="1" ht="15" customHeight="1" x14ac:dyDescent="0.5">
      <c r="A33" s="851"/>
      <c r="B33" s="302" t="s">
        <v>237</v>
      </c>
      <c r="C33" s="372">
        <v>1214</v>
      </c>
      <c r="D33" s="310">
        <v>123</v>
      </c>
      <c r="E33" s="310">
        <v>21</v>
      </c>
      <c r="F33" s="310">
        <f>SUM(D33:E33)</f>
        <v>144</v>
      </c>
      <c r="G33" s="310">
        <v>883</v>
      </c>
      <c r="H33" s="310">
        <v>75</v>
      </c>
      <c r="I33" s="323">
        <f t="shared" si="1"/>
        <v>8.4937712344280865</v>
      </c>
      <c r="J33" s="209"/>
      <c r="K33" s="209"/>
      <c r="L33" s="209"/>
      <c r="M33" s="209"/>
    </row>
    <row r="34" spans="1:13" s="90" customFormat="1" ht="15" customHeight="1" x14ac:dyDescent="0.5">
      <c r="A34" s="756"/>
      <c r="B34" s="302" t="s">
        <v>238</v>
      </c>
      <c r="C34" s="372">
        <v>1387</v>
      </c>
      <c r="D34" s="310">
        <v>175</v>
      </c>
      <c r="E34" s="310">
        <v>24</v>
      </c>
      <c r="F34" s="310">
        <f>SUM(D34:E34)</f>
        <v>199</v>
      </c>
      <c r="G34" s="310">
        <v>947</v>
      </c>
      <c r="H34" s="310">
        <v>118</v>
      </c>
      <c r="I34" s="323">
        <f t="shared" si="1"/>
        <v>12.460401267159451</v>
      </c>
      <c r="J34" s="209"/>
      <c r="K34" s="209"/>
      <c r="L34" s="209"/>
      <c r="M34" s="209"/>
    </row>
    <row r="35" spans="1:13" s="90" customFormat="1" ht="15" customHeight="1" x14ac:dyDescent="0.5">
      <c r="A35" s="755" t="s">
        <v>448</v>
      </c>
      <c r="B35" s="302" t="s">
        <v>1</v>
      </c>
      <c r="C35" s="372">
        <f t="shared" ref="C35:H35" si="12">SUM(C36:C37)</f>
        <v>11164</v>
      </c>
      <c r="D35" s="310">
        <f t="shared" si="12"/>
        <v>727</v>
      </c>
      <c r="E35" s="310" t="s">
        <v>375</v>
      </c>
      <c r="F35" s="310">
        <f t="shared" si="12"/>
        <v>727</v>
      </c>
      <c r="G35" s="310">
        <f t="shared" si="12"/>
        <v>7194</v>
      </c>
      <c r="H35" s="310">
        <f t="shared" si="12"/>
        <v>471</v>
      </c>
      <c r="I35" s="323">
        <f t="shared" si="1"/>
        <v>6.5471226021684732</v>
      </c>
      <c r="J35" s="209"/>
      <c r="K35" s="209"/>
      <c r="L35" s="209"/>
      <c r="M35" s="209"/>
    </row>
    <row r="36" spans="1:13" s="90" customFormat="1" ht="15" customHeight="1" x14ac:dyDescent="0.5">
      <c r="A36" s="851"/>
      <c r="B36" s="302" t="s">
        <v>237</v>
      </c>
      <c r="C36" s="372">
        <v>5044</v>
      </c>
      <c r="D36" s="310">
        <v>303</v>
      </c>
      <c r="E36" s="310" t="s">
        <v>375</v>
      </c>
      <c r="F36" s="310">
        <f>SUM(D36:E36)</f>
        <v>303</v>
      </c>
      <c r="G36" s="310">
        <v>3526</v>
      </c>
      <c r="H36" s="310">
        <v>190</v>
      </c>
      <c r="I36" s="323">
        <f t="shared" si="1"/>
        <v>5.3885422575155983</v>
      </c>
      <c r="J36" s="209"/>
      <c r="K36" s="209"/>
      <c r="L36" s="209"/>
      <c r="M36" s="209"/>
    </row>
    <row r="37" spans="1:13" s="90" customFormat="1" ht="15" customHeight="1" x14ac:dyDescent="0.5">
      <c r="A37" s="756"/>
      <c r="B37" s="302" t="s">
        <v>238</v>
      </c>
      <c r="C37" s="372">
        <v>6120</v>
      </c>
      <c r="D37" s="310">
        <v>424</v>
      </c>
      <c r="E37" s="310" t="s">
        <v>528</v>
      </c>
      <c r="F37" s="310">
        <f>SUM(D37:E37)</f>
        <v>424</v>
      </c>
      <c r="G37" s="310">
        <v>3668</v>
      </c>
      <c r="H37" s="310">
        <v>281</v>
      </c>
      <c r="I37" s="323">
        <f t="shared" si="1"/>
        <v>7.660850599781897</v>
      </c>
      <c r="J37" s="209"/>
      <c r="K37" s="209"/>
      <c r="L37" s="209"/>
      <c r="M37" s="209"/>
    </row>
    <row r="38" spans="1:13" s="90" customFormat="1" ht="15" customHeight="1" x14ac:dyDescent="0.5">
      <c r="A38" s="920" t="s">
        <v>449</v>
      </c>
      <c r="B38" s="301" t="s">
        <v>1</v>
      </c>
      <c r="C38" s="374">
        <v>178032</v>
      </c>
      <c r="D38" s="322">
        <v>4162</v>
      </c>
      <c r="E38" s="322">
        <v>1574</v>
      </c>
      <c r="F38" s="322">
        <v>5736</v>
      </c>
      <c r="G38" s="322">
        <v>116810</v>
      </c>
      <c r="H38" s="322">
        <v>3656</v>
      </c>
      <c r="I38" s="375">
        <f>IFERROR(H38/G38*100,"")</f>
        <v>3.129869018063522</v>
      </c>
      <c r="J38" s="209"/>
      <c r="K38" s="209"/>
      <c r="L38" s="209"/>
      <c r="M38" s="209"/>
    </row>
    <row r="39" spans="1:13" s="90" customFormat="1" ht="15" customHeight="1" x14ac:dyDescent="0.5">
      <c r="A39" s="921"/>
      <c r="B39" s="301" t="s">
        <v>237</v>
      </c>
      <c r="C39" s="374">
        <v>76866</v>
      </c>
      <c r="D39" s="322">
        <v>1598</v>
      </c>
      <c r="E39" s="322">
        <v>515</v>
      </c>
      <c r="F39" s="322">
        <v>2113</v>
      </c>
      <c r="G39" s="322">
        <v>54136</v>
      </c>
      <c r="H39" s="322">
        <v>1215</v>
      </c>
      <c r="I39" s="375">
        <f>IFERROR(H39/G39*100,"")</f>
        <v>2.2443475690852668</v>
      </c>
      <c r="J39" s="209"/>
      <c r="K39" s="209"/>
      <c r="L39" s="209"/>
      <c r="M39" s="209"/>
    </row>
    <row r="40" spans="1:13" s="90" customFormat="1" ht="15" customHeight="1" x14ac:dyDescent="0.5">
      <c r="A40" s="922"/>
      <c r="B40" s="301" t="s">
        <v>238</v>
      </c>
      <c r="C40" s="374">
        <v>101166</v>
      </c>
      <c r="D40" s="322">
        <v>2564</v>
      </c>
      <c r="E40" s="322">
        <v>1059</v>
      </c>
      <c r="F40" s="322">
        <v>3623</v>
      </c>
      <c r="G40" s="322">
        <v>62674</v>
      </c>
      <c r="H40" s="322">
        <v>2441</v>
      </c>
      <c r="I40" s="375">
        <f>IFERROR(H40/G40*100,"")</f>
        <v>3.8947569965216839</v>
      </c>
      <c r="J40" s="209"/>
      <c r="K40" s="209"/>
      <c r="L40" s="209"/>
      <c r="M40" s="209"/>
    </row>
    <row r="41" spans="1:13" s="90" customFormat="1" ht="15" customHeight="1" x14ac:dyDescent="0.5">
      <c r="A41" s="938" t="s">
        <v>450</v>
      </c>
      <c r="B41" s="226" t="s">
        <v>1</v>
      </c>
      <c r="C41" s="227">
        <f>C44</f>
        <v>25054</v>
      </c>
      <c r="D41" s="227">
        <f>D44</f>
        <v>2581</v>
      </c>
      <c r="E41" s="227">
        <f>E44</f>
        <v>83</v>
      </c>
      <c r="F41" s="227">
        <f>F44</f>
        <v>2664</v>
      </c>
      <c r="G41" s="227">
        <f t="shared" ref="G41:H43" si="13">G44</f>
        <v>15146</v>
      </c>
      <c r="H41" s="227">
        <f t="shared" si="13"/>
        <v>1793</v>
      </c>
      <c r="I41" s="232">
        <f>H41/G41*100</f>
        <v>11.8381090717021</v>
      </c>
      <c r="J41" s="209"/>
      <c r="K41" s="209"/>
      <c r="L41" s="209"/>
      <c r="M41" s="209"/>
    </row>
    <row r="42" spans="1:13" s="90" customFormat="1" ht="15" customHeight="1" x14ac:dyDescent="0.5">
      <c r="A42" s="939"/>
      <c r="B42" s="226" t="s">
        <v>237</v>
      </c>
      <c r="C42" s="227">
        <f t="shared" ref="C42:F43" si="14">C45</f>
        <v>11381</v>
      </c>
      <c r="D42" s="227">
        <f t="shared" si="14"/>
        <v>1062</v>
      </c>
      <c r="E42" s="227">
        <f t="shared" si="14"/>
        <v>49</v>
      </c>
      <c r="F42" s="227">
        <f t="shared" si="14"/>
        <v>1111</v>
      </c>
      <c r="G42" s="227">
        <f t="shared" si="13"/>
        <v>7507</v>
      </c>
      <c r="H42" s="227">
        <f t="shared" si="13"/>
        <v>741</v>
      </c>
      <c r="I42" s="232">
        <f>H42/G42*100</f>
        <v>9.8707872652191284</v>
      </c>
      <c r="J42" s="209"/>
      <c r="K42" s="209"/>
      <c r="L42" s="209"/>
      <c r="M42" s="209"/>
    </row>
    <row r="43" spans="1:13" s="90" customFormat="1" ht="15" customHeight="1" x14ac:dyDescent="0.5">
      <c r="A43" s="940"/>
      <c r="B43" s="226" t="s">
        <v>238</v>
      </c>
      <c r="C43" s="227">
        <f t="shared" si="14"/>
        <v>13673</v>
      </c>
      <c r="D43" s="227">
        <f t="shared" si="14"/>
        <v>1519</v>
      </c>
      <c r="E43" s="227">
        <f t="shared" si="14"/>
        <v>34</v>
      </c>
      <c r="F43" s="227">
        <f t="shared" si="14"/>
        <v>1553</v>
      </c>
      <c r="G43" s="227">
        <f t="shared" si="13"/>
        <v>7639</v>
      </c>
      <c r="H43" s="227">
        <f t="shared" si="13"/>
        <v>1052</v>
      </c>
      <c r="I43" s="232">
        <f>H43/G43*100</f>
        <v>13.771436051839245</v>
      </c>
      <c r="J43" s="209"/>
      <c r="K43" s="209"/>
      <c r="L43" s="209"/>
      <c r="M43" s="209"/>
    </row>
    <row r="44" spans="1:13" s="90" customFormat="1" ht="15" customHeight="1" x14ac:dyDescent="0.5">
      <c r="A44" s="920" t="s">
        <v>452</v>
      </c>
      <c r="B44" s="185" t="s">
        <v>1</v>
      </c>
      <c r="C44" s="186">
        <f t="shared" ref="C44:H44" si="15">IF(SUM(C47,C50,C53,C56)=0,"-",SUM(C47,C50,C53,C56))</f>
        <v>25054</v>
      </c>
      <c r="D44" s="186">
        <f t="shared" si="15"/>
        <v>2581</v>
      </c>
      <c r="E44" s="186">
        <f t="shared" si="15"/>
        <v>83</v>
      </c>
      <c r="F44" s="186">
        <f t="shared" si="15"/>
        <v>2664</v>
      </c>
      <c r="G44" s="186">
        <f t="shared" si="15"/>
        <v>15146</v>
      </c>
      <c r="H44" s="186">
        <f t="shared" si="15"/>
        <v>1793</v>
      </c>
      <c r="I44" s="187">
        <f t="shared" ref="I44:I49" si="16">IF(SUM(H44)=0,"-",H44/G44*100)</f>
        <v>11.8381090717021</v>
      </c>
      <c r="J44" s="209"/>
      <c r="K44" s="209"/>
      <c r="L44" s="209"/>
      <c r="M44" s="209"/>
    </row>
    <row r="45" spans="1:13" s="90" customFormat="1" ht="15" customHeight="1" x14ac:dyDescent="0.5">
      <c r="A45" s="921"/>
      <c r="B45" s="185" t="s">
        <v>237</v>
      </c>
      <c r="C45" s="186">
        <f t="shared" ref="C45:H46" si="17">IF(SUM(C48,C51,C54,C57)=0,"-",SUM(C48,C51,C54,C57))</f>
        <v>11381</v>
      </c>
      <c r="D45" s="186">
        <f t="shared" si="17"/>
        <v>1062</v>
      </c>
      <c r="E45" s="186">
        <f t="shared" si="17"/>
        <v>49</v>
      </c>
      <c r="F45" s="186">
        <f t="shared" si="17"/>
        <v>1111</v>
      </c>
      <c r="G45" s="186">
        <f t="shared" si="17"/>
        <v>7507</v>
      </c>
      <c r="H45" s="186">
        <f t="shared" si="17"/>
        <v>741</v>
      </c>
      <c r="I45" s="187">
        <f t="shared" si="16"/>
        <v>9.8707872652191284</v>
      </c>
      <c r="J45" s="209"/>
      <c r="K45" s="209"/>
      <c r="L45" s="209"/>
      <c r="M45" s="209"/>
    </row>
    <row r="46" spans="1:13" s="90" customFormat="1" ht="15" customHeight="1" x14ac:dyDescent="0.5">
      <c r="A46" s="922"/>
      <c r="B46" s="185" t="s">
        <v>238</v>
      </c>
      <c r="C46" s="186">
        <f t="shared" si="17"/>
        <v>13673</v>
      </c>
      <c r="D46" s="186">
        <f t="shared" si="17"/>
        <v>1519</v>
      </c>
      <c r="E46" s="186">
        <f t="shared" si="17"/>
        <v>34</v>
      </c>
      <c r="F46" s="186">
        <f t="shared" si="17"/>
        <v>1553</v>
      </c>
      <c r="G46" s="186">
        <f t="shared" si="17"/>
        <v>7639</v>
      </c>
      <c r="H46" s="186">
        <f t="shared" si="17"/>
        <v>1052</v>
      </c>
      <c r="I46" s="187">
        <f t="shared" si="16"/>
        <v>13.771436051839245</v>
      </c>
      <c r="J46" s="209"/>
      <c r="K46" s="209"/>
      <c r="L46" s="209"/>
      <c r="M46" s="209"/>
    </row>
    <row r="47" spans="1:13" s="90" customFormat="1" ht="15" customHeight="1" x14ac:dyDescent="0.5">
      <c r="A47" s="755" t="s">
        <v>453</v>
      </c>
      <c r="B47" s="302" t="s">
        <v>1</v>
      </c>
      <c r="C47" s="519">
        <f t="shared" ref="C47:H47" si="18">IF(SUM(C48:C49)=0,"-",SUM((C48:C49)))</f>
        <v>10820</v>
      </c>
      <c r="D47" s="202">
        <f t="shared" si="18"/>
        <v>1087</v>
      </c>
      <c r="E47" s="310" t="s">
        <v>528</v>
      </c>
      <c r="F47" s="310">
        <f t="shared" si="18"/>
        <v>1087</v>
      </c>
      <c r="G47" s="310">
        <f t="shared" si="18"/>
        <v>7048</v>
      </c>
      <c r="H47" s="310">
        <f t="shared" si="18"/>
        <v>883</v>
      </c>
      <c r="I47" s="323">
        <f t="shared" si="16"/>
        <v>12.528376844494893</v>
      </c>
      <c r="J47" s="209"/>
      <c r="K47" s="209"/>
      <c r="L47" s="209"/>
      <c r="M47" s="209"/>
    </row>
    <row r="48" spans="1:13" s="90" customFormat="1" ht="15" customHeight="1" x14ac:dyDescent="0.5">
      <c r="A48" s="851"/>
      <c r="B48" s="302" t="s">
        <v>237</v>
      </c>
      <c r="C48" s="519">
        <v>4988</v>
      </c>
      <c r="D48" s="202">
        <v>436</v>
      </c>
      <c r="E48" s="310" t="s">
        <v>375</v>
      </c>
      <c r="F48" s="310">
        <f>IF(SUM(D48:E48)=0,"-",SUM(D48:E48))</f>
        <v>436</v>
      </c>
      <c r="G48" s="310">
        <v>3507</v>
      </c>
      <c r="H48" s="310">
        <v>350</v>
      </c>
      <c r="I48" s="323">
        <f t="shared" si="16"/>
        <v>9.9800399201596814</v>
      </c>
      <c r="J48" s="209"/>
      <c r="K48" s="209"/>
      <c r="L48" s="209"/>
      <c r="M48" s="209"/>
    </row>
    <row r="49" spans="1:13" s="90" customFormat="1" ht="15" customHeight="1" x14ac:dyDescent="0.5">
      <c r="A49" s="756"/>
      <c r="B49" s="302" t="s">
        <v>238</v>
      </c>
      <c r="C49" s="519">
        <v>5832</v>
      </c>
      <c r="D49" s="202">
        <v>651</v>
      </c>
      <c r="E49" s="310" t="s">
        <v>528</v>
      </c>
      <c r="F49" s="310">
        <f>IF(SUM(D49:E49)=0,"-",SUM(D49:E49))</f>
        <v>651</v>
      </c>
      <c r="G49" s="310">
        <v>3541</v>
      </c>
      <c r="H49" s="310">
        <v>533</v>
      </c>
      <c r="I49" s="323">
        <f t="shared" si="16"/>
        <v>15.052245128494777</v>
      </c>
      <c r="J49" s="209"/>
      <c r="K49" s="209"/>
      <c r="L49" s="209"/>
      <c r="M49" s="209"/>
    </row>
    <row r="50" spans="1:13" s="90" customFormat="1" ht="15" customHeight="1" x14ac:dyDescent="0.5">
      <c r="A50" s="755" t="s">
        <v>454</v>
      </c>
      <c r="B50" s="302" t="s">
        <v>1</v>
      </c>
      <c r="C50" s="519">
        <f t="shared" ref="C50:H50" si="19">IF(SUM(C51:C52)=0,"-",SUM((C51:C52)))</f>
        <v>3982</v>
      </c>
      <c r="D50" s="202">
        <f t="shared" si="19"/>
        <v>167</v>
      </c>
      <c r="E50" s="310" t="s">
        <v>375</v>
      </c>
      <c r="F50" s="310">
        <f t="shared" si="19"/>
        <v>167</v>
      </c>
      <c r="G50" s="310">
        <f t="shared" si="19"/>
        <v>2238</v>
      </c>
      <c r="H50" s="310">
        <f t="shared" si="19"/>
        <v>106</v>
      </c>
      <c r="I50" s="323">
        <f t="shared" ref="I50:I58" si="20">IF(SUM(H50)=0,"-",H50/G50*100)</f>
        <v>4.7363717605004467</v>
      </c>
      <c r="J50" s="209"/>
      <c r="K50" s="209"/>
      <c r="L50" s="209"/>
      <c r="M50" s="209"/>
    </row>
    <row r="51" spans="1:13" s="90" customFormat="1" ht="15" customHeight="1" x14ac:dyDescent="0.5">
      <c r="A51" s="851"/>
      <c r="B51" s="302" t="s">
        <v>237</v>
      </c>
      <c r="C51" s="519">
        <v>1768</v>
      </c>
      <c r="D51" s="202">
        <v>61</v>
      </c>
      <c r="E51" s="310" t="s">
        <v>375</v>
      </c>
      <c r="F51" s="310">
        <f>IF(SUM(D51:E51)=0,"-",SUM(D51:E51))</f>
        <v>61</v>
      </c>
      <c r="G51" s="310">
        <v>1112</v>
      </c>
      <c r="H51" s="310">
        <v>38</v>
      </c>
      <c r="I51" s="323">
        <f t="shared" si="20"/>
        <v>3.4172661870503598</v>
      </c>
      <c r="J51" s="209"/>
      <c r="K51" s="209"/>
      <c r="L51" s="209"/>
      <c r="M51" s="209"/>
    </row>
    <row r="52" spans="1:13" s="90" customFormat="1" ht="15" customHeight="1" x14ac:dyDescent="0.5">
      <c r="A52" s="756"/>
      <c r="B52" s="302" t="s">
        <v>238</v>
      </c>
      <c r="C52" s="519">
        <v>2214</v>
      </c>
      <c r="D52" s="202">
        <v>106</v>
      </c>
      <c r="E52" s="310" t="s">
        <v>527</v>
      </c>
      <c r="F52" s="310">
        <f>IF(SUM(D52:E52)=0,"-",SUM(D52:E52))</f>
        <v>106</v>
      </c>
      <c r="G52" s="310">
        <v>1126</v>
      </c>
      <c r="H52" s="310">
        <v>68</v>
      </c>
      <c r="I52" s="323">
        <f t="shared" si="20"/>
        <v>6.0390763765541742</v>
      </c>
      <c r="J52" s="209"/>
      <c r="K52" s="209"/>
      <c r="L52" s="209"/>
      <c r="M52" s="209"/>
    </row>
    <row r="53" spans="1:13" s="90" customFormat="1" ht="15" customHeight="1" x14ac:dyDescent="0.5">
      <c r="A53" s="755" t="s">
        <v>455</v>
      </c>
      <c r="B53" s="302" t="s">
        <v>1</v>
      </c>
      <c r="C53" s="519">
        <f t="shared" ref="C53:H53" si="21">IF(SUM(C54:C55)=0,"-",SUM((C54:C55)))</f>
        <v>3895</v>
      </c>
      <c r="D53" s="202">
        <f t="shared" si="21"/>
        <v>422</v>
      </c>
      <c r="E53" s="310">
        <f t="shared" si="21"/>
        <v>76</v>
      </c>
      <c r="F53" s="310">
        <f t="shared" si="21"/>
        <v>498</v>
      </c>
      <c r="G53" s="310">
        <f t="shared" si="21"/>
        <v>2264</v>
      </c>
      <c r="H53" s="310">
        <f t="shared" si="21"/>
        <v>267</v>
      </c>
      <c r="I53" s="323">
        <f t="shared" si="20"/>
        <v>11.793286219081272</v>
      </c>
      <c r="J53" s="209"/>
      <c r="K53" s="209"/>
      <c r="L53" s="209"/>
      <c r="M53" s="209"/>
    </row>
    <row r="54" spans="1:13" s="90" customFormat="1" ht="15" customHeight="1" x14ac:dyDescent="0.5">
      <c r="A54" s="851"/>
      <c r="B54" s="302" t="s">
        <v>237</v>
      </c>
      <c r="C54" s="519">
        <v>1783</v>
      </c>
      <c r="D54" s="202">
        <v>177</v>
      </c>
      <c r="E54" s="310">
        <v>43</v>
      </c>
      <c r="F54" s="310">
        <f>IF(SUM(D54:E54)=0,"-",SUM(D54:E54))</f>
        <v>220</v>
      </c>
      <c r="G54" s="310">
        <v>1122</v>
      </c>
      <c r="H54" s="310">
        <v>117</v>
      </c>
      <c r="I54" s="323">
        <f t="shared" si="20"/>
        <v>10.427807486631016</v>
      </c>
      <c r="J54" s="209"/>
      <c r="K54" s="209"/>
      <c r="L54" s="209"/>
      <c r="M54" s="209"/>
    </row>
    <row r="55" spans="1:13" s="90" customFormat="1" ht="15" customHeight="1" x14ac:dyDescent="0.5">
      <c r="A55" s="756"/>
      <c r="B55" s="302" t="s">
        <v>238</v>
      </c>
      <c r="C55" s="519">
        <v>2112</v>
      </c>
      <c r="D55" s="202">
        <v>245</v>
      </c>
      <c r="E55" s="310">
        <v>33</v>
      </c>
      <c r="F55" s="310">
        <f>IF(SUM(D55:E55)=0,"-",SUM(D55:E55))</f>
        <v>278</v>
      </c>
      <c r="G55" s="310">
        <v>1142</v>
      </c>
      <c r="H55" s="310">
        <v>150</v>
      </c>
      <c r="I55" s="323">
        <f t="shared" si="20"/>
        <v>13.134851138353765</v>
      </c>
      <c r="J55" s="209"/>
      <c r="K55" s="209"/>
      <c r="L55" s="209"/>
      <c r="M55" s="209"/>
    </row>
    <row r="56" spans="1:13" s="90" customFormat="1" ht="15" customHeight="1" x14ac:dyDescent="0.5">
      <c r="A56" s="755" t="s">
        <v>456</v>
      </c>
      <c r="B56" s="302" t="s">
        <v>1</v>
      </c>
      <c r="C56" s="519">
        <f t="shared" ref="C56:H56" si="22">IF(SUM(C57:C58)=0,"-",SUM((C57:C58)))</f>
        <v>6357</v>
      </c>
      <c r="D56" s="202">
        <f t="shared" si="22"/>
        <v>905</v>
      </c>
      <c r="E56" s="310">
        <f t="shared" si="22"/>
        <v>7</v>
      </c>
      <c r="F56" s="310">
        <f t="shared" si="22"/>
        <v>912</v>
      </c>
      <c r="G56" s="310">
        <f t="shared" si="22"/>
        <v>3596</v>
      </c>
      <c r="H56" s="310">
        <f t="shared" si="22"/>
        <v>537</v>
      </c>
      <c r="I56" s="323">
        <f t="shared" si="20"/>
        <v>14.933259176863181</v>
      </c>
      <c r="J56" s="209"/>
      <c r="K56" s="209"/>
      <c r="L56" s="209"/>
      <c r="M56" s="209"/>
    </row>
    <row r="57" spans="1:13" s="90" customFormat="1" ht="15" customHeight="1" x14ac:dyDescent="0.5">
      <c r="A57" s="851"/>
      <c r="B57" s="302" t="s">
        <v>237</v>
      </c>
      <c r="C57" s="519">
        <v>2842</v>
      </c>
      <c r="D57" s="202">
        <v>388</v>
      </c>
      <c r="E57" s="310">
        <v>6</v>
      </c>
      <c r="F57" s="310">
        <f>IF(SUM(D57:E57)=0,"-",SUM(D57:E57))</f>
        <v>394</v>
      </c>
      <c r="G57" s="310">
        <v>1766</v>
      </c>
      <c r="H57" s="310">
        <v>236</v>
      </c>
      <c r="I57" s="323">
        <f t="shared" si="20"/>
        <v>13.363533408833522</v>
      </c>
      <c r="J57" s="209"/>
      <c r="K57" s="209"/>
      <c r="L57" s="209"/>
      <c r="M57" s="209"/>
    </row>
    <row r="58" spans="1:13" s="90" customFormat="1" ht="15" customHeight="1" x14ac:dyDescent="0.5">
      <c r="A58" s="756"/>
      <c r="B58" s="302" t="s">
        <v>238</v>
      </c>
      <c r="C58" s="519">
        <v>3515</v>
      </c>
      <c r="D58" s="202">
        <v>517</v>
      </c>
      <c r="E58" s="310">
        <v>1</v>
      </c>
      <c r="F58" s="310">
        <f>IF(SUM(D58:E58)=0,"-",SUM(D58:E58))</f>
        <v>518</v>
      </c>
      <c r="G58" s="310">
        <v>1830</v>
      </c>
      <c r="H58" s="310">
        <v>301</v>
      </c>
      <c r="I58" s="323">
        <f t="shared" si="20"/>
        <v>16.448087431693988</v>
      </c>
      <c r="J58" s="209"/>
      <c r="K58" s="209"/>
      <c r="L58" s="209"/>
      <c r="M58" s="209"/>
    </row>
    <row r="59" spans="1:13" s="90" customFormat="1" ht="15" customHeight="1" x14ac:dyDescent="0.5">
      <c r="A59" s="938" t="s">
        <v>457</v>
      </c>
      <c r="B59" s="226" t="s">
        <v>1</v>
      </c>
      <c r="C59" s="300">
        <f>C62</f>
        <v>17115</v>
      </c>
      <c r="D59" s="300">
        <f t="shared" ref="D59:H61" si="23">D62</f>
        <v>1556</v>
      </c>
      <c r="E59" s="300">
        <f t="shared" si="23"/>
        <v>45</v>
      </c>
      <c r="F59" s="300">
        <f t="shared" si="23"/>
        <v>1601</v>
      </c>
      <c r="G59" s="300">
        <f t="shared" si="23"/>
        <v>10353</v>
      </c>
      <c r="H59" s="300">
        <f t="shared" si="23"/>
        <v>869</v>
      </c>
      <c r="I59" s="232">
        <f t="shared" ref="I59:I79" si="24">H59/G59*100</f>
        <v>8.3937023085096119</v>
      </c>
      <c r="J59" s="209"/>
      <c r="K59" s="209"/>
      <c r="L59" s="209"/>
      <c r="M59" s="209"/>
    </row>
    <row r="60" spans="1:13" s="90" customFormat="1" ht="15" customHeight="1" x14ac:dyDescent="0.5">
      <c r="A60" s="939"/>
      <c r="B60" s="226" t="s">
        <v>237</v>
      </c>
      <c r="C60" s="300">
        <f>C63</f>
        <v>7802</v>
      </c>
      <c r="D60" s="300">
        <f t="shared" si="23"/>
        <v>638</v>
      </c>
      <c r="E60" s="300">
        <f t="shared" si="23"/>
        <v>16</v>
      </c>
      <c r="F60" s="300">
        <f t="shared" si="23"/>
        <v>654</v>
      </c>
      <c r="G60" s="300">
        <f t="shared" si="23"/>
        <v>5190</v>
      </c>
      <c r="H60" s="300">
        <f t="shared" si="23"/>
        <v>333</v>
      </c>
      <c r="I60" s="232">
        <f t="shared" si="24"/>
        <v>6.4161849710982652</v>
      </c>
      <c r="J60" s="209"/>
      <c r="K60" s="209"/>
      <c r="L60" s="209"/>
      <c r="M60" s="209"/>
    </row>
    <row r="61" spans="1:13" s="90" customFormat="1" ht="15" customHeight="1" x14ac:dyDescent="0.5">
      <c r="A61" s="940"/>
      <c r="B61" s="226" t="s">
        <v>238</v>
      </c>
      <c r="C61" s="300">
        <f>C64</f>
        <v>9313</v>
      </c>
      <c r="D61" s="300">
        <f t="shared" si="23"/>
        <v>918</v>
      </c>
      <c r="E61" s="300">
        <f t="shared" si="23"/>
        <v>29</v>
      </c>
      <c r="F61" s="300">
        <f t="shared" si="23"/>
        <v>947</v>
      </c>
      <c r="G61" s="300">
        <f t="shared" si="23"/>
        <v>5163</v>
      </c>
      <c r="H61" s="300">
        <f t="shared" si="23"/>
        <v>536</v>
      </c>
      <c r="I61" s="232">
        <f t="shared" si="24"/>
        <v>10.381561107883014</v>
      </c>
      <c r="J61" s="209"/>
      <c r="K61" s="209"/>
      <c r="L61" s="209"/>
      <c r="M61" s="209"/>
    </row>
    <row r="62" spans="1:13" s="90" customFormat="1" ht="15" customHeight="1" x14ac:dyDescent="0.5">
      <c r="A62" s="920" t="s">
        <v>458</v>
      </c>
      <c r="B62" s="185" t="s">
        <v>1</v>
      </c>
      <c r="C62" s="233">
        <f t="shared" ref="C62:H64" si="25">SUM(C65,C68,C71,C74,C77)</f>
        <v>17115</v>
      </c>
      <c r="D62" s="233">
        <f t="shared" si="25"/>
        <v>1556</v>
      </c>
      <c r="E62" s="233">
        <f t="shared" si="25"/>
        <v>45</v>
      </c>
      <c r="F62" s="233">
        <f t="shared" si="25"/>
        <v>1601</v>
      </c>
      <c r="G62" s="233">
        <f t="shared" si="25"/>
        <v>10353</v>
      </c>
      <c r="H62" s="233">
        <f t="shared" si="25"/>
        <v>869</v>
      </c>
      <c r="I62" s="187">
        <f t="shared" si="24"/>
        <v>8.3937023085096119</v>
      </c>
      <c r="J62" s="209"/>
      <c r="K62" s="209"/>
      <c r="L62" s="209"/>
      <c r="M62" s="209"/>
    </row>
    <row r="63" spans="1:13" s="90" customFormat="1" ht="15" customHeight="1" x14ac:dyDescent="0.5">
      <c r="A63" s="921"/>
      <c r="B63" s="185" t="s">
        <v>237</v>
      </c>
      <c r="C63" s="233">
        <f t="shared" si="25"/>
        <v>7802</v>
      </c>
      <c r="D63" s="233">
        <f t="shared" si="25"/>
        <v>638</v>
      </c>
      <c r="E63" s="233">
        <f t="shared" si="25"/>
        <v>16</v>
      </c>
      <c r="F63" s="233">
        <f t="shared" si="25"/>
        <v>654</v>
      </c>
      <c r="G63" s="233">
        <f t="shared" si="25"/>
        <v>5190</v>
      </c>
      <c r="H63" s="233">
        <f t="shared" si="25"/>
        <v>333</v>
      </c>
      <c r="I63" s="187">
        <f t="shared" si="24"/>
        <v>6.4161849710982652</v>
      </c>
      <c r="J63" s="209"/>
      <c r="K63" s="209"/>
      <c r="L63" s="209"/>
      <c r="M63" s="209"/>
    </row>
    <row r="64" spans="1:13" s="90" customFormat="1" ht="15" customHeight="1" x14ac:dyDescent="0.5">
      <c r="A64" s="922"/>
      <c r="B64" s="185" t="s">
        <v>238</v>
      </c>
      <c r="C64" s="233">
        <f t="shared" si="25"/>
        <v>9313</v>
      </c>
      <c r="D64" s="233">
        <f t="shared" si="25"/>
        <v>918</v>
      </c>
      <c r="E64" s="233">
        <f t="shared" si="25"/>
        <v>29</v>
      </c>
      <c r="F64" s="233">
        <f t="shared" si="25"/>
        <v>947</v>
      </c>
      <c r="G64" s="233">
        <f t="shared" si="25"/>
        <v>5163</v>
      </c>
      <c r="H64" s="233">
        <f t="shared" si="25"/>
        <v>536</v>
      </c>
      <c r="I64" s="187">
        <f t="shared" si="24"/>
        <v>10.381561107883014</v>
      </c>
      <c r="J64" s="209"/>
      <c r="K64" s="209"/>
      <c r="L64" s="209"/>
      <c r="M64" s="209"/>
    </row>
    <row r="65" spans="1:13" s="90" customFormat="1" ht="14.25" customHeight="1" x14ac:dyDescent="0.5">
      <c r="A65" s="755" t="s">
        <v>459</v>
      </c>
      <c r="B65" s="302" t="s">
        <v>1</v>
      </c>
      <c r="C65" s="521">
        <f t="shared" ref="C65:H65" si="26">SUM(C66:C67)</f>
        <v>5604</v>
      </c>
      <c r="D65" s="522">
        <f t="shared" si="26"/>
        <v>390</v>
      </c>
      <c r="E65" s="522">
        <f t="shared" si="26"/>
        <v>39</v>
      </c>
      <c r="F65" s="522">
        <f t="shared" si="26"/>
        <v>429</v>
      </c>
      <c r="G65" s="522">
        <f t="shared" si="26"/>
        <v>3525</v>
      </c>
      <c r="H65" s="522">
        <f t="shared" si="26"/>
        <v>253</v>
      </c>
      <c r="I65" s="735">
        <f t="shared" si="24"/>
        <v>7.1773049645390063</v>
      </c>
      <c r="J65" s="209"/>
      <c r="K65" s="209"/>
      <c r="L65" s="209"/>
      <c r="M65" s="209"/>
    </row>
    <row r="66" spans="1:13" s="90" customFormat="1" ht="14.25" customHeight="1" x14ac:dyDescent="0.5">
      <c r="A66" s="851"/>
      <c r="B66" s="302" t="s">
        <v>237</v>
      </c>
      <c r="C66" s="521">
        <v>2556</v>
      </c>
      <c r="D66" s="522">
        <v>151</v>
      </c>
      <c r="E66" s="522">
        <v>15</v>
      </c>
      <c r="F66" s="522">
        <f>SUM(D66:E66)</f>
        <v>166</v>
      </c>
      <c r="G66" s="522">
        <v>1776</v>
      </c>
      <c r="H66" s="522">
        <v>90</v>
      </c>
      <c r="I66" s="735">
        <f t="shared" si="24"/>
        <v>5.0675675675675675</v>
      </c>
      <c r="J66" s="209"/>
      <c r="K66" s="209"/>
      <c r="L66" s="209"/>
      <c r="M66" s="209"/>
    </row>
    <row r="67" spans="1:13" s="90" customFormat="1" ht="14.25" customHeight="1" x14ac:dyDescent="0.5">
      <c r="A67" s="756"/>
      <c r="B67" s="302" t="s">
        <v>238</v>
      </c>
      <c r="C67" s="521">
        <v>3048</v>
      </c>
      <c r="D67" s="522">
        <v>239</v>
      </c>
      <c r="E67" s="522">
        <v>24</v>
      </c>
      <c r="F67" s="522">
        <f>SUM(D67:E67)</f>
        <v>263</v>
      </c>
      <c r="G67" s="522">
        <v>1749</v>
      </c>
      <c r="H67" s="522">
        <v>163</v>
      </c>
      <c r="I67" s="735">
        <f t="shared" si="24"/>
        <v>9.3196112064036587</v>
      </c>
      <c r="J67" s="209"/>
      <c r="K67" s="209"/>
      <c r="L67" s="209"/>
      <c r="M67" s="209"/>
    </row>
    <row r="68" spans="1:13" s="90" customFormat="1" ht="14.25" customHeight="1" x14ac:dyDescent="0.5">
      <c r="A68" s="755" t="s">
        <v>461</v>
      </c>
      <c r="B68" s="302" t="s">
        <v>1</v>
      </c>
      <c r="C68" s="521">
        <f t="shared" ref="C68:H68" si="27">SUM(C69:C70)</f>
        <v>3705</v>
      </c>
      <c r="D68" s="522">
        <f t="shared" si="27"/>
        <v>354</v>
      </c>
      <c r="E68" s="522" t="s">
        <v>375</v>
      </c>
      <c r="F68" s="522">
        <f t="shared" si="27"/>
        <v>354</v>
      </c>
      <c r="G68" s="522">
        <f t="shared" si="27"/>
        <v>2234</v>
      </c>
      <c r="H68" s="522">
        <f t="shared" si="27"/>
        <v>167</v>
      </c>
      <c r="I68" s="735">
        <f t="shared" si="24"/>
        <v>7.4753804834377799</v>
      </c>
      <c r="J68" s="209"/>
      <c r="K68" s="209"/>
      <c r="L68" s="209"/>
      <c r="M68" s="209"/>
    </row>
    <row r="69" spans="1:13" s="90" customFormat="1" ht="14.25" customHeight="1" x14ac:dyDescent="0.5">
      <c r="A69" s="851"/>
      <c r="B69" s="302" t="s">
        <v>237</v>
      </c>
      <c r="C69" s="521">
        <v>1677</v>
      </c>
      <c r="D69" s="522">
        <v>136</v>
      </c>
      <c r="E69" s="522" t="s">
        <v>529</v>
      </c>
      <c r="F69" s="522">
        <f>SUM(D69:E69)</f>
        <v>136</v>
      </c>
      <c r="G69" s="522">
        <v>1116</v>
      </c>
      <c r="H69" s="522">
        <v>64</v>
      </c>
      <c r="I69" s="735">
        <f t="shared" si="24"/>
        <v>5.7347670250896057</v>
      </c>
      <c r="J69" s="209"/>
      <c r="K69" s="209"/>
      <c r="L69" s="209"/>
      <c r="M69" s="209"/>
    </row>
    <row r="70" spans="1:13" s="90" customFormat="1" ht="14.25" customHeight="1" x14ac:dyDescent="0.5">
      <c r="A70" s="756"/>
      <c r="B70" s="302" t="s">
        <v>238</v>
      </c>
      <c r="C70" s="521">
        <v>2028</v>
      </c>
      <c r="D70" s="522">
        <v>218</v>
      </c>
      <c r="E70" s="522" t="s">
        <v>528</v>
      </c>
      <c r="F70" s="522">
        <f>SUM(D70:E70)</f>
        <v>218</v>
      </c>
      <c r="G70" s="522">
        <v>1118</v>
      </c>
      <c r="H70" s="522">
        <v>103</v>
      </c>
      <c r="I70" s="735">
        <f t="shared" si="24"/>
        <v>9.2128801431127023</v>
      </c>
      <c r="J70" s="209"/>
      <c r="K70" s="209"/>
      <c r="L70" s="209"/>
      <c r="M70" s="209"/>
    </row>
    <row r="71" spans="1:13" s="90" customFormat="1" ht="14.25" customHeight="1" x14ac:dyDescent="0.5">
      <c r="A71" s="755" t="s">
        <v>460</v>
      </c>
      <c r="B71" s="302" t="s">
        <v>1</v>
      </c>
      <c r="C71" s="521">
        <f t="shared" ref="C71:H71" si="28">SUM(C72:C73)</f>
        <v>2961</v>
      </c>
      <c r="D71" s="522">
        <f t="shared" si="28"/>
        <v>363</v>
      </c>
      <c r="E71" s="522" t="s">
        <v>528</v>
      </c>
      <c r="F71" s="522">
        <f t="shared" si="28"/>
        <v>363</v>
      </c>
      <c r="G71" s="522">
        <f t="shared" si="28"/>
        <v>1744</v>
      </c>
      <c r="H71" s="522">
        <f t="shared" si="28"/>
        <v>218</v>
      </c>
      <c r="I71" s="735">
        <f t="shared" si="24"/>
        <v>12.5</v>
      </c>
      <c r="J71" s="209"/>
      <c r="K71" s="209"/>
      <c r="L71" s="209"/>
      <c r="M71" s="209"/>
    </row>
    <row r="72" spans="1:13" ht="14.25" customHeight="1" x14ac:dyDescent="0.5">
      <c r="A72" s="851"/>
      <c r="B72" s="302" t="s">
        <v>237</v>
      </c>
      <c r="C72" s="521">
        <v>1360</v>
      </c>
      <c r="D72" s="522">
        <v>168</v>
      </c>
      <c r="E72" s="522" t="s">
        <v>528</v>
      </c>
      <c r="F72" s="522">
        <f>SUM(D72:E72)</f>
        <v>168</v>
      </c>
      <c r="G72" s="522">
        <v>876</v>
      </c>
      <c r="H72" s="522">
        <v>93</v>
      </c>
      <c r="I72" s="735">
        <f t="shared" si="24"/>
        <v>10.616438356164384</v>
      </c>
      <c r="J72" s="213"/>
      <c r="K72" s="213"/>
      <c r="L72" s="213"/>
      <c r="M72" s="213"/>
    </row>
    <row r="73" spans="1:13" ht="14.25" customHeight="1" x14ac:dyDescent="0.5">
      <c r="A73" s="756"/>
      <c r="B73" s="302" t="s">
        <v>238</v>
      </c>
      <c r="C73" s="521">
        <v>1601</v>
      </c>
      <c r="D73" s="522">
        <v>195</v>
      </c>
      <c r="E73" s="522" t="s">
        <v>532</v>
      </c>
      <c r="F73" s="522">
        <f>SUM(D73:E73)</f>
        <v>195</v>
      </c>
      <c r="G73" s="522">
        <v>868</v>
      </c>
      <c r="H73" s="522">
        <v>125</v>
      </c>
      <c r="I73" s="735">
        <f t="shared" si="24"/>
        <v>14.400921658986174</v>
      </c>
      <c r="J73" s="299"/>
      <c r="K73" s="299"/>
      <c r="L73" s="299"/>
      <c r="M73" s="299"/>
    </row>
    <row r="74" spans="1:13" ht="14.25" customHeight="1" x14ac:dyDescent="0.5">
      <c r="A74" s="755" t="s">
        <v>462</v>
      </c>
      <c r="B74" s="302" t="s">
        <v>1</v>
      </c>
      <c r="C74" s="521">
        <f t="shared" ref="C74:H74" si="29">SUM(C75:C76)</f>
        <v>2886</v>
      </c>
      <c r="D74" s="522">
        <f t="shared" si="29"/>
        <v>252</v>
      </c>
      <c r="E74" s="522">
        <f t="shared" si="29"/>
        <v>6</v>
      </c>
      <c r="F74" s="522">
        <f t="shared" si="29"/>
        <v>258</v>
      </c>
      <c r="G74" s="522">
        <f t="shared" si="29"/>
        <v>1668</v>
      </c>
      <c r="H74" s="522">
        <f t="shared" si="29"/>
        <v>132</v>
      </c>
      <c r="I74" s="735">
        <f t="shared" si="24"/>
        <v>7.9136690647482011</v>
      </c>
      <c r="J74" s="299"/>
      <c r="K74" s="299"/>
      <c r="L74" s="299"/>
      <c r="M74" s="299"/>
    </row>
    <row r="75" spans="1:13" ht="14.25" customHeight="1" x14ac:dyDescent="0.5">
      <c r="A75" s="851"/>
      <c r="B75" s="302" t="s">
        <v>237</v>
      </c>
      <c r="C75" s="521">
        <v>1281</v>
      </c>
      <c r="D75" s="522">
        <v>100</v>
      </c>
      <c r="E75" s="522">
        <v>1</v>
      </c>
      <c r="F75" s="522">
        <f>SUM(D75:E75)</f>
        <v>101</v>
      </c>
      <c r="G75" s="522">
        <v>806</v>
      </c>
      <c r="H75" s="522">
        <v>45</v>
      </c>
      <c r="I75" s="735">
        <f t="shared" si="24"/>
        <v>5.583126550868486</v>
      </c>
    </row>
    <row r="76" spans="1:13" ht="14.25" customHeight="1" x14ac:dyDescent="0.5">
      <c r="A76" s="756"/>
      <c r="B76" s="302" t="s">
        <v>238</v>
      </c>
      <c r="C76" s="521">
        <v>1605</v>
      </c>
      <c r="D76" s="522">
        <v>152</v>
      </c>
      <c r="E76" s="522">
        <v>5</v>
      </c>
      <c r="F76" s="522">
        <f>SUM(D76:E76)</f>
        <v>157</v>
      </c>
      <c r="G76" s="522">
        <v>862</v>
      </c>
      <c r="H76" s="522">
        <v>87</v>
      </c>
      <c r="I76" s="735">
        <f t="shared" si="24"/>
        <v>10.092807424593968</v>
      </c>
    </row>
    <row r="77" spans="1:13" s="135" customFormat="1" ht="14.25" customHeight="1" x14ac:dyDescent="0.5">
      <c r="A77" s="755" t="s">
        <v>463</v>
      </c>
      <c r="B77" s="302" t="s">
        <v>1</v>
      </c>
      <c r="C77" s="521">
        <f t="shared" ref="C77:H77" si="30">SUM(C78:C79)</f>
        <v>1959</v>
      </c>
      <c r="D77" s="522">
        <f t="shared" si="30"/>
        <v>197</v>
      </c>
      <c r="E77" s="522" t="s">
        <v>375</v>
      </c>
      <c r="F77" s="522">
        <f t="shared" si="30"/>
        <v>197</v>
      </c>
      <c r="G77" s="522">
        <f t="shared" si="30"/>
        <v>1182</v>
      </c>
      <c r="H77" s="522">
        <f t="shared" si="30"/>
        <v>99</v>
      </c>
      <c r="I77" s="735">
        <f t="shared" si="24"/>
        <v>8.3756345177664979</v>
      </c>
      <c r="J77" s="176"/>
      <c r="K77" s="176"/>
      <c r="L77" s="176"/>
    </row>
    <row r="78" spans="1:13" ht="14.25" customHeight="1" x14ac:dyDescent="0.5">
      <c r="A78" s="851"/>
      <c r="B78" s="302" t="s">
        <v>237</v>
      </c>
      <c r="C78" s="521">
        <v>928</v>
      </c>
      <c r="D78" s="522">
        <v>83</v>
      </c>
      <c r="E78" s="522" t="s">
        <v>179</v>
      </c>
      <c r="F78" s="522">
        <f>SUM(D78:E78)</f>
        <v>83</v>
      </c>
      <c r="G78" s="522">
        <v>616</v>
      </c>
      <c r="H78" s="522">
        <v>41</v>
      </c>
      <c r="I78" s="735">
        <f t="shared" si="24"/>
        <v>6.6558441558441555</v>
      </c>
      <c r="J78" s="88"/>
      <c r="K78" s="88"/>
    </row>
    <row r="79" spans="1:13" ht="14.25" customHeight="1" x14ac:dyDescent="0.5">
      <c r="A79" s="756"/>
      <c r="B79" s="302" t="s">
        <v>238</v>
      </c>
      <c r="C79" s="521">
        <v>1031</v>
      </c>
      <c r="D79" s="522">
        <v>114</v>
      </c>
      <c r="E79" s="522" t="s">
        <v>179</v>
      </c>
      <c r="F79" s="522">
        <f>SUM(D79:E79)</f>
        <v>114</v>
      </c>
      <c r="G79" s="522">
        <v>566</v>
      </c>
      <c r="H79" s="522">
        <v>58</v>
      </c>
      <c r="I79" s="735">
        <f t="shared" si="24"/>
        <v>10.247349823321555</v>
      </c>
    </row>
    <row r="80" spans="1:13" ht="16" x14ac:dyDescent="0.5">
      <c r="A80" s="249"/>
      <c r="B80" s="206"/>
      <c r="C80" s="206"/>
      <c r="D80" s="207"/>
      <c r="E80" s="208"/>
      <c r="F80" s="208"/>
      <c r="G80" s="208"/>
      <c r="H80" s="208"/>
      <c r="I80" s="298"/>
    </row>
    <row r="81" spans="1:9" ht="16" x14ac:dyDescent="0.5">
      <c r="A81" s="210" t="s">
        <v>336</v>
      </c>
      <c r="B81" s="210"/>
      <c r="C81" s="210"/>
      <c r="D81" s="211"/>
      <c r="E81" s="212"/>
      <c r="F81" s="212"/>
      <c r="G81" s="212"/>
      <c r="H81" s="212"/>
      <c r="I81" s="263"/>
    </row>
    <row r="82" spans="1:9" ht="16" x14ac:dyDescent="0.5">
      <c r="A82" s="730" t="s">
        <v>422</v>
      </c>
      <c r="B82" s="299"/>
      <c r="C82" s="299"/>
      <c r="D82" s="299"/>
      <c r="E82" s="299"/>
      <c r="F82" s="299"/>
      <c r="G82" s="299"/>
      <c r="H82" s="299"/>
      <c r="I82" s="299"/>
    </row>
    <row r="83" spans="1:9" ht="16" x14ac:dyDescent="0.5">
      <c r="A83" s="731" t="s">
        <v>423</v>
      </c>
      <c r="B83" s="299"/>
      <c r="C83" s="299"/>
      <c r="D83" s="299"/>
      <c r="E83" s="299"/>
      <c r="F83" s="299"/>
      <c r="G83" s="299"/>
      <c r="H83" s="299"/>
      <c r="I83" s="299"/>
    </row>
    <row r="84" spans="1:9" x14ac:dyDescent="0.2">
      <c r="A84" s="111"/>
      <c r="B84" s="111"/>
      <c r="C84" s="111"/>
      <c r="D84" s="88"/>
      <c r="E84" s="112"/>
      <c r="F84" s="112"/>
      <c r="G84" s="112"/>
      <c r="H84" s="112"/>
      <c r="I84" s="88"/>
    </row>
    <row r="85" spans="1:9" x14ac:dyDescent="0.2">
      <c r="A85" s="111"/>
      <c r="B85" s="111"/>
      <c r="C85" s="111"/>
      <c r="D85" s="111"/>
      <c r="E85" s="88"/>
      <c r="F85" s="88"/>
      <c r="G85" s="88"/>
      <c r="H85" s="88"/>
      <c r="I85" s="112"/>
    </row>
    <row r="86" spans="1:9" x14ac:dyDescent="0.2">
      <c r="A86" s="941"/>
      <c r="B86" s="941"/>
      <c r="C86" s="941"/>
      <c r="D86" s="941"/>
      <c r="E86" s="941"/>
      <c r="F86" s="941"/>
      <c r="G86" s="941"/>
      <c r="H86" s="941"/>
      <c r="I86" s="941"/>
    </row>
    <row r="87" spans="1:9" x14ac:dyDescent="0.2">
      <c r="A87" s="111"/>
      <c r="B87" s="111"/>
      <c r="C87" s="111"/>
      <c r="D87" s="111"/>
      <c r="E87" s="88"/>
      <c r="F87" s="88"/>
      <c r="G87" s="88"/>
      <c r="H87" s="88"/>
      <c r="I87" s="112"/>
    </row>
    <row r="88" spans="1:9" x14ac:dyDescent="0.2">
      <c r="A88" s="111"/>
      <c r="B88" s="111"/>
      <c r="C88" s="111"/>
      <c r="D88" s="88"/>
      <c r="E88" s="112"/>
      <c r="F88" s="112"/>
      <c r="G88" s="112"/>
      <c r="H88" s="112"/>
      <c r="I88" s="88"/>
    </row>
    <row r="89" spans="1:9" x14ac:dyDescent="0.2">
      <c r="A89" s="111"/>
      <c r="B89" s="111"/>
      <c r="C89" s="111"/>
      <c r="D89" s="88"/>
      <c r="E89" s="112"/>
      <c r="F89" s="112"/>
      <c r="G89" s="112"/>
      <c r="H89" s="112"/>
      <c r="I89" s="88"/>
    </row>
    <row r="90" spans="1:9" x14ac:dyDescent="0.2">
      <c r="D90" s="91"/>
      <c r="E90" s="114"/>
      <c r="F90" s="114"/>
      <c r="G90" s="114"/>
      <c r="H90" s="114"/>
    </row>
  </sheetData>
  <mergeCells count="30">
    <mergeCell ref="J1:K1"/>
    <mergeCell ref="A1:I1"/>
    <mergeCell ref="A20:A22"/>
    <mergeCell ref="A23:A25"/>
    <mergeCell ref="A26:A28"/>
    <mergeCell ref="A74:A76"/>
    <mergeCell ref="A11:A13"/>
    <mergeCell ref="A62:A64"/>
    <mergeCell ref="D2:F2"/>
    <mergeCell ref="A29:A31"/>
    <mergeCell ref="A86:I86"/>
    <mergeCell ref="A5:A7"/>
    <mergeCell ref="A14:A16"/>
    <mergeCell ref="A17:A19"/>
    <mergeCell ref="A53:A55"/>
    <mergeCell ref="A44:A46"/>
    <mergeCell ref="A59:A61"/>
    <mergeCell ref="A50:A52"/>
    <mergeCell ref="A32:A34"/>
    <mergeCell ref="A35:A37"/>
    <mergeCell ref="G2:I2"/>
    <mergeCell ref="A8:A10"/>
    <mergeCell ref="A77:A79"/>
    <mergeCell ref="A38:A40"/>
    <mergeCell ref="A47:A49"/>
    <mergeCell ref="A56:A58"/>
    <mergeCell ref="A65:A67"/>
    <mergeCell ref="A68:A70"/>
    <mergeCell ref="A71:A73"/>
    <mergeCell ref="A41:A43"/>
  </mergeCells>
  <phoneticPr fontId="2"/>
  <pageMargins left="0.98425196850393704" right="0.39370078740157483" top="0.78740157480314965" bottom="0.78740157480314965" header="0" footer="0"/>
  <pageSetup paperSize="9" scale="74" orientation="portrait" r:id="rId1"/>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view="pageBreakPreview" zoomScale="80" zoomScaleNormal="25" zoomScaleSheetLayoutView="80" workbookViewId="0">
      <pane xSplit="2" ySplit="13" topLeftCell="C14" activePane="bottomRight" state="frozen"/>
      <selection pane="topRight" activeCell="C1" sqref="C1"/>
      <selection pane="bottomLeft" activeCell="A14" sqref="A14"/>
      <selection pane="bottomRight" activeCell="R24" sqref="R24"/>
    </sheetView>
  </sheetViews>
  <sheetFormatPr defaultColWidth="9" defaultRowHeight="13" x14ac:dyDescent="0.2"/>
  <cols>
    <col min="1" max="1" width="17" style="121" customWidth="1"/>
    <col min="2" max="2" width="6" style="121" customWidth="1"/>
    <col min="3" max="3" width="11.90625" style="121" customWidth="1"/>
    <col min="4" max="4" width="11.90625" style="117" customWidth="1"/>
    <col min="5" max="5" width="11.90625" style="122" customWidth="1"/>
    <col min="6" max="6" width="9.453125" style="117" customWidth="1"/>
    <col min="7" max="7" width="9.90625" style="117" customWidth="1"/>
    <col min="8" max="8" width="10.36328125" style="117" customWidth="1"/>
    <col min="9" max="13" width="10.453125" style="117" customWidth="1"/>
    <col min="14" max="14" width="2.36328125" style="117" customWidth="1"/>
    <col min="15" max="17" width="8.36328125" style="117" customWidth="1"/>
    <col min="18" max="16384" width="9" style="117"/>
  </cols>
  <sheetData>
    <row r="1" spans="1:15" ht="16.5" customHeight="1" x14ac:dyDescent="0.2">
      <c r="A1" s="239" t="s">
        <v>501</v>
      </c>
      <c r="B1" s="239"/>
      <c r="C1" s="239"/>
      <c r="D1" s="239"/>
      <c r="E1" s="239"/>
      <c r="F1" s="251"/>
      <c r="G1" s="242"/>
      <c r="H1" s="242"/>
      <c r="I1" s="242"/>
      <c r="J1" s="242"/>
      <c r="K1" s="242"/>
      <c r="L1" s="957" t="s">
        <v>485</v>
      </c>
      <c r="M1" s="957"/>
      <c r="N1" s="115"/>
    </row>
    <row r="2" spans="1:15" ht="12" customHeight="1" x14ac:dyDescent="0.2">
      <c r="A2" s="955"/>
      <c r="B2" s="955"/>
      <c r="C2" s="778" t="s">
        <v>335</v>
      </c>
      <c r="D2" s="778" t="s">
        <v>333</v>
      </c>
      <c r="E2" s="924" t="s">
        <v>360</v>
      </c>
      <c r="F2" s="953"/>
      <c r="G2" s="953"/>
      <c r="H2" s="953"/>
      <c r="I2" s="953"/>
      <c r="J2" s="953"/>
      <c r="K2" s="953"/>
      <c r="L2" s="953"/>
      <c r="M2" s="954"/>
      <c r="N2" s="138"/>
      <c r="O2" s="123"/>
    </row>
    <row r="3" spans="1:15" ht="12" customHeight="1" x14ac:dyDescent="0.2">
      <c r="A3" s="955"/>
      <c r="B3" s="955"/>
      <c r="C3" s="867"/>
      <c r="D3" s="867"/>
      <c r="E3" s="924" t="s">
        <v>352</v>
      </c>
      <c r="F3" s="953"/>
      <c r="G3" s="953"/>
      <c r="H3" s="953"/>
      <c r="I3" s="953"/>
      <c r="J3" s="953"/>
      <c r="K3" s="954"/>
      <c r="L3" s="777" t="s">
        <v>297</v>
      </c>
      <c r="M3" s="777" t="s">
        <v>298</v>
      </c>
    </row>
    <row r="4" spans="1:15" ht="12" customHeight="1" x14ac:dyDescent="0.2">
      <c r="A4" s="955"/>
      <c r="B4" s="955"/>
      <c r="C4" s="867"/>
      <c r="D4" s="867"/>
      <c r="E4" s="955" t="s">
        <v>299</v>
      </c>
      <c r="F4" s="868" t="s">
        <v>300</v>
      </c>
      <c r="G4" s="953"/>
      <c r="H4" s="953"/>
      <c r="I4" s="954"/>
      <c r="J4" s="777" t="s">
        <v>350</v>
      </c>
      <c r="K4" s="858" t="s">
        <v>334</v>
      </c>
      <c r="L4" s="777"/>
      <c r="M4" s="777"/>
    </row>
    <row r="5" spans="1:15" ht="12" customHeight="1" x14ac:dyDescent="0.2">
      <c r="A5" s="955"/>
      <c r="B5" s="955"/>
      <c r="C5" s="867"/>
      <c r="D5" s="867"/>
      <c r="E5" s="955"/>
      <c r="F5" s="869"/>
      <c r="G5" s="868" t="s">
        <v>357</v>
      </c>
      <c r="H5" s="953"/>
      <c r="I5" s="954"/>
      <c r="J5" s="777"/>
      <c r="K5" s="866"/>
      <c r="L5" s="777"/>
      <c r="M5" s="777"/>
    </row>
    <row r="6" spans="1:15" ht="12" customHeight="1" x14ac:dyDescent="0.2">
      <c r="A6" s="955"/>
      <c r="B6" s="955"/>
      <c r="C6" s="867"/>
      <c r="D6" s="867"/>
      <c r="E6" s="955"/>
      <c r="F6" s="869"/>
      <c r="G6" s="869"/>
      <c r="H6" s="868" t="s">
        <v>358</v>
      </c>
      <c r="I6" s="244"/>
      <c r="J6" s="777"/>
      <c r="K6" s="866"/>
      <c r="L6" s="777"/>
      <c r="M6" s="777"/>
    </row>
    <row r="7" spans="1:15" ht="33.75" customHeight="1" x14ac:dyDescent="0.2">
      <c r="A7" s="955"/>
      <c r="B7" s="955"/>
      <c r="C7" s="882"/>
      <c r="D7" s="882"/>
      <c r="E7" s="955"/>
      <c r="F7" s="956"/>
      <c r="G7" s="956"/>
      <c r="H7" s="956"/>
      <c r="I7" s="245" t="s">
        <v>359</v>
      </c>
      <c r="J7" s="777"/>
      <c r="K7" s="959"/>
      <c r="L7" s="777"/>
      <c r="M7" s="777"/>
    </row>
    <row r="8" spans="1:15" ht="12" customHeight="1" x14ac:dyDescent="0.2">
      <c r="A8" s="958" t="s">
        <v>178</v>
      </c>
      <c r="B8" s="434" t="s">
        <v>1</v>
      </c>
      <c r="C8" s="327">
        <v>283254</v>
      </c>
      <c r="D8" s="327">
        <v>24124</v>
      </c>
      <c r="E8" s="327">
        <v>4816</v>
      </c>
      <c r="F8" s="327">
        <v>679</v>
      </c>
      <c r="G8" s="327">
        <v>477</v>
      </c>
      <c r="H8" s="327">
        <v>267</v>
      </c>
      <c r="I8" s="327">
        <v>164</v>
      </c>
      <c r="J8" s="327">
        <v>526</v>
      </c>
      <c r="K8" s="327">
        <v>9725</v>
      </c>
      <c r="L8" s="327">
        <v>4710</v>
      </c>
      <c r="M8" s="327">
        <v>3668</v>
      </c>
    </row>
    <row r="9" spans="1:15" ht="12" customHeight="1" x14ac:dyDescent="0.2">
      <c r="A9" s="958"/>
      <c r="B9" s="246" t="s">
        <v>237</v>
      </c>
      <c r="C9" s="327">
        <v>107726</v>
      </c>
      <c r="D9" s="327">
        <v>11316</v>
      </c>
      <c r="E9" s="327">
        <v>1595</v>
      </c>
      <c r="F9" s="327">
        <v>365</v>
      </c>
      <c r="G9" s="327">
        <v>250</v>
      </c>
      <c r="H9" s="327">
        <v>144</v>
      </c>
      <c r="I9" s="327">
        <v>82</v>
      </c>
      <c r="J9" s="327">
        <v>297</v>
      </c>
      <c r="K9" s="327">
        <v>4896</v>
      </c>
      <c r="L9" s="327">
        <v>2470</v>
      </c>
      <c r="M9" s="327">
        <v>1693</v>
      </c>
    </row>
    <row r="10" spans="1:15" ht="12" customHeight="1" x14ac:dyDescent="0.2">
      <c r="A10" s="958"/>
      <c r="B10" s="246" t="s">
        <v>238</v>
      </c>
      <c r="C10" s="327">
        <v>175528</v>
      </c>
      <c r="D10" s="327">
        <v>12808</v>
      </c>
      <c r="E10" s="327">
        <v>3221</v>
      </c>
      <c r="F10" s="327">
        <v>314</v>
      </c>
      <c r="G10" s="327">
        <v>227</v>
      </c>
      <c r="H10" s="327">
        <v>123</v>
      </c>
      <c r="I10" s="327">
        <v>82</v>
      </c>
      <c r="J10" s="327">
        <v>229</v>
      </c>
      <c r="K10" s="327">
        <v>4829</v>
      </c>
      <c r="L10" s="327">
        <v>2240</v>
      </c>
      <c r="M10" s="327">
        <v>1975</v>
      </c>
    </row>
    <row r="11" spans="1:15" s="126" customFormat="1" ht="12" customHeight="1" x14ac:dyDescent="0.2">
      <c r="A11" s="760" t="s">
        <v>451</v>
      </c>
      <c r="B11" s="506" t="s">
        <v>1</v>
      </c>
      <c r="C11" s="224">
        <v>8502</v>
      </c>
      <c r="D11" s="224">
        <v>725</v>
      </c>
      <c r="E11" s="224">
        <v>152</v>
      </c>
      <c r="F11" s="224">
        <v>24</v>
      </c>
      <c r="G11" s="224">
        <v>1</v>
      </c>
      <c r="H11" s="224" t="s">
        <v>375</v>
      </c>
      <c r="I11" s="224" t="s">
        <v>528</v>
      </c>
      <c r="J11" s="224">
        <v>2</v>
      </c>
      <c r="K11" s="224">
        <v>263</v>
      </c>
      <c r="L11" s="224">
        <v>284</v>
      </c>
      <c r="M11" s="224" t="s">
        <v>375</v>
      </c>
    </row>
    <row r="12" spans="1:15" s="126" customFormat="1" ht="12" customHeight="1" x14ac:dyDescent="0.2">
      <c r="A12" s="988"/>
      <c r="B12" s="257" t="s">
        <v>237</v>
      </c>
      <c r="C12" s="224">
        <v>3081</v>
      </c>
      <c r="D12" s="224">
        <v>339</v>
      </c>
      <c r="E12" s="224">
        <v>56</v>
      </c>
      <c r="F12" s="224">
        <v>10</v>
      </c>
      <c r="G12" s="224" t="s">
        <v>375</v>
      </c>
      <c r="H12" s="224" t="s">
        <v>375</v>
      </c>
      <c r="I12" s="224" t="s">
        <v>375</v>
      </c>
      <c r="J12" s="224">
        <v>2</v>
      </c>
      <c r="K12" s="224">
        <v>139</v>
      </c>
      <c r="L12" s="224">
        <v>132</v>
      </c>
      <c r="M12" s="224" t="s">
        <v>529</v>
      </c>
    </row>
    <row r="13" spans="1:15" s="126" customFormat="1" ht="12" customHeight="1" x14ac:dyDescent="0.2">
      <c r="A13" s="989"/>
      <c r="B13" s="257" t="s">
        <v>238</v>
      </c>
      <c r="C13" s="224">
        <v>5421</v>
      </c>
      <c r="D13" s="224">
        <v>386</v>
      </c>
      <c r="E13" s="224">
        <v>96</v>
      </c>
      <c r="F13" s="224">
        <v>14</v>
      </c>
      <c r="G13" s="224">
        <v>1</v>
      </c>
      <c r="H13" s="224" t="s">
        <v>375</v>
      </c>
      <c r="I13" s="224" t="s">
        <v>528</v>
      </c>
      <c r="J13" s="224" t="s">
        <v>529</v>
      </c>
      <c r="K13" s="224">
        <v>124</v>
      </c>
      <c r="L13" s="224">
        <v>152</v>
      </c>
      <c r="M13" s="224" t="s">
        <v>529</v>
      </c>
    </row>
    <row r="14" spans="1:15" s="126" customFormat="1" ht="12" customHeight="1" x14ac:dyDescent="0.2">
      <c r="A14" s="986" t="s">
        <v>467</v>
      </c>
      <c r="B14" s="341" t="s">
        <v>1</v>
      </c>
      <c r="C14" s="219">
        <f>SUM(C15,C16)</f>
        <v>6391</v>
      </c>
      <c r="D14" s="219">
        <f t="shared" ref="D14:M14" si="0">SUM(D15,D16)</f>
        <v>660</v>
      </c>
      <c r="E14" s="219">
        <f t="shared" si="0"/>
        <v>179</v>
      </c>
      <c r="F14" s="219">
        <f t="shared" si="0"/>
        <v>25</v>
      </c>
      <c r="G14" s="219">
        <f t="shared" si="0"/>
        <v>10</v>
      </c>
      <c r="H14" s="219">
        <f t="shared" si="0"/>
        <v>7</v>
      </c>
      <c r="I14" s="219" t="s">
        <v>375</v>
      </c>
      <c r="J14" s="219">
        <f t="shared" si="0"/>
        <v>7</v>
      </c>
      <c r="K14" s="219">
        <f t="shared" si="0"/>
        <v>240</v>
      </c>
      <c r="L14" s="219">
        <f t="shared" si="0"/>
        <v>159</v>
      </c>
      <c r="M14" s="219">
        <f t="shared" si="0"/>
        <v>50</v>
      </c>
    </row>
    <row r="15" spans="1:15" s="126" customFormat="1" ht="12" customHeight="1" x14ac:dyDescent="0.2">
      <c r="A15" s="987"/>
      <c r="B15" s="258" t="s">
        <v>237</v>
      </c>
      <c r="C15" s="219">
        <f>IF(SUM(C18,C21,C24,C27,C30,C33,C36,C39)=0,"-",SUM(C18,C21,C24,C27,C30,C33,C36,C39))</f>
        <v>2634</v>
      </c>
      <c r="D15" s="219">
        <f t="shared" ref="D15:M15" si="1">IF(SUM(D18,D21,D24,D27,D30,D33,D36,D39)=0,"-",SUM(D18,D21,D24,D27,D30,D33,D36,D39))</f>
        <v>328</v>
      </c>
      <c r="E15" s="219">
        <f t="shared" si="1"/>
        <v>66</v>
      </c>
      <c r="F15" s="219">
        <f t="shared" si="1"/>
        <v>19</v>
      </c>
      <c r="G15" s="219">
        <f t="shared" si="1"/>
        <v>8</v>
      </c>
      <c r="H15" s="219">
        <f t="shared" si="1"/>
        <v>6</v>
      </c>
      <c r="I15" s="219">
        <f t="shared" si="1"/>
        <v>3</v>
      </c>
      <c r="J15" s="219">
        <f t="shared" si="1"/>
        <v>6</v>
      </c>
      <c r="K15" s="219">
        <f t="shared" si="1"/>
        <v>125</v>
      </c>
      <c r="L15" s="219">
        <f t="shared" si="1"/>
        <v>87</v>
      </c>
      <c r="M15" s="219">
        <f t="shared" si="1"/>
        <v>25</v>
      </c>
    </row>
    <row r="16" spans="1:15" s="126" customFormat="1" ht="12" customHeight="1" x14ac:dyDescent="0.2">
      <c r="A16" s="987"/>
      <c r="B16" s="258" t="s">
        <v>238</v>
      </c>
      <c r="C16" s="219">
        <f>IF(SUM(C19,C22,C25,C28,C31,C34,C37,C40)=0,"-",SUM(C19,C22,C25,C28,C31,C34,C37,C40))</f>
        <v>3757</v>
      </c>
      <c r="D16" s="219">
        <f t="shared" ref="D16:M16" si="2">IF(SUM(D19,D22,D25,D28,D31,D34,D37,D40)=0,"-",SUM(D19,D22,D25,D28,D31,D34,D37,D40))</f>
        <v>332</v>
      </c>
      <c r="E16" s="219">
        <f t="shared" si="2"/>
        <v>113</v>
      </c>
      <c r="F16" s="219">
        <f t="shared" si="2"/>
        <v>6</v>
      </c>
      <c r="G16" s="219">
        <f t="shared" si="2"/>
        <v>2</v>
      </c>
      <c r="H16" s="219">
        <f t="shared" si="2"/>
        <v>1</v>
      </c>
      <c r="I16" s="219">
        <f t="shared" si="2"/>
        <v>1</v>
      </c>
      <c r="J16" s="219">
        <f t="shared" si="2"/>
        <v>1</v>
      </c>
      <c r="K16" s="219">
        <f t="shared" si="2"/>
        <v>115</v>
      </c>
      <c r="L16" s="219">
        <f t="shared" si="2"/>
        <v>72</v>
      </c>
      <c r="M16" s="219">
        <f t="shared" si="2"/>
        <v>25</v>
      </c>
    </row>
    <row r="17" spans="1:13" s="126" customFormat="1" ht="12" customHeight="1" x14ac:dyDescent="0.2">
      <c r="A17" s="755" t="s">
        <v>442</v>
      </c>
      <c r="B17" s="507" t="s">
        <v>1</v>
      </c>
      <c r="C17" s="202">
        <f>SUM(C18:C19)</f>
        <v>2338</v>
      </c>
      <c r="D17" s="202">
        <f t="shared" ref="D17:L17" si="3">SUM(D18:D19)</f>
        <v>190</v>
      </c>
      <c r="E17" s="202">
        <f t="shared" si="3"/>
        <v>38</v>
      </c>
      <c r="F17" s="202">
        <f t="shared" si="3"/>
        <v>7</v>
      </c>
      <c r="G17" s="202">
        <f t="shared" si="3"/>
        <v>7</v>
      </c>
      <c r="H17" s="202">
        <f t="shared" si="3"/>
        <v>5</v>
      </c>
      <c r="I17" s="202">
        <f t="shared" si="3"/>
        <v>4</v>
      </c>
      <c r="J17" s="202">
        <f t="shared" si="3"/>
        <v>1</v>
      </c>
      <c r="K17" s="202">
        <f t="shared" si="3"/>
        <v>91</v>
      </c>
      <c r="L17" s="202">
        <f t="shared" si="3"/>
        <v>53</v>
      </c>
      <c r="M17" s="202" t="s">
        <v>529</v>
      </c>
    </row>
    <row r="18" spans="1:13" s="126" customFormat="1" ht="12" customHeight="1" x14ac:dyDescent="0.2">
      <c r="A18" s="851"/>
      <c r="B18" s="260" t="s">
        <v>237</v>
      </c>
      <c r="C18" s="202">
        <v>1050</v>
      </c>
      <c r="D18" s="202">
        <v>109</v>
      </c>
      <c r="E18" s="202">
        <v>17</v>
      </c>
      <c r="F18" s="202">
        <v>5</v>
      </c>
      <c r="G18" s="202">
        <v>5</v>
      </c>
      <c r="H18" s="202">
        <v>4</v>
      </c>
      <c r="I18" s="202">
        <v>3</v>
      </c>
      <c r="J18" s="202">
        <v>1</v>
      </c>
      <c r="K18" s="202">
        <v>54</v>
      </c>
      <c r="L18" s="202">
        <v>32</v>
      </c>
      <c r="M18" s="202" t="s">
        <v>528</v>
      </c>
    </row>
    <row r="19" spans="1:13" s="126" customFormat="1" ht="12" customHeight="1" x14ac:dyDescent="0.2">
      <c r="A19" s="756"/>
      <c r="B19" s="260" t="s">
        <v>238</v>
      </c>
      <c r="C19" s="202">
        <v>1288</v>
      </c>
      <c r="D19" s="202">
        <v>81</v>
      </c>
      <c r="E19" s="202">
        <v>21</v>
      </c>
      <c r="F19" s="202">
        <v>2</v>
      </c>
      <c r="G19" s="202">
        <v>2</v>
      </c>
      <c r="H19" s="202">
        <v>1</v>
      </c>
      <c r="I19" s="202">
        <v>1</v>
      </c>
      <c r="J19" s="202" t="s">
        <v>528</v>
      </c>
      <c r="K19" s="202">
        <v>37</v>
      </c>
      <c r="L19" s="202">
        <v>21</v>
      </c>
      <c r="M19" s="202" t="s">
        <v>529</v>
      </c>
    </row>
    <row r="20" spans="1:13" s="126" customFormat="1" ht="12" customHeight="1" x14ac:dyDescent="0.2">
      <c r="A20" s="755" t="s">
        <v>443</v>
      </c>
      <c r="B20" s="507" t="s">
        <v>1</v>
      </c>
      <c r="C20" s="202">
        <f t="shared" ref="C20:L20" si="4">SUM(C21:C22)</f>
        <v>493</v>
      </c>
      <c r="D20" s="202">
        <f t="shared" si="4"/>
        <v>186</v>
      </c>
      <c r="E20" s="202">
        <f t="shared" si="4"/>
        <v>64</v>
      </c>
      <c r="F20" s="202">
        <f t="shared" si="4"/>
        <v>4</v>
      </c>
      <c r="G20" s="202" t="s">
        <v>528</v>
      </c>
      <c r="H20" s="202" t="s">
        <v>528</v>
      </c>
      <c r="I20" s="202" t="s">
        <v>528</v>
      </c>
      <c r="J20" s="202" t="s">
        <v>528</v>
      </c>
      <c r="K20" s="202">
        <f t="shared" si="4"/>
        <v>68</v>
      </c>
      <c r="L20" s="202">
        <f t="shared" si="4"/>
        <v>50</v>
      </c>
      <c r="M20" s="202" t="s">
        <v>375</v>
      </c>
    </row>
    <row r="21" spans="1:13" s="126" customFormat="1" ht="12" customHeight="1" x14ac:dyDescent="0.2">
      <c r="A21" s="851"/>
      <c r="B21" s="260" t="s">
        <v>237</v>
      </c>
      <c r="C21" s="202">
        <v>171</v>
      </c>
      <c r="D21" s="202">
        <v>75</v>
      </c>
      <c r="E21" s="202">
        <v>17</v>
      </c>
      <c r="F21" s="202">
        <v>2</v>
      </c>
      <c r="G21" s="202" t="s">
        <v>375</v>
      </c>
      <c r="H21" s="202" t="s">
        <v>375</v>
      </c>
      <c r="I21" s="202" t="s">
        <v>375</v>
      </c>
      <c r="J21" s="202" t="s">
        <v>375</v>
      </c>
      <c r="K21" s="202">
        <v>32</v>
      </c>
      <c r="L21" s="202">
        <v>24</v>
      </c>
      <c r="M21" s="202" t="s">
        <v>528</v>
      </c>
    </row>
    <row r="22" spans="1:13" s="126" customFormat="1" ht="12" customHeight="1" x14ac:dyDescent="0.2">
      <c r="A22" s="756"/>
      <c r="B22" s="260" t="s">
        <v>238</v>
      </c>
      <c r="C22" s="202">
        <v>322</v>
      </c>
      <c r="D22" s="202">
        <v>111</v>
      </c>
      <c r="E22" s="202">
        <v>47</v>
      </c>
      <c r="F22" s="202">
        <v>2</v>
      </c>
      <c r="G22" s="202" t="s">
        <v>529</v>
      </c>
      <c r="H22" s="202" t="s">
        <v>529</v>
      </c>
      <c r="I22" s="202" t="s">
        <v>529</v>
      </c>
      <c r="J22" s="202" t="s">
        <v>529</v>
      </c>
      <c r="K22" s="202">
        <v>36</v>
      </c>
      <c r="L22" s="202">
        <v>26</v>
      </c>
      <c r="M22" s="202" t="s">
        <v>375</v>
      </c>
    </row>
    <row r="23" spans="1:13" s="126" customFormat="1" ht="12" customHeight="1" x14ac:dyDescent="0.2">
      <c r="A23" s="755" t="s">
        <v>444</v>
      </c>
      <c r="B23" s="507" t="s">
        <v>1</v>
      </c>
      <c r="C23" s="202">
        <f t="shared" ref="C23:M23" si="5">SUM(C24:C25)</f>
        <v>347</v>
      </c>
      <c r="D23" s="202">
        <f t="shared" si="5"/>
        <v>24</v>
      </c>
      <c r="E23" s="202">
        <f t="shared" si="5"/>
        <v>3</v>
      </c>
      <c r="F23" s="202">
        <f t="shared" si="5"/>
        <v>1</v>
      </c>
      <c r="G23" s="202">
        <f t="shared" si="5"/>
        <v>1</v>
      </c>
      <c r="H23" s="202">
        <f t="shared" si="5"/>
        <v>1</v>
      </c>
      <c r="I23" s="202" t="s">
        <v>529</v>
      </c>
      <c r="J23" s="202" t="s">
        <v>529</v>
      </c>
      <c r="K23" s="202">
        <f t="shared" si="5"/>
        <v>12</v>
      </c>
      <c r="L23" s="202" t="s">
        <v>375</v>
      </c>
      <c r="M23" s="202">
        <f t="shared" si="5"/>
        <v>8</v>
      </c>
    </row>
    <row r="24" spans="1:13" s="126" customFormat="1" ht="12" customHeight="1" x14ac:dyDescent="0.2">
      <c r="A24" s="851"/>
      <c r="B24" s="260" t="s">
        <v>237</v>
      </c>
      <c r="C24" s="202">
        <v>124</v>
      </c>
      <c r="D24" s="202">
        <v>11</v>
      </c>
      <c r="E24" s="202">
        <v>1</v>
      </c>
      <c r="F24" s="202">
        <v>1</v>
      </c>
      <c r="G24" s="202">
        <v>1</v>
      </c>
      <c r="H24" s="202">
        <v>1</v>
      </c>
      <c r="I24" s="202" t="s">
        <v>529</v>
      </c>
      <c r="J24" s="202" t="s">
        <v>529</v>
      </c>
      <c r="K24" s="202">
        <v>4</v>
      </c>
      <c r="L24" s="202" t="s">
        <v>375</v>
      </c>
      <c r="M24" s="202">
        <v>5</v>
      </c>
    </row>
    <row r="25" spans="1:13" s="126" customFormat="1" ht="12" customHeight="1" x14ac:dyDescent="0.2">
      <c r="A25" s="756"/>
      <c r="B25" s="260" t="s">
        <v>238</v>
      </c>
      <c r="C25" s="202">
        <v>223</v>
      </c>
      <c r="D25" s="202">
        <v>13</v>
      </c>
      <c r="E25" s="202">
        <v>2</v>
      </c>
      <c r="F25" s="202" t="s">
        <v>528</v>
      </c>
      <c r="G25" s="202" t="s">
        <v>528</v>
      </c>
      <c r="H25" s="202" t="s">
        <v>528</v>
      </c>
      <c r="I25" s="202" t="s">
        <v>529</v>
      </c>
      <c r="J25" s="202" t="s">
        <v>529</v>
      </c>
      <c r="K25" s="202">
        <v>8</v>
      </c>
      <c r="L25" s="202" t="s">
        <v>528</v>
      </c>
      <c r="M25" s="202">
        <v>3</v>
      </c>
    </row>
    <row r="26" spans="1:13" s="126" customFormat="1" ht="12" customHeight="1" x14ac:dyDescent="0.2">
      <c r="A26" s="755" t="s">
        <v>464</v>
      </c>
      <c r="B26" s="507" t="s">
        <v>1</v>
      </c>
      <c r="C26" s="202">
        <f t="shared" ref="C26:L26" si="6">SUM(C27:C28)</f>
        <v>364</v>
      </c>
      <c r="D26" s="202">
        <f t="shared" si="6"/>
        <v>23</v>
      </c>
      <c r="E26" s="202">
        <f t="shared" si="6"/>
        <v>9</v>
      </c>
      <c r="F26" s="202">
        <f t="shared" si="6"/>
        <v>2</v>
      </c>
      <c r="G26" s="202" t="s">
        <v>528</v>
      </c>
      <c r="H26" s="202" t="s">
        <v>528</v>
      </c>
      <c r="I26" s="202" t="s">
        <v>529</v>
      </c>
      <c r="J26" s="202" t="s">
        <v>529</v>
      </c>
      <c r="K26" s="202">
        <f t="shared" si="6"/>
        <v>9</v>
      </c>
      <c r="L26" s="202">
        <f t="shared" si="6"/>
        <v>3</v>
      </c>
      <c r="M26" s="202" t="s">
        <v>375</v>
      </c>
    </row>
    <row r="27" spans="1:13" s="126" customFormat="1" ht="12" customHeight="1" x14ac:dyDescent="0.2">
      <c r="A27" s="851"/>
      <c r="B27" s="260" t="s">
        <v>237</v>
      </c>
      <c r="C27" s="202">
        <v>160</v>
      </c>
      <c r="D27" s="202">
        <v>16</v>
      </c>
      <c r="E27" s="202">
        <v>6</v>
      </c>
      <c r="F27" s="202">
        <v>2</v>
      </c>
      <c r="G27" s="202" t="s">
        <v>528</v>
      </c>
      <c r="H27" s="202" t="s">
        <v>528</v>
      </c>
      <c r="I27" s="202" t="s">
        <v>529</v>
      </c>
      <c r="J27" s="202" t="s">
        <v>529</v>
      </c>
      <c r="K27" s="202">
        <v>6</v>
      </c>
      <c r="L27" s="202">
        <v>2</v>
      </c>
      <c r="M27" s="202" t="s">
        <v>528</v>
      </c>
    </row>
    <row r="28" spans="1:13" s="126" customFormat="1" ht="12" customHeight="1" x14ac:dyDescent="0.2">
      <c r="A28" s="756"/>
      <c r="B28" s="260" t="s">
        <v>238</v>
      </c>
      <c r="C28" s="202">
        <v>204</v>
      </c>
      <c r="D28" s="202">
        <v>7</v>
      </c>
      <c r="E28" s="202">
        <v>3</v>
      </c>
      <c r="F28" s="202" t="s">
        <v>375</v>
      </c>
      <c r="G28" s="202" t="s">
        <v>528</v>
      </c>
      <c r="H28" s="202" t="s">
        <v>528</v>
      </c>
      <c r="I28" s="202" t="s">
        <v>529</v>
      </c>
      <c r="J28" s="202" t="s">
        <v>529</v>
      </c>
      <c r="K28" s="202">
        <v>3</v>
      </c>
      <c r="L28" s="202">
        <v>1</v>
      </c>
      <c r="M28" s="202" t="s">
        <v>529</v>
      </c>
    </row>
    <row r="29" spans="1:13" s="126" customFormat="1" ht="12" customHeight="1" x14ac:dyDescent="0.2">
      <c r="A29" s="755" t="s">
        <v>445</v>
      </c>
      <c r="B29" s="507" t="s">
        <v>1</v>
      </c>
      <c r="C29" s="202">
        <f>SUM(C30:C31)</f>
        <v>433</v>
      </c>
      <c r="D29" s="202">
        <f>SUM(D30:D31)</f>
        <v>42</v>
      </c>
      <c r="E29" s="202" t="s">
        <v>527</v>
      </c>
      <c r="F29" s="202" t="s">
        <v>375</v>
      </c>
      <c r="G29" s="202" t="s">
        <v>528</v>
      </c>
      <c r="H29" s="202" t="s">
        <v>528</v>
      </c>
      <c r="I29" s="202" t="s">
        <v>529</v>
      </c>
      <c r="J29" s="202" t="s">
        <v>529</v>
      </c>
      <c r="K29" s="202" t="s">
        <v>529</v>
      </c>
      <c r="L29" s="202" t="s">
        <v>529</v>
      </c>
      <c r="M29" s="202">
        <f>SUM(M30:M31)</f>
        <v>42</v>
      </c>
    </row>
    <row r="30" spans="1:13" s="126" customFormat="1" ht="12" customHeight="1" x14ac:dyDescent="0.2">
      <c r="A30" s="851"/>
      <c r="B30" s="260" t="s">
        <v>237</v>
      </c>
      <c r="C30" s="202">
        <v>156</v>
      </c>
      <c r="D30" s="202">
        <v>20</v>
      </c>
      <c r="E30" s="202" t="s">
        <v>375</v>
      </c>
      <c r="F30" s="202" t="s">
        <v>529</v>
      </c>
      <c r="G30" s="202" t="s">
        <v>528</v>
      </c>
      <c r="H30" s="202" t="s">
        <v>528</v>
      </c>
      <c r="I30" s="202" t="s">
        <v>529</v>
      </c>
      <c r="J30" s="202" t="s">
        <v>529</v>
      </c>
      <c r="K30" s="202" t="s">
        <v>529</v>
      </c>
      <c r="L30" s="202" t="s">
        <v>529</v>
      </c>
      <c r="M30" s="202">
        <v>20</v>
      </c>
    </row>
    <row r="31" spans="1:13" s="126" customFormat="1" ht="12" customHeight="1" x14ac:dyDescent="0.2">
      <c r="A31" s="756"/>
      <c r="B31" s="260" t="s">
        <v>238</v>
      </c>
      <c r="C31" s="202">
        <v>277</v>
      </c>
      <c r="D31" s="202">
        <v>22</v>
      </c>
      <c r="E31" s="202" t="s">
        <v>530</v>
      </c>
      <c r="F31" s="202" t="s">
        <v>528</v>
      </c>
      <c r="G31" s="202" t="s">
        <v>528</v>
      </c>
      <c r="H31" s="202" t="s">
        <v>528</v>
      </c>
      <c r="I31" s="202" t="s">
        <v>529</v>
      </c>
      <c r="J31" s="202" t="s">
        <v>529</v>
      </c>
      <c r="K31" s="202" t="s">
        <v>529</v>
      </c>
      <c r="L31" s="202" t="s">
        <v>529</v>
      </c>
      <c r="M31" s="202">
        <v>22</v>
      </c>
    </row>
    <row r="32" spans="1:13" s="126" customFormat="1" ht="12" customHeight="1" x14ac:dyDescent="0.2">
      <c r="A32" s="755" t="s">
        <v>446</v>
      </c>
      <c r="B32" s="507" t="s">
        <v>1</v>
      </c>
      <c r="C32" s="202">
        <f t="shared" ref="C32:L32" si="7">SUM(C33:C34)</f>
        <v>1253</v>
      </c>
      <c r="D32" s="202">
        <f t="shared" si="7"/>
        <v>108</v>
      </c>
      <c r="E32" s="202">
        <f t="shared" si="7"/>
        <v>34</v>
      </c>
      <c r="F32" s="202">
        <f t="shared" si="7"/>
        <v>9</v>
      </c>
      <c r="G32" s="202">
        <f t="shared" si="7"/>
        <v>1</v>
      </c>
      <c r="H32" s="202" t="s">
        <v>528</v>
      </c>
      <c r="I32" s="202" t="s">
        <v>529</v>
      </c>
      <c r="J32" s="202">
        <f t="shared" si="7"/>
        <v>5</v>
      </c>
      <c r="K32" s="202">
        <f t="shared" si="7"/>
        <v>37</v>
      </c>
      <c r="L32" s="202">
        <f t="shared" si="7"/>
        <v>23</v>
      </c>
      <c r="M32" s="202" t="s">
        <v>528</v>
      </c>
    </row>
    <row r="33" spans="1:13" s="126" customFormat="1" ht="12" customHeight="1" x14ac:dyDescent="0.2">
      <c r="A33" s="851"/>
      <c r="B33" s="260" t="s">
        <v>237</v>
      </c>
      <c r="C33" s="202">
        <v>506</v>
      </c>
      <c r="D33" s="202">
        <v>55</v>
      </c>
      <c r="E33" s="202">
        <v>11</v>
      </c>
      <c r="F33" s="202">
        <v>7</v>
      </c>
      <c r="G33" s="202">
        <v>1</v>
      </c>
      <c r="H33" s="202" t="s">
        <v>528</v>
      </c>
      <c r="I33" s="202" t="s">
        <v>529</v>
      </c>
      <c r="J33" s="202">
        <v>4</v>
      </c>
      <c r="K33" s="202">
        <v>20</v>
      </c>
      <c r="L33" s="202">
        <v>13</v>
      </c>
      <c r="M33" s="202" t="s">
        <v>527</v>
      </c>
    </row>
    <row r="34" spans="1:13" s="126" customFormat="1" ht="12" customHeight="1" x14ac:dyDescent="0.2">
      <c r="A34" s="756"/>
      <c r="B34" s="260" t="s">
        <v>238</v>
      </c>
      <c r="C34" s="202">
        <v>747</v>
      </c>
      <c r="D34" s="202">
        <v>53</v>
      </c>
      <c r="E34" s="202">
        <v>23</v>
      </c>
      <c r="F34" s="202">
        <v>2</v>
      </c>
      <c r="G34" s="202" t="s">
        <v>375</v>
      </c>
      <c r="H34" s="202" t="s">
        <v>528</v>
      </c>
      <c r="I34" s="202" t="s">
        <v>529</v>
      </c>
      <c r="J34" s="202">
        <v>1</v>
      </c>
      <c r="K34" s="202">
        <v>17</v>
      </c>
      <c r="L34" s="202">
        <v>10</v>
      </c>
      <c r="M34" s="202" t="s">
        <v>375</v>
      </c>
    </row>
    <row r="35" spans="1:13" s="126" customFormat="1" ht="12" customHeight="1" x14ac:dyDescent="0.2">
      <c r="A35" s="755" t="s">
        <v>447</v>
      </c>
      <c r="B35" s="507" t="s">
        <v>1</v>
      </c>
      <c r="C35" s="202">
        <f t="shared" ref="C35:L35" si="8">SUM(C36:C37)</f>
        <v>359</v>
      </c>
      <c r="D35" s="202">
        <f t="shared" si="8"/>
        <v>19</v>
      </c>
      <c r="E35" s="202">
        <f t="shared" si="8"/>
        <v>7</v>
      </c>
      <c r="F35" s="202">
        <f t="shared" si="8"/>
        <v>1</v>
      </c>
      <c r="G35" s="202">
        <f t="shared" si="8"/>
        <v>1</v>
      </c>
      <c r="H35" s="202">
        <f t="shared" si="8"/>
        <v>1</v>
      </c>
      <c r="I35" s="202" t="s">
        <v>529</v>
      </c>
      <c r="J35" s="202" t="s">
        <v>375</v>
      </c>
      <c r="K35" s="202">
        <f t="shared" si="8"/>
        <v>7</v>
      </c>
      <c r="L35" s="202">
        <f t="shared" si="8"/>
        <v>4</v>
      </c>
      <c r="M35" s="202" t="s">
        <v>375</v>
      </c>
    </row>
    <row r="36" spans="1:13" s="126" customFormat="1" ht="12" customHeight="1" x14ac:dyDescent="0.2">
      <c r="A36" s="851"/>
      <c r="B36" s="260" t="s">
        <v>237</v>
      </c>
      <c r="C36" s="202">
        <v>150</v>
      </c>
      <c r="D36" s="202">
        <v>13</v>
      </c>
      <c r="E36" s="202">
        <v>4</v>
      </c>
      <c r="F36" s="202">
        <v>1</v>
      </c>
      <c r="G36" s="202">
        <v>1</v>
      </c>
      <c r="H36" s="202">
        <v>1</v>
      </c>
      <c r="I36" s="202" t="s">
        <v>529</v>
      </c>
      <c r="J36" s="202" t="s">
        <v>375</v>
      </c>
      <c r="K36" s="202">
        <v>4</v>
      </c>
      <c r="L36" s="202">
        <v>4</v>
      </c>
      <c r="M36" s="202" t="s">
        <v>528</v>
      </c>
    </row>
    <row r="37" spans="1:13" s="126" customFormat="1" ht="12" customHeight="1" x14ac:dyDescent="0.2">
      <c r="A37" s="756"/>
      <c r="B37" s="260" t="s">
        <v>238</v>
      </c>
      <c r="C37" s="202">
        <v>209</v>
      </c>
      <c r="D37" s="202">
        <v>6</v>
      </c>
      <c r="E37" s="202">
        <v>3</v>
      </c>
      <c r="F37" s="202" t="s">
        <v>529</v>
      </c>
      <c r="G37" s="202" t="s">
        <v>529</v>
      </c>
      <c r="H37" s="202" t="s">
        <v>529</v>
      </c>
      <c r="I37" s="202" t="s">
        <v>529</v>
      </c>
      <c r="J37" s="202" t="s">
        <v>528</v>
      </c>
      <c r="K37" s="202">
        <v>3</v>
      </c>
      <c r="L37" s="202" t="s">
        <v>529</v>
      </c>
      <c r="M37" s="202" t="s">
        <v>375</v>
      </c>
    </row>
    <row r="38" spans="1:13" s="126" customFormat="1" ht="12" customHeight="1" x14ac:dyDescent="0.2">
      <c r="A38" s="755" t="s">
        <v>448</v>
      </c>
      <c r="B38" s="507" t="s">
        <v>1</v>
      </c>
      <c r="C38" s="202">
        <f t="shared" ref="C38:L38" si="9">SUM(C39:C40)</f>
        <v>804</v>
      </c>
      <c r="D38" s="202">
        <f t="shared" si="9"/>
        <v>68</v>
      </c>
      <c r="E38" s="202">
        <f t="shared" si="9"/>
        <v>24</v>
      </c>
      <c r="F38" s="202">
        <f t="shared" si="9"/>
        <v>1</v>
      </c>
      <c r="G38" s="202" t="s">
        <v>528</v>
      </c>
      <c r="H38" s="202" t="s">
        <v>528</v>
      </c>
      <c r="I38" s="202" t="s">
        <v>529</v>
      </c>
      <c r="J38" s="202">
        <f t="shared" si="9"/>
        <v>1</v>
      </c>
      <c r="K38" s="202">
        <f t="shared" si="9"/>
        <v>16</v>
      </c>
      <c r="L38" s="202">
        <f t="shared" si="9"/>
        <v>26</v>
      </c>
      <c r="M38" s="202" t="s">
        <v>375</v>
      </c>
    </row>
    <row r="39" spans="1:13" s="126" customFormat="1" ht="12" customHeight="1" x14ac:dyDescent="0.2">
      <c r="A39" s="851"/>
      <c r="B39" s="260" t="s">
        <v>237</v>
      </c>
      <c r="C39" s="202">
        <v>317</v>
      </c>
      <c r="D39" s="202">
        <v>29</v>
      </c>
      <c r="E39" s="202">
        <v>10</v>
      </c>
      <c r="F39" s="202">
        <v>1</v>
      </c>
      <c r="G39" s="202" t="s">
        <v>528</v>
      </c>
      <c r="H39" s="202" t="s">
        <v>375</v>
      </c>
      <c r="I39" s="202" t="s">
        <v>529</v>
      </c>
      <c r="J39" s="202">
        <v>1</v>
      </c>
      <c r="K39" s="202">
        <v>5</v>
      </c>
      <c r="L39" s="202">
        <v>12</v>
      </c>
      <c r="M39" s="202" t="s">
        <v>529</v>
      </c>
    </row>
    <row r="40" spans="1:13" s="126" customFormat="1" ht="12" customHeight="1" x14ac:dyDescent="0.2">
      <c r="A40" s="756"/>
      <c r="B40" s="260" t="s">
        <v>238</v>
      </c>
      <c r="C40" s="202">
        <v>487</v>
      </c>
      <c r="D40" s="202">
        <v>39</v>
      </c>
      <c r="E40" s="202">
        <v>14</v>
      </c>
      <c r="F40" s="202" t="s">
        <v>528</v>
      </c>
      <c r="G40" s="202" t="s">
        <v>375</v>
      </c>
      <c r="H40" s="202" t="s">
        <v>375</v>
      </c>
      <c r="I40" s="202" t="s">
        <v>529</v>
      </c>
      <c r="J40" s="202" t="s">
        <v>529</v>
      </c>
      <c r="K40" s="202">
        <v>11</v>
      </c>
      <c r="L40" s="202">
        <v>14</v>
      </c>
      <c r="M40" s="202" t="s">
        <v>528</v>
      </c>
    </row>
    <row r="41" spans="1:13" s="126" customFormat="1" ht="12" customHeight="1" x14ac:dyDescent="0.2">
      <c r="A41" s="757" t="s">
        <v>449</v>
      </c>
      <c r="B41" s="341" t="s">
        <v>1</v>
      </c>
      <c r="C41" s="219">
        <v>8502</v>
      </c>
      <c r="D41" s="219">
        <v>725</v>
      </c>
      <c r="E41" s="219">
        <v>152</v>
      </c>
      <c r="F41" s="219">
        <v>24</v>
      </c>
      <c r="G41" s="219">
        <v>1</v>
      </c>
      <c r="H41" s="219" t="s">
        <v>375</v>
      </c>
      <c r="I41" s="219" t="s">
        <v>529</v>
      </c>
      <c r="J41" s="219">
        <v>2</v>
      </c>
      <c r="K41" s="219">
        <v>263</v>
      </c>
      <c r="L41" s="219">
        <v>284</v>
      </c>
      <c r="M41" s="219" t="s">
        <v>528</v>
      </c>
    </row>
    <row r="42" spans="1:13" s="126" customFormat="1" ht="12" customHeight="1" x14ac:dyDescent="0.2">
      <c r="A42" s="862"/>
      <c r="B42" s="258" t="s">
        <v>237</v>
      </c>
      <c r="C42" s="219">
        <v>3081</v>
      </c>
      <c r="D42" s="219">
        <v>339</v>
      </c>
      <c r="E42" s="219">
        <v>56</v>
      </c>
      <c r="F42" s="219">
        <v>10</v>
      </c>
      <c r="G42" s="219" t="s">
        <v>375</v>
      </c>
      <c r="H42" s="219" t="s">
        <v>528</v>
      </c>
      <c r="I42" s="219" t="s">
        <v>528</v>
      </c>
      <c r="J42" s="219">
        <v>2</v>
      </c>
      <c r="K42" s="219">
        <v>139</v>
      </c>
      <c r="L42" s="219">
        <v>132</v>
      </c>
      <c r="M42" s="219" t="s">
        <v>375</v>
      </c>
    </row>
    <row r="43" spans="1:13" s="126" customFormat="1" ht="12" customHeight="1" x14ac:dyDescent="0.2">
      <c r="A43" s="758"/>
      <c r="B43" s="258" t="s">
        <v>238</v>
      </c>
      <c r="C43" s="219">
        <v>5421</v>
      </c>
      <c r="D43" s="219">
        <v>386</v>
      </c>
      <c r="E43" s="219">
        <v>96</v>
      </c>
      <c r="F43" s="219">
        <v>14</v>
      </c>
      <c r="G43" s="219">
        <v>1</v>
      </c>
      <c r="H43" s="219" t="s">
        <v>375</v>
      </c>
      <c r="I43" s="219" t="s">
        <v>375</v>
      </c>
      <c r="J43" s="219" t="s">
        <v>529</v>
      </c>
      <c r="K43" s="219">
        <v>124</v>
      </c>
      <c r="L43" s="219">
        <v>152</v>
      </c>
      <c r="M43" s="219" t="s">
        <v>375</v>
      </c>
    </row>
    <row r="44" spans="1:13" s="126" customFormat="1" ht="12" customHeight="1" x14ac:dyDescent="0.2">
      <c r="A44" s="760" t="s">
        <v>465</v>
      </c>
      <c r="B44" s="506" t="s">
        <v>1</v>
      </c>
      <c r="C44" s="224">
        <f>C47</f>
        <v>2523</v>
      </c>
      <c r="D44" s="224">
        <f t="shared" ref="D44:M44" si="10">D47</f>
        <v>193</v>
      </c>
      <c r="E44" s="224">
        <f t="shared" si="10"/>
        <v>30</v>
      </c>
      <c r="F44" s="224">
        <f t="shared" si="10"/>
        <v>6</v>
      </c>
      <c r="G44" s="224">
        <f t="shared" si="10"/>
        <v>6</v>
      </c>
      <c r="H44" s="224">
        <f t="shared" si="10"/>
        <v>4</v>
      </c>
      <c r="I44" s="224">
        <f t="shared" si="10"/>
        <v>4</v>
      </c>
      <c r="J44" s="224" t="str">
        <f t="shared" si="10"/>
        <v>-</v>
      </c>
      <c r="K44" s="224">
        <f t="shared" si="10"/>
        <v>97</v>
      </c>
      <c r="L44" s="224">
        <f t="shared" si="10"/>
        <v>50</v>
      </c>
      <c r="M44" s="224">
        <f t="shared" si="10"/>
        <v>10</v>
      </c>
    </row>
    <row r="45" spans="1:13" s="126" customFormat="1" ht="12" customHeight="1" x14ac:dyDescent="0.2">
      <c r="A45" s="988"/>
      <c r="B45" s="257" t="s">
        <v>237</v>
      </c>
      <c r="C45" s="224">
        <f>C48</f>
        <v>1083</v>
      </c>
      <c r="D45" s="224">
        <f t="shared" ref="D45:M45" si="11">D48</f>
        <v>113</v>
      </c>
      <c r="E45" s="224">
        <f t="shared" si="11"/>
        <v>12</v>
      </c>
      <c r="F45" s="224">
        <f t="shared" si="11"/>
        <v>2</v>
      </c>
      <c r="G45" s="224">
        <f t="shared" si="11"/>
        <v>2</v>
      </c>
      <c r="H45" s="224">
        <f t="shared" si="11"/>
        <v>1</v>
      </c>
      <c r="I45" s="224">
        <f t="shared" si="11"/>
        <v>1</v>
      </c>
      <c r="J45" s="224" t="str">
        <f t="shared" si="11"/>
        <v>-</v>
      </c>
      <c r="K45" s="224">
        <f t="shared" si="11"/>
        <v>62</v>
      </c>
      <c r="L45" s="224">
        <f t="shared" si="11"/>
        <v>33</v>
      </c>
      <c r="M45" s="224">
        <f t="shared" si="11"/>
        <v>4</v>
      </c>
    </row>
    <row r="46" spans="1:13" s="126" customFormat="1" ht="12" customHeight="1" x14ac:dyDescent="0.2">
      <c r="A46" s="989"/>
      <c r="B46" s="257" t="s">
        <v>238</v>
      </c>
      <c r="C46" s="224">
        <f>C49</f>
        <v>1440</v>
      </c>
      <c r="D46" s="224">
        <f t="shared" ref="D46:M46" si="12">D49</f>
        <v>80</v>
      </c>
      <c r="E46" s="224">
        <f t="shared" si="12"/>
        <v>18</v>
      </c>
      <c r="F46" s="224">
        <f t="shared" si="12"/>
        <v>4</v>
      </c>
      <c r="G46" s="224">
        <f t="shared" si="12"/>
        <v>4</v>
      </c>
      <c r="H46" s="224">
        <f t="shared" si="12"/>
        <v>3</v>
      </c>
      <c r="I46" s="224">
        <f t="shared" si="12"/>
        <v>3</v>
      </c>
      <c r="J46" s="224" t="str">
        <f t="shared" si="12"/>
        <v>-</v>
      </c>
      <c r="K46" s="224">
        <f t="shared" si="12"/>
        <v>35</v>
      </c>
      <c r="L46" s="224">
        <f t="shared" si="12"/>
        <v>17</v>
      </c>
      <c r="M46" s="224">
        <f t="shared" si="12"/>
        <v>6</v>
      </c>
    </row>
    <row r="47" spans="1:13" s="126" customFormat="1" ht="12" customHeight="1" x14ac:dyDescent="0.2">
      <c r="A47" s="986" t="s">
        <v>452</v>
      </c>
      <c r="B47" s="341" t="s">
        <v>1</v>
      </c>
      <c r="C47" s="219">
        <f>IF(SUM(C50,C53,C56,C59)=0,"-",SUM(C50,C53,C56,C59))</f>
        <v>2523</v>
      </c>
      <c r="D47" s="219">
        <f t="shared" ref="D47:M47" si="13">IF(SUM(D50,D53,D56,D59)=0,"-",SUM(D50,D53,D56,D59))</f>
        <v>193</v>
      </c>
      <c r="E47" s="219">
        <f t="shared" si="13"/>
        <v>30</v>
      </c>
      <c r="F47" s="219">
        <f t="shared" si="13"/>
        <v>6</v>
      </c>
      <c r="G47" s="219">
        <f t="shared" si="13"/>
        <v>6</v>
      </c>
      <c r="H47" s="219">
        <f t="shared" si="13"/>
        <v>4</v>
      </c>
      <c r="I47" s="219">
        <f t="shared" si="13"/>
        <v>4</v>
      </c>
      <c r="J47" s="219" t="str">
        <f t="shared" si="13"/>
        <v>-</v>
      </c>
      <c r="K47" s="219">
        <f t="shared" si="13"/>
        <v>97</v>
      </c>
      <c r="L47" s="219">
        <f t="shared" si="13"/>
        <v>50</v>
      </c>
      <c r="M47" s="219">
        <f t="shared" si="13"/>
        <v>10</v>
      </c>
    </row>
    <row r="48" spans="1:13" s="126" customFormat="1" ht="12" customHeight="1" x14ac:dyDescent="0.2">
      <c r="A48" s="987"/>
      <c r="B48" s="258" t="s">
        <v>237</v>
      </c>
      <c r="C48" s="219">
        <f t="shared" ref="C48:M49" si="14">IF(SUM(C51,C54,C57,C60)=0,"-",SUM(C51,C54,C57,C60))</f>
        <v>1083</v>
      </c>
      <c r="D48" s="219">
        <f t="shared" si="14"/>
        <v>113</v>
      </c>
      <c r="E48" s="219">
        <f t="shared" si="14"/>
        <v>12</v>
      </c>
      <c r="F48" s="219">
        <f t="shared" si="14"/>
        <v>2</v>
      </c>
      <c r="G48" s="219">
        <f t="shared" si="14"/>
        <v>2</v>
      </c>
      <c r="H48" s="219">
        <f t="shared" si="14"/>
        <v>1</v>
      </c>
      <c r="I48" s="219">
        <f t="shared" si="14"/>
        <v>1</v>
      </c>
      <c r="J48" s="219" t="str">
        <f t="shared" si="14"/>
        <v>-</v>
      </c>
      <c r="K48" s="219">
        <f t="shared" si="14"/>
        <v>62</v>
      </c>
      <c r="L48" s="219">
        <f t="shared" si="14"/>
        <v>33</v>
      </c>
      <c r="M48" s="219">
        <f t="shared" si="14"/>
        <v>4</v>
      </c>
    </row>
    <row r="49" spans="1:13" s="126" customFormat="1" ht="12" customHeight="1" x14ac:dyDescent="0.2">
      <c r="A49" s="987"/>
      <c r="B49" s="258" t="s">
        <v>238</v>
      </c>
      <c r="C49" s="219">
        <f t="shared" si="14"/>
        <v>1440</v>
      </c>
      <c r="D49" s="219">
        <f t="shared" si="14"/>
        <v>80</v>
      </c>
      <c r="E49" s="219">
        <f t="shared" si="14"/>
        <v>18</v>
      </c>
      <c r="F49" s="219">
        <f t="shared" si="14"/>
        <v>4</v>
      </c>
      <c r="G49" s="219">
        <f t="shared" si="14"/>
        <v>4</v>
      </c>
      <c r="H49" s="219">
        <f t="shared" si="14"/>
        <v>3</v>
      </c>
      <c r="I49" s="219">
        <f t="shared" si="14"/>
        <v>3</v>
      </c>
      <c r="J49" s="219" t="str">
        <f t="shared" si="14"/>
        <v>-</v>
      </c>
      <c r="K49" s="219">
        <f t="shared" si="14"/>
        <v>35</v>
      </c>
      <c r="L49" s="219">
        <f t="shared" si="14"/>
        <v>17</v>
      </c>
      <c r="M49" s="219">
        <f t="shared" si="14"/>
        <v>6</v>
      </c>
    </row>
    <row r="50" spans="1:13" s="126" customFormat="1" ht="12" customHeight="1" x14ac:dyDescent="0.2">
      <c r="A50" s="755" t="s">
        <v>453</v>
      </c>
      <c r="B50" s="507" t="s">
        <v>1</v>
      </c>
      <c r="C50" s="202">
        <f>IF(SUM(C51:C52)=0,"-",SUM((C51:C52)))</f>
        <v>784</v>
      </c>
      <c r="D50" s="202">
        <f t="shared" ref="D50:M50" si="15">IF(SUM(D51:D52)=0,"-",SUM((D51:D52)))</f>
        <v>53</v>
      </c>
      <c r="E50" s="202">
        <f t="shared" si="15"/>
        <v>10</v>
      </c>
      <c r="F50" s="202" t="s">
        <v>529</v>
      </c>
      <c r="G50" s="202" t="s">
        <v>529</v>
      </c>
      <c r="H50" s="202" t="s">
        <v>529</v>
      </c>
      <c r="I50" s="202" t="s">
        <v>529</v>
      </c>
      <c r="J50" s="202" t="s">
        <v>529</v>
      </c>
      <c r="K50" s="202">
        <f t="shared" si="15"/>
        <v>28</v>
      </c>
      <c r="L50" s="202">
        <f t="shared" si="15"/>
        <v>6</v>
      </c>
      <c r="M50" s="202">
        <f t="shared" si="15"/>
        <v>9</v>
      </c>
    </row>
    <row r="51" spans="1:13" s="126" customFormat="1" ht="12" customHeight="1" x14ac:dyDescent="0.2">
      <c r="A51" s="851"/>
      <c r="B51" s="260" t="s">
        <v>237</v>
      </c>
      <c r="C51" s="202">
        <v>305</v>
      </c>
      <c r="D51" s="202">
        <v>32</v>
      </c>
      <c r="E51" s="202">
        <v>4</v>
      </c>
      <c r="F51" s="202" t="s">
        <v>529</v>
      </c>
      <c r="G51" s="202" t="s">
        <v>529</v>
      </c>
      <c r="H51" s="202" t="s">
        <v>529</v>
      </c>
      <c r="I51" s="202" t="s">
        <v>529</v>
      </c>
      <c r="J51" s="202" t="s">
        <v>529</v>
      </c>
      <c r="K51" s="202">
        <v>20</v>
      </c>
      <c r="L51" s="202">
        <v>4</v>
      </c>
      <c r="M51" s="202">
        <v>4</v>
      </c>
    </row>
    <row r="52" spans="1:13" s="126" customFormat="1" ht="12.75" customHeight="1" x14ac:dyDescent="0.2">
      <c r="A52" s="756"/>
      <c r="B52" s="260" t="s">
        <v>238</v>
      </c>
      <c r="C52" s="202">
        <v>479</v>
      </c>
      <c r="D52" s="202">
        <v>21</v>
      </c>
      <c r="E52" s="202">
        <v>6</v>
      </c>
      <c r="F52" s="202" t="s">
        <v>529</v>
      </c>
      <c r="G52" s="202" t="s">
        <v>529</v>
      </c>
      <c r="H52" s="202" t="s">
        <v>529</v>
      </c>
      <c r="I52" s="202" t="s">
        <v>529</v>
      </c>
      <c r="J52" s="202" t="s">
        <v>529</v>
      </c>
      <c r="K52" s="202">
        <v>8</v>
      </c>
      <c r="L52" s="202">
        <v>2</v>
      </c>
      <c r="M52" s="202">
        <v>5</v>
      </c>
    </row>
    <row r="53" spans="1:13" s="126" customFormat="1" ht="12" customHeight="1" x14ac:dyDescent="0.2">
      <c r="A53" s="755" t="s">
        <v>454</v>
      </c>
      <c r="B53" s="507" t="s">
        <v>1</v>
      </c>
      <c r="C53" s="202">
        <f t="shared" ref="C53:M53" si="16">IF(SUM(C54:C55)=0,"-",SUM((C54:C55)))</f>
        <v>185</v>
      </c>
      <c r="D53" s="202">
        <f t="shared" si="16"/>
        <v>19</v>
      </c>
      <c r="E53" s="202">
        <f t="shared" si="16"/>
        <v>3</v>
      </c>
      <c r="F53" s="202" t="s">
        <v>529</v>
      </c>
      <c r="G53" s="202" t="s">
        <v>529</v>
      </c>
      <c r="H53" s="202" t="s">
        <v>529</v>
      </c>
      <c r="I53" s="202" t="s">
        <v>529</v>
      </c>
      <c r="J53" s="202" t="s">
        <v>529</v>
      </c>
      <c r="K53" s="202">
        <f t="shared" si="16"/>
        <v>6</v>
      </c>
      <c r="L53" s="202">
        <f t="shared" si="16"/>
        <v>9</v>
      </c>
      <c r="M53" s="202">
        <f t="shared" si="16"/>
        <v>1</v>
      </c>
    </row>
    <row r="54" spans="1:13" s="126" customFormat="1" ht="12" customHeight="1" x14ac:dyDescent="0.2">
      <c r="A54" s="851"/>
      <c r="B54" s="260" t="s">
        <v>237</v>
      </c>
      <c r="C54" s="202">
        <v>76</v>
      </c>
      <c r="D54" s="202">
        <v>9</v>
      </c>
      <c r="E54" s="202">
        <v>2</v>
      </c>
      <c r="F54" s="202" t="s">
        <v>529</v>
      </c>
      <c r="G54" s="202" t="s">
        <v>529</v>
      </c>
      <c r="H54" s="202" t="s">
        <v>529</v>
      </c>
      <c r="I54" s="202" t="s">
        <v>529</v>
      </c>
      <c r="J54" s="202" t="s">
        <v>529</v>
      </c>
      <c r="K54" s="202">
        <v>3</v>
      </c>
      <c r="L54" s="202">
        <v>4</v>
      </c>
      <c r="M54" s="202" t="s">
        <v>375</v>
      </c>
    </row>
    <row r="55" spans="1:13" s="126" customFormat="1" ht="12" customHeight="1" x14ac:dyDescent="0.2">
      <c r="A55" s="756"/>
      <c r="B55" s="260" t="s">
        <v>238</v>
      </c>
      <c r="C55" s="202">
        <v>109</v>
      </c>
      <c r="D55" s="202">
        <v>10</v>
      </c>
      <c r="E55" s="202">
        <v>1</v>
      </c>
      <c r="F55" s="202" t="s">
        <v>529</v>
      </c>
      <c r="G55" s="202" t="s">
        <v>529</v>
      </c>
      <c r="H55" s="202" t="s">
        <v>529</v>
      </c>
      <c r="I55" s="202" t="s">
        <v>529</v>
      </c>
      <c r="J55" s="202" t="s">
        <v>529</v>
      </c>
      <c r="K55" s="202">
        <v>3</v>
      </c>
      <c r="L55" s="202">
        <v>5</v>
      </c>
      <c r="M55" s="202">
        <v>1</v>
      </c>
    </row>
    <row r="56" spans="1:13" s="126" customFormat="1" ht="12" customHeight="1" x14ac:dyDescent="0.2">
      <c r="A56" s="755" t="s">
        <v>455</v>
      </c>
      <c r="B56" s="507" t="s">
        <v>1</v>
      </c>
      <c r="C56" s="202">
        <f t="shared" ref="C56:M56" si="17">IF(SUM(C57:C58)=0,"-",SUM((C57:C58)))</f>
        <v>575</v>
      </c>
      <c r="D56" s="202">
        <f t="shared" si="17"/>
        <v>47</v>
      </c>
      <c r="E56" s="202">
        <f t="shared" si="17"/>
        <v>4</v>
      </c>
      <c r="F56" s="202">
        <f t="shared" si="17"/>
        <v>1</v>
      </c>
      <c r="G56" s="202">
        <f t="shared" si="17"/>
        <v>1</v>
      </c>
      <c r="H56" s="202">
        <f t="shared" si="17"/>
        <v>1</v>
      </c>
      <c r="I56" s="202">
        <f t="shared" si="17"/>
        <v>1</v>
      </c>
      <c r="J56" s="202" t="s">
        <v>529</v>
      </c>
      <c r="K56" s="202">
        <f t="shared" si="17"/>
        <v>23</v>
      </c>
      <c r="L56" s="202">
        <f t="shared" si="17"/>
        <v>19</v>
      </c>
      <c r="M56" s="202" t="str">
        <f t="shared" si="17"/>
        <v>-</v>
      </c>
    </row>
    <row r="57" spans="1:13" s="126" customFormat="1" ht="12" customHeight="1" x14ac:dyDescent="0.2">
      <c r="A57" s="851"/>
      <c r="B57" s="260" t="s">
        <v>237</v>
      </c>
      <c r="C57" s="202">
        <v>262</v>
      </c>
      <c r="D57" s="202">
        <v>27</v>
      </c>
      <c r="E57" s="202">
        <v>1</v>
      </c>
      <c r="F57" s="202" t="s">
        <v>529</v>
      </c>
      <c r="G57" s="202" t="s">
        <v>529</v>
      </c>
      <c r="H57" s="202" t="s">
        <v>529</v>
      </c>
      <c r="I57" s="202" t="s">
        <v>529</v>
      </c>
      <c r="J57" s="202" t="s">
        <v>529</v>
      </c>
      <c r="K57" s="202">
        <v>14</v>
      </c>
      <c r="L57" s="202">
        <v>12</v>
      </c>
      <c r="M57" s="202" t="s">
        <v>527</v>
      </c>
    </row>
    <row r="58" spans="1:13" s="126" customFormat="1" ht="12" customHeight="1" x14ac:dyDescent="0.2">
      <c r="A58" s="756"/>
      <c r="B58" s="260" t="s">
        <v>238</v>
      </c>
      <c r="C58" s="202">
        <v>313</v>
      </c>
      <c r="D58" s="202">
        <v>20</v>
      </c>
      <c r="E58" s="202">
        <v>3</v>
      </c>
      <c r="F58" s="202">
        <v>1</v>
      </c>
      <c r="G58" s="202">
        <v>1</v>
      </c>
      <c r="H58" s="202">
        <v>1</v>
      </c>
      <c r="I58" s="202">
        <v>1</v>
      </c>
      <c r="J58" s="202" t="s">
        <v>529</v>
      </c>
      <c r="K58" s="202">
        <v>9</v>
      </c>
      <c r="L58" s="202">
        <v>7</v>
      </c>
      <c r="M58" s="202" t="s">
        <v>528</v>
      </c>
    </row>
    <row r="59" spans="1:13" s="126" customFormat="1" ht="12" customHeight="1" x14ac:dyDescent="0.2">
      <c r="A59" s="755" t="s">
        <v>456</v>
      </c>
      <c r="B59" s="507" t="s">
        <v>1</v>
      </c>
      <c r="C59" s="202">
        <f t="shared" ref="C59:M59" si="18">IF(SUM(C60:C61)=0,"-",SUM((C60:C61)))</f>
        <v>979</v>
      </c>
      <c r="D59" s="202">
        <f t="shared" si="18"/>
        <v>74</v>
      </c>
      <c r="E59" s="202">
        <f t="shared" si="18"/>
        <v>13</v>
      </c>
      <c r="F59" s="202">
        <f t="shared" si="18"/>
        <v>5</v>
      </c>
      <c r="G59" s="202">
        <f t="shared" si="18"/>
        <v>5</v>
      </c>
      <c r="H59" s="202">
        <f t="shared" si="18"/>
        <v>3</v>
      </c>
      <c r="I59" s="202">
        <f t="shared" si="18"/>
        <v>3</v>
      </c>
      <c r="J59" s="202" t="s">
        <v>529</v>
      </c>
      <c r="K59" s="202">
        <f t="shared" si="18"/>
        <v>40</v>
      </c>
      <c r="L59" s="202">
        <f t="shared" si="18"/>
        <v>16</v>
      </c>
      <c r="M59" s="202" t="str">
        <f t="shared" si="18"/>
        <v>-</v>
      </c>
    </row>
    <row r="60" spans="1:13" s="126" customFormat="1" ht="12" customHeight="1" x14ac:dyDescent="0.2">
      <c r="A60" s="851"/>
      <c r="B60" s="260" t="s">
        <v>237</v>
      </c>
      <c r="C60" s="202">
        <v>440</v>
      </c>
      <c r="D60" s="202">
        <v>45</v>
      </c>
      <c r="E60" s="202">
        <v>5</v>
      </c>
      <c r="F60" s="202">
        <v>2</v>
      </c>
      <c r="G60" s="202">
        <v>2</v>
      </c>
      <c r="H60" s="202">
        <v>1</v>
      </c>
      <c r="I60" s="202">
        <v>1</v>
      </c>
      <c r="J60" s="202" t="s">
        <v>529</v>
      </c>
      <c r="K60" s="202">
        <v>25</v>
      </c>
      <c r="L60" s="202">
        <v>13</v>
      </c>
      <c r="M60" s="202" t="s">
        <v>529</v>
      </c>
    </row>
    <row r="61" spans="1:13" s="126" customFormat="1" ht="12.75" customHeight="1" x14ac:dyDescent="0.2">
      <c r="A61" s="756"/>
      <c r="B61" s="260" t="s">
        <v>238</v>
      </c>
      <c r="C61" s="202">
        <v>539</v>
      </c>
      <c r="D61" s="202">
        <v>29</v>
      </c>
      <c r="E61" s="202">
        <v>8</v>
      </c>
      <c r="F61" s="202">
        <v>3</v>
      </c>
      <c r="G61" s="202">
        <v>3</v>
      </c>
      <c r="H61" s="202">
        <v>2</v>
      </c>
      <c r="I61" s="202">
        <v>2</v>
      </c>
      <c r="J61" s="202" t="s">
        <v>529</v>
      </c>
      <c r="K61" s="202">
        <v>15</v>
      </c>
      <c r="L61" s="202">
        <v>3</v>
      </c>
      <c r="M61" s="202" t="s">
        <v>528</v>
      </c>
    </row>
    <row r="62" spans="1:13" s="633" customFormat="1" ht="12" customHeight="1" x14ac:dyDescent="0.2">
      <c r="A62" s="759" t="s">
        <v>466</v>
      </c>
      <c r="B62" s="647" t="s">
        <v>1</v>
      </c>
      <c r="C62" s="531">
        <f>C65</f>
        <v>1822</v>
      </c>
      <c r="D62" s="531">
        <f t="shared" ref="D62:M62" si="19">D65</f>
        <v>172</v>
      </c>
      <c r="E62" s="531">
        <f t="shared" si="19"/>
        <v>36</v>
      </c>
      <c r="F62" s="531">
        <f t="shared" si="19"/>
        <v>4</v>
      </c>
      <c r="G62" s="531">
        <f t="shared" si="19"/>
        <v>3</v>
      </c>
      <c r="H62" s="531">
        <f t="shared" si="19"/>
        <v>2</v>
      </c>
      <c r="I62" s="531" t="str">
        <f t="shared" si="19"/>
        <v>-</v>
      </c>
      <c r="J62" s="531">
        <f t="shared" si="19"/>
        <v>1</v>
      </c>
      <c r="K62" s="531">
        <f t="shared" si="19"/>
        <v>79</v>
      </c>
      <c r="L62" s="531">
        <f t="shared" si="19"/>
        <v>49</v>
      </c>
      <c r="M62" s="531">
        <f t="shared" si="19"/>
        <v>3</v>
      </c>
    </row>
    <row r="63" spans="1:13" s="633" customFormat="1" ht="12" customHeight="1" x14ac:dyDescent="0.2">
      <c r="A63" s="990"/>
      <c r="B63" s="570" t="s">
        <v>237</v>
      </c>
      <c r="C63" s="531">
        <f>C66</f>
        <v>741</v>
      </c>
      <c r="D63" s="531">
        <f t="shared" ref="D63:M63" si="20">D66</f>
        <v>80</v>
      </c>
      <c r="E63" s="531">
        <f t="shared" si="20"/>
        <v>9</v>
      </c>
      <c r="F63" s="531">
        <f t="shared" si="20"/>
        <v>2</v>
      </c>
      <c r="G63" s="531">
        <f t="shared" si="20"/>
        <v>1</v>
      </c>
      <c r="H63" s="531">
        <f t="shared" si="20"/>
        <v>1</v>
      </c>
      <c r="I63" s="531" t="str">
        <f t="shared" si="20"/>
        <v>-</v>
      </c>
      <c r="J63" s="531">
        <f t="shared" si="20"/>
        <v>1</v>
      </c>
      <c r="K63" s="531">
        <f t="shared" si="20"/>
        <v>44</v>
      </c>
      <c r="L63" s="531">
        <f t="shared" si="20"/>
        <v>23</v>
      </c>
      <c r="M63" s="531">
        <f t="shared" si="20"/>
        <v>1</v>
      </c>
    </row>
    <row r="64" spans="1:13" s="633" customFormat="1" ht="13.5" customHeight="1" x14ac:dyDescent="0.2">
      <c r="A64" s="991"/>
      <c r="B64" s="570" t="s">
        <v>238</v>
      </c>
      <c r="C64" s="531">
        <f>C67</f>
        <v>1081</v>
      </c>
      <c r="D64" s="531">
        <f t="shared" ref="D64:M64" si="21">D67</f>
        <v>92</v>
      </c>
      <c r="E64" s="531">
        <f t="shared" si="21"/>
        <v>27</v>
      </c>
      <c r="F64" s="531">
        <f t="shared" si="21"/>
        <v>2</v>
      </c>
      <c r="G64" s="531">
        <f t="shared" si="21"/>
        <v>2</v>
      </c>
      <c r="H64" s="531">
        <f t="shared" si="21"/>
        <v>1</v>
      </c>
      <c r="I64" s="531" t="str">
        <f t="shared" si="21"/>
        <v>-</v>
      </c>
      <c r="J64" s="531" t="str">
        <f t="shared" si="21"/>
        <v>-</v>
      </c>
      <c r="K64" s="531">
        <f t="shared" si="21"/>
        <v>35</v>
      </c>
      <c r="L64" s="531">
        <f t="shared" si="21"/>
        <v>26</v>
      </c>
      <c r="M64" s="531">
        <f t="shared" si="21"/>
        <v>2</v>
      </c>
    </row>
    <row r="65" spans="1:17" s="126" customFormat="1" ht="12" customHeight="1" x14ac:dyDescent="0.2">
      <c r="A65" s="986" t="s">
        <v>458</v>
      </c>
      <c r="B65" s="341" t="s">
        <v>1</v>
      </c>
      <c r="C65" s="645">
        <f>SUM(C68,C71,C74,C77,C80)</f>
        <v>1822</v>
      </c>
      <c r="D65" s="645">
        <f>SUM(D68,D71,D74,D77,D80)</f>
        <v>172</v>
      </c>
      <c r="E65" s="645">
        <f t="shared" ref="E65:M65" si="22">SUM(E68,E71,E74,E77,E80)</f>
        <v>36</v>
      </c>
      <c r="F65" s="645">
        <f t="shared" si="22"/>
        <v>4</v>
      </c>
      <c r="G65" s="645">
        <f t="shared" si="22"/>
        <v>3</v>
      </c>
      <c r="H65" s="645">
        <f t="shared" si="22"/>
        <v>2</v>
      </c>
      <c r="I65" s="645" t="s">
        <v>528</v>
      </c>
      <c r="J65" s="645">
        <f t="shared" si="22"/>
        <v>1</v>
      </c>
      <c r="K65" s="645">
        <f t="shared" si="22"/>
        <v>79</v>
      </c>
      <c r="L65" s="645">
        <f t="shared" si="22"/>
        <v>49</v>
      </c>
      <c r="M65" s="645">
        <f t="shared" si="22"/>
        <v>3</v>
      </c>
    </row>
    <row r="66" spans="1:17" s="126" customFormat="1" ht="12" customHeight="1" x14ac:dyDescent="0.2">
      <c r="A66" s="987"/>
      <c r="B66" s="258" t="s">
        <v>237</v>
      </c>
      <c r="C66" s="645">
        <f>SUM(C69,C72,C75,C78,C81)</f>
        <v>741</v>
      </c>
      <c r="D66" s="645">
        <f t="shared" ref="C66:M67" si="23">SUM(D69,D72,D75,D78,D81)</f>
        <v>80</v>
      </c>
      <c r="E66" s="645">
        <f t="shared" si="23"/>
        <v>9</v>
      </c>
      <c r="F66" s="645">
        <f t="shared" si="23"/>
        <v>2</v>
      </c>
      <c r="G66" s="645">
        <f t="shared" si="23"/>
        <v>1</v>
      </c>
      <c r="H66" s="645">
        <f t="shared" si="23"/>
        <v>1</v>
      </c>
      <c r="I66" s="645" t="s">
        <v>529</v>
      </c>
      <c r="J66" s="645">
        <f t="shared" si="23"/>
        <v>1</v>
      </c>
      <c r="K66" s="645">
        <f t="shared" si="23"/>
        <v>44</v>
      </c>
      <c r="L66" s="645">
        <f t="shared" si="23"/>
        <v>23</v>
      </c>
      <c r="M66" s="645">
        <f t="shared" si="23"/>
        <v>1</v>
      </c>
    </row>
    <row r="67" spans="1:17" s="126" customFormat="1" ht="12" customHeight="1" x14ac:dyDescent="0.2">
      <c r="A67" s="987"/>
      <c r="B67" s="258" t="s">
        <v>238</v>
      </c>
      <c r="C67" s="645">
        <f t="shared" si="23"/>
        <v>1081</v>
      </c>
      <c r="D67" s="645">
        <f t="shared" si="23"/>
        <v>92</v>
      </c>
      <c r="E67" s="645">
        <f t="shared" si="23"/>
        <v>27</v>
      </c>
      <c r="F67" s="645">
        <f t="shared" si="23"/>
        <v>2</v>
      </c>
      <c r="G67" s="645">
        <f t="shared" si="23"/>
        <v>2</v>
      </c>
      <c r="H67" s="645">
        <f t="shared" si="23"/>
        <v>1</v>
      </c>
      <c r="I67" s="645" t="s">
        <v>375</v>
      </c>
      <c r="J67" s="645" t="s">
        <v>529</v>
      </c>
      <c r="K67" s="645">
        <f t="shared" si="23"/>
        <v>35</v>
      </c>
      <c r="L67" s="645">
        <f t="shared" si="23"/>
        <v>26</v>
      </c>
      <c r="M67" s="645">
        <f t="shared" si="23"/>
        <v>2</v>
      </c>
    </row>
    <row r="68" spans="1:17" s="126" customFormat="1" ht="12" customHeight="1" x14ac:dyDescent="0.2">
      <c r="A68" s="755" t="s">
        <v>459</v>
      </c>
      <c r="B68" s="507" t="s">
        <v>1</v>
      </c>
      <c r="C68" s="646">
        <f>SUM(C69:C70)</f>
        <v>483</v>
      </c>
      <c r="D68" s="646">
        <f t="shared" ref="D68:M68" si="24">SUM(D69:D70)</f>
        <v>50</v>
      </c>
      <c r="E68" s="646">
        <f t="shared" si="24"/>
        <v>16</v>
      </c>
      <c r="F68" s="646" t="s">
        <v>528</v>
      </c>
      <c r="G68" s="646" t="s">
        <v>528</v>
      </c>
      <c r="H68" s="646" t="s">
        <v>528</v>
      </c>
      <c r="I68" s="646" t="s">
        <v>528</v>
      </c>
      <c r="J68" s="646" t="s">
        <v>528</v>
      </c>
      <c r="K68" s="646">
        <f t="shared" si="24"/>
        <v>23</v>
      </c>
      <c r="L68" s="646">
        <f t="shared" si="24"/>
        <v>8</v>
      </c>
      <c r="M68" s="646">
        <f t="shared" si="24"/>
        <v>3</v>
      </c>
    </row>
    <row r="69" spans="1:17" s="126" customFormat="1" ht="12" customHeight="1" x14ac:dyDescent="0.2">
      <c r="A69" s="851"/>
      <c r="B69" s="260" t="s">
        <v>237</v>
      </c>
      <c r="C69" s="646">
        <v>184</v>
      </c>
      <c r="D69" s="646">
        <v>22</v>
      </c>
      <c r="E69" s="646">
        <v>4</v>
      </c>
      <c r="F69" s="646" t="s">
        <v>528</v>
      </c>
      <c r="G69" s="646" t="s">
        <v>528</v>
      </c>
      <c r="H69" s="646" t="s">
        <v>528</v>
      </c>
      <c r="I69" s="646" t="s">
        <v>528</v>
      </c>
      <c r="J69" s="646" t="s">
        <v>528</v>
      </c>
      <c r="K69" s="646">
        <v>14</v>
      </c>
      <c r="L69" s="646">
        <v>3</v>
      </c>
      <c r="M69" s="646">
        <v>1</v>
      </c>
    </row>
    <row r="70" spans="1:17" s="126" customFormat="1" ht="12" customHeight="1" x14ac:dyDescent="0.2">
      <c r="A70" s="756"/>
      <c r="B70" s="260" t="s">
        <v>238</v>
      </c>
      <c r="C70" s="646">
        <v>299</v>
      </c>
      <c r="D70" s="646">
        <v>28</v>
      </c>
      <c r="E70" s="646">
        <v>12</v>
      </c>
      <c r="F70" s="646" t="s">
        <v>528</v>
      </c>
      <c r="G70" s="646" t="s">
        <v>528</v>
      </c>
      <c r="H70" s="646" t="s">
        <v>528</v>
      </c>
      <c r="I70" s="646" t="s">
        <v>528</v>
      </c>
      <c r="J70" s="646" t="s">
        <v>528</v>
      </c>
      <c r="K70" s="646">
        <v>9</v>
      </c>
      <c r="L70" s="646">
        <v>5</v>
      </c>
      <c r="M70" s="646">
        <v>2</v>
      </c>
    </row>
    <row r="71" spans="1:17" s="126" customFormat="1" ht="12" customHeight="1" x14ac:dyDescent="0.2">
      <c r="A71" s="755" t="s">
        <v>461</v>
      </c>
      <c r="B71" s="507" t="s">
        <v>1</v>
      </c>
      <c r="C71" s="646">
        <f t="shared" ref="C71:L71" si="25">SUM(C72:C73)</f>
        <v>420</v>
      </c>
      <c r="D71" s="646">
        <f t="shared" si="25"/>
        <v>43</v>
      </c>
      <c r="E71" s="646">
        <f t="shared" si="25"/>
        <v>6</v>
      </c>
      <c r="F71" s="646">
        <f t="shared" si="25"/>
        <v>1</v>
      </c>
      <c r="G71" s="646" t="s">
        <v>528</v>
      </c>
      <c r="H71" s="646" t="s">
        <v>528</v>
      </c>
      <c r="I71" s="646" t="s">
        <v>528</v>
      </c>
      <c r="J71" s="646" t="s">
        <v>528</v>
      </c>
      <c r="K71" s="646">
        <f t="shared" si="25"/>
        <v>9</v>
      </c>
      <c r="L71" s="646">
        <f t="shared" si="25"/>
        <v>27</v>
      </c>
      <c r="M71" s="646" t="s">
        <v>528</v>
      </c>
    </row>
    <row r="72" spans="1:17" s="126" customFormat="1" ht="12" customHeight="1" x14ac:dyDescent="0.2">
      <c r="A72" s="851"/>
      <c r="B72" s="260" t="s">
        <v>237</v>
      </c>
      <c r="C72" s="646">
        <v>173</v>
      </c>
      <c r="D72" s="646">
        <v>19</v>
      </c>
      <c r="E72" s="646">
        <v>3</v>
      </c>
      <c r="F72" s="646">
        <v>1</v>
      </c>
      <c r="G72" s="646" t="s">
        <v>528</v>
      </c>
      <c r="H72" s="646" t="s">
        <v>528</v>
      </c>
      <c r="I72" s="646" t="s">
        <v>528</v>
      </c>
      <c r="J72" s="646" t="s">
        <v>528</v>
      </c>
      <c r="K72" s="646">
        <v>4</v>
      </c>
      <c r="L72" s="646">
        <v>11</v>
      </c>
      <c r="M72" s="646" t="s">
        <v>528</v>
      </c>
    </row>
    <row r="73" spans="1:17" s="126" customFormat="1" ht="12" customHeight="1" x14ac:dyDescent="0.2">
      <c r="A73" s="756"/>
      <c r="B73" s="260" t="s">
        <v>238</v>
      </c>
      <c r="C73" s="646">
        <v>247</v>
      </c>
      <c r="D73" s="646">
        <v>24</v>
      </c>
      <c r="E73" s="646">
        <v>3</v>
      </c>
      <c r="F73" s="646" t="s">
        <v>179</v>
      </c>
      <c r="G73" s="646" t="s">
        <v>528</v>
      </c>
      <c r="H73" s="646" t="s">
        <v>528</v>
      </c>
      <c r="I73" s="646" t="s">
        <v>528</v>
      </c>
      <c r="J73" s="646" t="s">
        <v>528</v>
      </c>
      <c r="K73" s="646">
        <v>5</v>
      </c>
      <c r="L73" s="646">
        <v>16</v>
      </c>
      <c r="M73" s="646" t="s">
        <v>528</v>
      </c>
    </row>
    <row r="74" spans="1:17" s="126" customFormat="1" ht="12" customHeight="1" x14ac:dyDescent="0.2">
      <c r="A74" s="755" t="s">
        <v>460</v>
      </c>
      <c r="B74" s="507" t="s">
        <v>1</v>
      </c>
      <c r="C74" s="646">
        <f t="shared" ref="C74:L74" si="26">SUM(C75:C76)</f>
        <v>405</v>
      </c>
      <c r="D74" s="646">
        <f t="shared" si="26"/>
        <v>31</v>
      </c>
      <c r="E74" s="646">
        <f t="shared" si="26"/>
        <v>8</v>
      </c>
      <c r="F74" s="646">
        <f t="shared" si="26"/>
        <v>1</v>
      </c>
      <c r="G74" s="646">
        <f t="shared" si="26"/>
        <v>1</v>
      </c>
      <c r="H74" s="646">
        <f t="shared" si="26"/>
        <v>1</v>
      </c>
      <c r="I74" s="646" t="s">
        <v>528</v>
      </c>
      <c r="J74" s="646" t="s">
        <v>528</v>
      </c>
      <c r="K74" s="646">
        <f t="shared" si="26"/>
        <v>19</v>
      </c>
      <c r="L74" s="646">
        <f t="shared" si="26"/>
        <v>3</v>
      </c>
      <c r="M74" s="646" t="s">
        <v>528</v>
      </c>
    </row>
    <row r="75" spans="1:17" ht="12" customHeight="1" x14ac:dyDescent="0.2">
      <c r="A75" s="851"/>
      <c r="B75" s="260" t="s">
        <v>237</v>
      </c>
      <c r="C75" s="646">
        <v>176</v>
      </c>
      <c r="D75" s="646">
        <v>15</v>
      </c>
      <c r="E75" s="646">
        <v>1</v>
      </c>
      <c r="F75" s="646">
        <v>1</v>
      </c>
      <c r="G75" s="646">
        <v>1</v>
      </c>
      <c r="H75" s="646">
        <v>1</v>
      </c>
      <c r="I75" s="646" t="s">
        <v>528</v>
      </c>
      <c r="J75" s="646" t="s">
        <v>528</v>
      </c>
      <c r="K75" s="646">
        <v>10</v>
      </c>
      <c r="L75" s="646">
        <v>3</v>
      </c>
      <c r="M75" s="646" t="s">
        <v>528</v>
      </c>
    </row>
    <row r="76" spans="1:17" ht="12" customHeight="1" x14ac:dyDescent="0.2">
      <c r="A76" s="756"/>
      <c r="B76" s="260" t="s">
        <v>238</v>
      </c>
      <c r="C76" s="646">
        <v>229</v>
      </c>
      <c r="D76" s="646">
        <v>16</v>
      </c>
      <c r="E76" s="646">
        <v>7</v>
      </c>
      <c r="F76" s="646" t="s">
        <v>179</v>
      </c>
      <c r="G76" s="646" t="s">
        <v>179</v>
      </c>
      <c r="H76" s="646" t="s">
        <v>179</v>
      </c>
      <c r="I76" s="646" t="s">
        <v>528</v>
      </c>
      <c r="J76" s="646" t="s">
        <v>528</v>
      </c>
      <c r="K76" s="646">
        <v>9</v>
      </c>
      <c r="L76" s="646" t="s">
        <v>179</v>
      </c>
      <c r="M76" s="646" t="s">
        <v>528</v>
      </c>
    </row>
    <row r="77" spans="1:17" ht="12" customHeight="1" x14ac:dyDescent="0.2">
      <c r="A77" s="755" t="s">
        <v>462</v>
      </c>
      <c r="B77" s="507" t="s">
        <v>1</v>
      </c>
      <c r="C77" s="646">
        <f t="shared" ref="C77:L77" si="27">SUM(C78:C79)</f>
        <v>289</v>
      </c>
      <c r="D77" s="646">
        <f t="shared" si="27"/>
        <v>22</v>
      </c>
      <c r="E77" s="646">
        <f t="shared" si="27"/>
        <v>4</v>
      </c>
      <c r="F77" s="646" t="s">
        <v>528</v>
      </c>
      <c r="G77" s="646" t="s">
        <v>528</v>
      </c>
      <c r="H77" s="646" t="s">
        <v>528</v>
      </c>
      <c r="I77" s="646" t="s">
        <v>528</v>
      </c>
      <c r="J77" s="646" t="s">
        <v>528</v>
      </c>
      <c r="K77" s="646">
        <f t="shared" si="27"/>
        <v>10</v>
      </c>
      <c r="L77" s="646">
        <f t="shared" si="27"/>
        <v>8</v>
      </c>
      <c r="M77" s="646" t="s">
        <v>528</v>
      </c>
      <c r="N77" s="124"/>
      <c r="O77" s="124"/>
      <c r="P77" s="124"/>
      <c r="Q77" s="124"/>
    </row>
    <row r="78" spans="1:17" ht="12" customHeight="1" x14ac:dyDescent="0.2">
      <c r="A78" s="851"/>
      <c r="B78" s="260" t="s">
        <v>237</v>
      </c>
      <c r="C78" s="646">
        <v>120</v>
      </c>
      <c r="D78" s="646">
        <v>13</v>
      </c>
      <c r="E78" s="646">
        <v>1</v>
      </c>
      <c r="F78" s="646" t="s">
        <v>179</v>
      </c>
      <c r="G78" s="646" t="s">
        <v>179</v>
      </c>
      <c r="H78" s="646" t="s">
        <v>179</v>
      </c>
      <c r="I78" s="646" t="s">
        <v>528</v>
      </c>
      <c r="J78" s="646" t="s">
        <v>528</v>
      </c>
      <c r="K78" s="646">
        <v>7</v>
      </c>
      <c r="L78" s="646">
        <v>5</v>
      </c>
      <c r="M78" s="646" t="s">
        <v>528</v>
      </c>
    </row>
    <row r="79" spans="1:17" ht="12" customHeight="1" x14ac:dyDescent="0.2">
      <c r="A79" s="756"/>
      <c r="B79" s="260" t="s">
        <v>238</v>
      </c>
      <c r="C79" s="646">
        <v>169</v>
      </c>
      <c r="D79" s="646">
        <v>9</v>
      </c>
      <c r="E79" s="646">
        <v>3</v>
      </c>
      <c r="F79" s="646" t="s">
        <v>179</v>
      </c>
      <c r="G79" s="646" t="s">
        <v>179</v>
      </c>
      <c r="H79" s="646" t="s">
        <v>179</v>
      </c>
      <c r="I79" s="646" t="s">
        <v>528</v>
      </c>
      <c r="J79" s="646" t="s">
        <v>528</v>
      </c>
      <c r="K79" s="646">
        <v>3</v>
      </c>
      <c r="L79" s="646">
        <v>3</v>
      </c>
      <c r="M79" s="646" t="s">
        <v>528</v>
      </c>
    </row>
    <row r="80" spans="1:17" ht="12" customHeight="1" x14ac:dyDescent="0.2">
      <c r="A80" s="755" t="s">
        <v>463</v>
      </c>
      <c r="B80" s="507" t="s">
        <v>1</v>
      </c>
      <c r="C80" s="646">
        <f t="shared" ref="C80:L80" si="28">SUM(C81:C82)</f>
        <v>225</v>
      </c>
      <c r="D80" s="646">
        <f t="shared" si="28"/>
        <v>26</v>
      </c>
      <c r="E80" s="646">
        <f t="shared" si="28"/>
        <v>2</v>
      </c>
      <c r="F80" s="646">
        <f t="shared" si="28"/>
        <v>2</v>
      </c>
      <c r="G80" s="646">
        <f t="shared" si="28"/>
        <v>2</v>
      </c>
      <c r="H80" s="646">
        <f t="shared" si="28"/>
        <v>1</v>
      </c>
      <c r="I80" s="646" t="s">
        <v>528</v>
      </c>
      <c r="J80" s="646">
        <f t="shared" si="28"/>
        <v>1</v>
      </c>
      <c r="K80" s="646">
        <f t="shared" si="28"/>
        <v>18</v>
      </c>
      <c r="L80" s="646">
        <f t="shared" si="28"/>
        <v>3</v>
      </c>
      <c r="M80" s="646" t="s">
        <v>528</v>
      </c>
    </row>
    <row r="81" spans="1:13" ht="12" customHeight="1" x14ac:dyDescent="0.2">
      <c r="A81" s="851"/>
      <c r="B81" s="260" t="s">
        <v>237</v>
      </c>
      <c r="C81" s="646">
        <v>88</v>
      </c>
      <c r="D81" s="646">
        <v>11</v>
      </c>
      <c r="E81" s="646" t="s">
        <v>179</v>
      </c>
      <c r="F81" s="646" t="s">
        <v>179</v>
      </c>
      <c r="G81" s="646" t="s">
        <v>179</v>
      </c>
      <c r="H81" s="646" t="s">
        <v>179</v>
      </c>
      <c r="I81" s="646" t="s">
        <v>528</v>
      </c>
      <c r="J81" s="646">
        <v>1</v>
      </c>
      <c r="K81" s="646">
        <v>9</v>
      </c>
      <c r="L81" s="646">
        <v>1</v>
      </c>
      <c r="M81" s="646" t="s">
        <v>528</v>
      </c>
    </row>
    <row r="82" spans="1:13" ht="14.5" x14ac:dyDescent="0.2">
      <c r="A82" s="756"/>
      <c r="B82" s="260" t="s">
        <v>238</v>
      </c>
      <c r="C82" s="646">
        <v>137</v>
      </c>
      <c r="D82" s="646">
        <v>15</v>
      </c>
      <c r="E82" s="646">
        <v>2</v>
      </c>
      <c r="F82" s="646">
        <v>2</v>
      </c>
      <c r="G82" s="646">
        <v>2</v>
      </c>
      <c r="H82" s="646">
        <v>1</v>
      </c>
      <c r="I82" s="646" t="s">
        <v>528</v>
      </c>
      <c r="J82" s="646" t="s">
        <v>179</v>
      </c>
      <c r="K82" s="646">
        <v>9</v>
      </c>
      <c r="L82" s="646">
        <v>2</v>
      </c>
      <c r="M82" s="646" t="s">
        <v>528</v>
      </c>
    </row>
    <row r="83" spans="1:13" x14ac:dyDescent="0.2">
      <c r="A83" s="121" t="s">
        <v>336</v>
      </c>
    </row>
  </sheetData>
  <mergeCells count="41">
    <mergeCell ref="A8:A10"/>
    <mergeCell ref="E2:M2"/>
    <mergeCell ref="L1:M1"/>
    <mergeCell ref="K4:K7"/>
    <mergeCell ref="J4:J7"/>
    <mergeCell ref="G5:G7"/>
    <mergeCell ref="H5:I5"/>
    <mergeCell ref="M3:M7"/>
    <mergeCell ref="G4:I4"/>
    <mergeCell ref="F4:F7"/>
    <mergeCell ref="A14:A16"/>
    <mergeCell ref="A17:A19"/>
    <mergeCell ref="A23:A25"/>
    <mergeCell ref="A26:A28"/>
    <mergeCell ref="A29:A31"/>
    <mergeCell ref="A11:A13"/>
    <mergeCell ref="A20:A22"/>
    <mergeCell ref="A2:B7"/>
    <mergeCell ref="C2:C7"/>
    <mergeCell ref="D2:D7"/>
    <mergeCell ref="L3:L7"/>
    <mergeCell ref="E3:K3"/>
    <mergeCell ref="H6:H7"/>
    <mergeCell ref="E4:E7"/>
    <mergeCell ref="A80:A82"/>
    <mergeCell ref="A47:A49"/>
    <mergeCell ref="A50:A52"/>
    <mergeCell ref="A44:A46"/>
    <mergeCell ref="A71:A73"/>
    <mergeCell ref="A53:A55"/>
    <mergeCell ref="A56:A58"/>
    <mergeCell ref="A59:A61"/>
    <mergeCell ref="A62:A64"/>
    <mergeCell ref="A65:A67"/>
    <mergeCell ref="A32:A34"/>
    <mergeCell ref="A38:A40"/>
    <mergeCell ref="A41:A43"/>
    <mergeCell ref="A35:A37"/>
    <mergeCell ref="A74:A76"/>
    <mergeCell ref="A77:A79"/>
    <mergeCell ref="A68:A70"/>
  </mergeCells>
  <phoneticPr fontId="2"/>
  <pageMargins left="0.59" right="0.21" top="0.78740157480314965" bottom="0.67" header="0" footer="0"/>
  <pageSetup paperSize="9" orientation="landscape" r:id="rId1"/>
  <headerFooter alignWithMargins="0"/>
  <rowBreaks count="6" manualBreakCount="6">
    <brk id="181" min="5532" max="183" man="1"/>
    <brk id="185" min="1624" max="187" man="1"/>
    <brk id="189" min="46996" max="190" man="1"/>
    <brk id="22160" min="188" max="40220" man="1"/>
    <brk id="26140" min="184" max="46680" man="1"/>
    <brk id="29988" min="180" max="5052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view="pageBreakPreview" zoomScale="80" zoomScaleNormal="75" zoomScaleSheetLayoutView="80" workbookViewId="0">
      <pane xSplit="2" ySplit="10" topLeftCell="C11" activePane="bottomRight" state="frozen"/>
      <selection activeCell="B75" sqref="B75"/>
      <selection pane="topRight" activeCell="B75" sqref="B75"/>
      <selection pane="bottomLeft" activeCell="B75" sqref="B75"/>
      <selection pane="bottomRight" activeCell="N22" sqref="N22"/>
    </sheetView>
  </sheetViews>
  <sheetFormatPr defaultColWidth="9" defaultRowHeight="14" x14ac:dyDescent="0.3"/>
  <cols>
    <col min="1" max="1" width="16.6328125" style="129" customWidth="1"/>
    <col min="2" max="2" width="13.7265625" style="80" customWidth="1"/>
    <col min="3" max="3" width="12.6328125" style="130" customWidth="1"/>
    <col min="4" max="4" width="11.6328125" style="80" customWidth="1"/>
    <col min="5" max="5" width="11.6328125" style="130" customWidth="1"/>
    <col min="6" max="9" width="11.6328125" style="80" customWidth="1"/>
    <col min="10" max="15" width="8.26953125" style="80" customWidth="1"/>
    <col min="16" max="16384" width="9" style="80"/>
  </cols>
  <sheetData>
    <row r="1" spans="1:12" ht="15" customHeight="1" x14ac:dyDescent="0.5">
      <c r="A1" s="239" t="s">
        <v>502</v>
      </c>
      <c r="B1" s="239"/>
      <c r="C1" s="253"/>
      <c r="D1" s="324"/>
      <c r="E1" s="263"/>
      <c r="F1" s="324"/>
      <c r="G1" s="263"/>
      <c r="H1" s="213"/>
      <c r="I1" s="264" t="s">
        <v>485</v>
      </c>
    </row>
    <row r="2" spans="1:12" ht="15" customHeight="1" x14ac:dyDescent="0.3">
      <c r="A2" s="780"/>
      <c r="B2" s="265"/>
      <c r="C2" s="778" t="s">
        <v>296</v>
      </c>
      <c r="D2" s="993" t="s">
        <v>427</v>
      </c>
      <c r="E2" s="994"/>
      <c r="F2" s="994"/>
      <c r="G2" s="994"/>
      <c r="H2" s="994"/>
      <c r="I2" s="995"/>
    </row>
    <row r="3" spans="1:12" ht="15" customHeight="1" x14ac:dyDescent="0.3">
      <c r="A3" s="781"/>
      <c r="B3" s="317"/>
      <c r="C3" s="867"/>
      <c r="D3" s="870" t="s">
        <v>295</v>
      </c>
      <c r="E3" s="875"/>
      <c r="F3" s="875"/>
      <c r="G3" s="325"/>
      <c r="H3" s="325"/>
      <c r="I3" s="326"/>
    </row>
    <row r="4" spans="1:12" ht="15" customHeight="1" x14ac:dyDescent="0.3">
      <c r="A4" s="781"/>
      <c r="B4" s="317"/>
      <c r="C4" s="867"/>
      <c r="D4" s="872"/>
      <c r="E4" s="998"/>
      <c r="F4" s="998"/>
      <c r="G4" s="777" t="s">
        <v>303</v>
      </c>
      <c r="H4" s="777"/>
      <c r="I4" s="777"/>
    </row>
    <row r="5" spans="1:12" ht="15" customHeight="1" x14ac:dyDescent="0.3">
      <c r="A5" s="781"/>
      <c r="B5" s="317"/>
      <c r="C5" s="867"/>
      <c r="D5" s="778" t="s">
        <v>281</v>
      </c>
      <c r="E5" s="996" t="s">
        <v>282</v>
      </c>
      <c r="F5" s="778" t="s">
        <v>180</v>
      </c>
      <c r="G5" s="778" t="s">
        <v>281</v>
      </c>
      <c r="H5" s="996" t="s">
        <v>282</v>
      </c>
      <c r="I5" s="778" t="s">
        <v>180</v>
      </c>
    </row>
    <row r="6" spans="1:12" s="127" customFormat="1" ht="15" customHeight="1" x14ac:dyDescent="0.2">
      <c r="A6" s="781"/>
      <c r="B6" s="317"/>
      <c r="C6" s="867"/>
      <c r="D6" s="867"/>
      <c r="E6" s="997"/>
      <c r="F6" s="867"/>
      <c r="G6" s="867"/>
      <c r="H6" s="997"/>
      <c r="I6" s="867"/>
    </row>
    <row r="7" spans="1:12" s="127" customFormat="1" ht="15" customHeight="1" x14ac:dyDescent="0.2">
      <c r="A7" s="781"/>
      <c r="B7" s="317"/>
      <c r="C7" s="867"/>
      <c r="D7" s="194"/>
      <c r="E7" s="274"/>
      <c r="F7" s="867"/>
      <c r="G7" s="194"/>
      <c r="H7" s="274"/>
      <c r="I7" s="867"/>
    </row>
    <row r="8" spans="1:12" s="127" customFormat="1" ht="15" customHeight="1" x14ac:dyDescent="0.2">
      <c r="A8" s="969"/>
      <c r="B8" s="318"/>
      <c r="C8" s="882"/>
      <c r="D8" s="182"/>
      <c r="E8" s="197"/>
      <c r="F8" s="882"/>
      <c r="G8" s="182"/>
      <c r="H8" s="197"/>
      <c r="I8" s="882"/>
    </row>
    <row r="9" spans="1:12" ht="15" customHeight="1" x14ac:dyDescent="0.3">
      <c r="A9" s="315" t="s">
        <v>178</v>
      </c>
      <c r="B9" s="246" t="s">
        <v>1</v>
      </c>
      <c r="C9" s="327">
        <v>2421757</v>
      </c>
      <c r="D9" s="327">
        <v>59027</v>
      </c>
      <c r="E9" s="327">
        <v>99697</v>
      </c>
      <c r="F9" s="327">
        <v>158724</v>
      </c>
      <c r="G9" s="327">
        <v>12256</v>
      </c>
      <c r="H9" s="327">
        <v>6019</v>
      </c>
      <c r="I9" s="327">
        <v>18275</v>
      </c>
    </row>
    <row r="10" spans="1:12" s="125" customFormat="1" ht="32.25" customHeight="1" x14ac:dyDescent="0.3">
      <c r="A10" s="312" t="s">
        <v>451</v>
      </c>
      <c r="B10" s="257" t="s">
        <v>1</v>
      </c>
      <c r="C10" s="224">
        <f>SUM(C12,C23)</f>
        <v>16840</v>
      </c>
      <c r="D10" s="224">
        <f>SUM(D12,D23)</f>
        <v>493</v>
      </c>
      <c r="E10" s="224">
        <f>SUM(E12,E23)</f>
        <v>857</v>
      </c>
      <c r="F10" s="224">
        <f>SUM(D10:E10)</f>
        <v>1350</v>
      </c>
      <c r="G10" s="224">
        <f>SUM(G12,G23)</f>
        <v>181</v>
      </c>
      <c r="H10" s="224">
        <f>SUM(H12,H23)</f>
        <v>70</v>
      </c>
      <c r="I10" s="224">
        <f>SUM(G10:H10)</f>
        <v>251</v>
      </c>
    </row>
    <row r="11" spans="1:12" ht="15" customHeight="1" x14ac:dyDescent="0.3">
      <c r="A11" s="333" t="s">
        <v>467</v>
      </c>
      <c r="B11" s="258" t="s">
        <v>1</v>
      </c>
      <c r="C11" s="219">
        <f>SUM(C12:C19)</f>
        <v>41796</v>
      </c>
      <c r="D11" s="219">
        <f>SUM(D12:D19)</f>
        <v>890</v>
      </c>
      <c r="E11" s="219">
        <f>SUM(E12:E19)</f>
        <v>2050</v>
      </c>
      <c r="F11" s="219">
        <f>SUM(D11:E11)</f>
        <v>2940</v>
      </c>
      <c r="G11" s="219">
        <f>SUM(G12:G19)</f>
        <v>272</v>
      </c>
      <c r="H11" s="219">
        <f>SUM(H12:H19)</f>
        <v>411</v>
      </c>
      <c r="I11" s="219">
        <f>SUM(G11:H11)</f>
        <v>683</v>
      </c>
      <c r="J11" s="130"/>
      <c r="L11" s="130"/>
    </row>
    <row r="12" spans="1:12" ht="15" customHeight="1" x14ac:dyDescent="0.3">
      <c r="A12" s="311" t="s">
        <v>468</v>
      </c>
      <c r="B12" s="260" t="s">
        <v>1</v>
      </c>
      <c r="C12" s="202">
        <v>9667</v>
      </c>
      <c r="D12" s="202">
        <v>172</v>
      </c>
      <c r="E12" s="202">
        <v>742</v>
      </c>
      <c r="F12" s="202">
        <f>SUM(D12:E12)</f>
        <v>914</v>
      </c>
      <c r="G12" s="202">
        <v>2</v>
      </c>
      <c r="H12" s="202">
        <v>30</v>
      </c>
      <c r="I12" s="202">
        <f>SUM(G12:H12)</f>
        <v>32</v>
      </c>
    </row>
    <row r="13" spans="1:12" ht="15" customHeight="1" x14ac:dyDescent="0.5">
      <c r="A13" s="320" t="s">
        <v>443</v>
      </c>
      <c r="B13" s="260" t="s">
        <v>1</v>
      </c>
      <c r="C13" s="338">
        <v>3779</v>
      </c>
      <c r="D13" s="338">
        <v>168</v>
      </c>
      <c r="E13" s="338">
        <v>145</v>
      </c>
      <c r="F13" s="202">
        <f t="shared" ref="F13:F19" si="0">SUM(D13:E13)</f>
        <v>313</v>
      </c>
      <c r="G13" s="338">
        <v>118</v>
      </c>
      <c r="H13" s="338">
        <v>77</v>
      </c>
      <c r="I13" s="202">
        <f t="shared" ref="I13:I19" si="1">SUM(G13:H13)</f>
        <v>195</v>
      </c>
    </row>
    <row r="14" spans="1:12" ht="15" customHeight="1" x14ac:dyDescent="0.5">
      <c r="A14" s="320" t="s">
        <v>444</v>
      </c>
      <c r="B14" s="260" t="s">
        <v>1</v>
      </c>
      <c r="C14" s="338">
        <v>2077</v>
      </c>
      <c r="D14" s="338">
        <v>77</v>
      </c>
      <c r="E14" s="338">
        <v>52</v>
      </c>
      <c r="F14" s="202">
        <f t="shared" si="0"/>
        <v>129</v>
      </c>
      <c r="G14" s="338" t="s">
        <v>375</v>
      </c>
      <c r="H14" s="338" t="s">
        <v>375</v>
      </c>
      <c r="I14" s="338" t="s">
        <v>375</v>
      </c>
      <c r="J14" s="130"/>
      <c r="L14" s="130"/>
    </row>
    <row r="15" spans="1:12" ht="15" customHeight="1" x14ac:dyDescent="0.5">
      <c r="A15" s="320" t="s">
        <v>464</v>
      </c>
      <c r="B15" s="260" t="s">
        <v>1</v>
      </c>
      <c r="C15" s="338">
        <v>2007</v>
      </c>
      <c r="D15" s="338">
        <v>61</v>
      </c>
      <c r="E15" s="338">
        <v>9</v>
      </c>
      <c r="F15" s="202">
        <f t="shared" si="0"/>
        <v>70</v>
      </c>
      <c r="G15" s="338">
        <v>1</v>
      </c>
      <c r="H15" s="338">
        <v>3</v>
      </c>
      <c r="I15" s="202">
        <f t="shared" si="1"/>
        <v>4</v>
      </c>
    </row>
    <row r="16" spans="1:12" ht="15" customHeight="1" x14ac:dyDescent="0.5">
      <c r="A16" s="320" t="s">
        <v>445</v>
      </c>
      <c r="B16" s="260" t="s">
        <v>1</v>
      </c>
      <c r="C16" s="338">
        <v>2172</v>
      </c>
      <c r="D16" s="338">
        <v>111</v>
      </c>
      <c r="E16" s="338">
        <v>69</v>
      </c>
      <c r="F16" s="202">
        <f t="shared" si="0"/>
        <v>180</v>
      </c>
      <c r="G16" s="338">
        <v>64</v>
      </c>
      <c r="H16" s="338">
        <v>26</v>
      </c>
      <c r="I16" s="202">
        <f t="shared" si="1"/>
        <v>90</v>
      </c>
    </row>
    <row r="17" spans="1:12" ht="15" customHeight="1" x14ac:dyDescent="0.5">
      <c r="A17" s="320" t="s">
        <v>446</v>
      </c>
      <c r="B17" s="260" t="s">
        <v>1</v>
      </c>
      <c r="C17" s="338">
        <v>12989</v>
      </c>
      <c r="D17" s="338">
        <v>194</v>
      </c>
      <c r="E17" s="338">
        <v>807</v>
      </c>
      <c r="F17" s="202">
        <f t="shared" si="0"/>
        <v>1001</v>
      </c>
      <c r="G17" s="338">
        <v>87</v>
      </c>
      <c r="H17" s="338">
        <v>274</v>
      </c>
      <c r="I17" s="202">
        <f t="shared" si="1"/>
        <v>361</v>
      </c>
      <c r="J17" s="130"/>
      <c r="L17" s="130"/>
    </row>
    <row r="18" spans="1:12" ht="15" customHeight="1" x14ac:dyDescent="0.5">
      <c r="A18" s="320" t="s">
        <v>447</v>
      </c>
      <c r="B18" s="260" t="s">
        <v>1</v>
      </c>
      <c r="C18" s="338">
        <v>1758</v>
      </c>
      <c r="D18" s="338">
        <v>28</v>
      </c>
      <c r="E18" s="338">
        <v>53</v>
      </c>
      <c r="F18" s="202">
        <f t="shared" si="0"/>
        <v>81</v>
      </c>
      <c r="G18" s="338" t="s">
        <v>528</v>
      </c>
      <c r="H18" s="338" t="s">
        <v>533</v>
      </c>
      <c r="I18" s="202" t="s">
        <v>528</v>
      </c>
    </row>
    <row r="19" spans="1:12" ht="15" customHeight="1" x14ac:dyDescent="0.5">
      <c r="A19" s="320" t="s">
        <v>448</v>
      </c>
      <c r="B19" s="260" t="s">
        <v>1</v>
      </c>
      <c r="C19" s="338">
        <v>7347</v>
      </c>
      <c r="D19" s="338">
        <v>79</v>
      </c>
      <c r="E19" s="338">
        <v>173</v>
      </c>
      <c r="F19" s="202">
        <f t="shared" si="0"/>
        <v>252</v>
      </c>
      <c r="G19" s="338" t="s">
        <v>375</v>
      </c>
      <c r="H19" s="338">
        <v>1</v>
      </c>
      <c r="I19" s="202">
        <f t="shared" si="1"/>
        <v>1</v>
      </c>
    </row>
    <row r="20" spans="1:12" ht="15" customHeight="1" x14ac:dyDescent="0.5">
      <c r="A20" s="341" t="s">
        <v>449</v>
      </c>
      <c r="B20" s="258" t="s">
        <v>1</v>
      </c>
      <c r="C20" s="189">
        <v>126779</v>
      </c>
      <c r="D20" s="189">
        <v>164</v>
      </c>
      <c r="E20" s="189">
        <v>5107</v>
      </c>
      <c r="F20" s="189">
        <v>5271</v>
      </c>
      <c r="G20" s="189" t="s">
        <v>375</v>
      </c>
      <c r="H20" s="189">
        <v>63</v>
      </c>
      <c r="I20" s="189">
        <v>63</v>
      </c>
      <c r="J20" s="130"/>
      <c r="L20" s="130"/>
    </row>
    <row r="21" spans="1:12" ht="33" customHeight="1" x14ac:dyDescent="0.3">
      <c r="A21" s="312" t="s">
        <v>465</v>
      </c>
      <c r="B21" s="257" t="s">
        <v>1</v>
      </c>
      <c r="C21" s="224">
        <f>C22</f>
        <v>16279</v>
      </c>
      <c r="D21" s="224">
        <f t="shared" ref="D21:I21" si="2">D22</f>
        <v>845</v>
      </c>
      <c r="E21" s="224">
        <f t="shared" si="2"/>
        <v>206</v>
      </c>
      <c r="F21" s="224">
        <f t="shared" si="2"/>
        <v>1051</v>
      </c>
      <c r="G21" s="224">
        <f t="shared" si="2"/>
        <v>387</v>
      </c>
      <c r="H21" s="224">
        <f t="shared" si="2"/>
        <v>56</v>
      </c>
      <c r="I21" s="224">
        <f t="shared" si="2"/>
        <v>443</v>
      </c>
    </row>
    <row r="22" spans="1:12" ht="15" customHeight="1" x14ac:dyDescent="0.3">
      <c r="A22" s="333" t="s">
        <v>452</v>
      </c>
      <c r="B22" s="258" t="s">
        <v>1</v>
      </c>
      <c r="C22" s="219">
        <f t="shared" ref="C22:I22" si="3">IF(SUM(C23:C26)=0,"-",SUM(C23:C26))</f>
        <v>16279</v>
      </c>
      <c r="D22" s="219">
        <f t="shared" si="3"/>
        <v>845</v>
      </c>
      <c r="E22" s="219">
        <f t="shared" si="3"/>
        <v>206</v>
      </c>
      <c r="F22" s="219">
        <f t="shared" si="3"/>
        <v>1051</v>
      </c>
      <c r="G22" s="219">
        <f t="shared" si="3"/>
        <v>387</v>
      </c>
      <c r="H22" s="219">
        <f t="shared" si="3"/>
        <v>56</v>
      </c>
      <c r="I22" s="219">
        <f t="shared" si="3"/>
        <v>443</v>
      </c>
    </row>
    <row r="23" spans="1:12" ht="15" customHeight="1" x14ac:dyDescent="0.5">
      <c r="A23" s="320" t="s">
        <v>453</v>
      </c>
      <c r="B23" s="260" t="s">
        <v>1</v>
      </c>
      <c r="C23" s="338">
        <v>7173</v>
      </c>
      <c r="D23" s="338">
        <v>321</v>
      </c>
      <c r="E23" s="338">
        <v>115</v>
      </c>
      <c r="F23" s="338">
        <f>IF(SUM(D23:E23)=0,"-",SUM(D23:E23))</f>
        <v>436</v>
      </c>
      <c r="G23" s="338">
        <v>179</v>
      </c>
      <c r="H23" s="338">
        <v>40</v>
      </c>
      <c r="I23" s="338">
        <f>IF(SUM(G23:H23)=0,"-",SUM(G23:H23))</f>
        <v>219</v>
      </c>
      <c r="J23" s="130"/>
      <c r="L23" s="130"/>
    </row>
    <row r="24" spans="1:12" ht="15" customHeight="1" x14ac:dyDescent="0.5">
      <c r="A24" s="320" t="s">
        <v>454</v>
      </c>
      <c r="B24" s="260" t="s">
        <v>1</v>
      </c>
      <c r="C24" s="338">
        <v>2581</v>
      </c>
      <c r="D24" s="338">
        <v>57</v>
      </c>
      <c r="E24" s="338">
        <v>40</v>
      </c>
      <c r="F24" s="338">
        <f>IF(SUM(D24:E24)=0,"-",SUM(D24:E24))</f>
        <v>97</v>
      </c>
      <c r="G24" s="338">
        <v>1</v>
      </c>
      <c r="H24" s="338">
        <v>1</v>
      </c>
      <c r="I24" s="338">
        <f>IF(SUM(G24:H24)=0,"-",SUM(G24:H24))</f>
        <v>2</v>
      </c>
    </row>
    <row r="25" spans="1:12" ht="15" customHeight="1" x14ac:dyDescent="0.5">
      <c r="A25" s="320" t="s">
        <v>455</v>
      </c>
      <c r="B25" s="260" t="s">
        <v>1</v>
      </c>
      <c r="C25" s="338">
        <v>2471</v>
      </c>
      <c r="D25" s="338">
        <v>142</v>
      </c>
      <c r="E25" s="338">
        <v>27</v>
      </c>
      <c r="F25" s="338">
        <f>IF(SUM(D25:E25)=0,"-",SUM(D25:E25))</f>
        <v>169</v>
      </c>
      <c r="G25" s="338">
        <v>51</v>
      </c>
      <c r="H25" s="338">
        <v>14</v>
      </c>
      <c r="I25" s="338">
        <f>IF(SUM(G25:H25)=0,"-",SUM(G25:H25))</f>
        <v>65</v>
      </c>
    </row>
    <row r="26" spans="1:12" ht="15" customHeight="1" x14ac:dyDescent="0.5">
      <c r="A26" s="320" t="s">
        <v>456</v>
      </c>
      <c r="B26" s="260" t="s">
        <v>1</v>
      </c>
      <c r="C26" s="338">
        <v>4054</v>
      </c>
      <c r="D26" s="338">
        <v>325</v>
      </c>
      <c r="E26" s="338">
        <v>24</v>
      </c>
      <c r="F26" s="338">
        <f>IF(SUM(D26:E26)=0,"-",SUM(D26:E26))</f>
        <v>349</v>
      </c>
      <c r="G26" s="338">
        <v>156</v>
      </c>
      <c r="H26" s="338">
        <v>1</v>
      </c>
      <c r="I26" s="338">
        <f>IF(SUM(G26:H26)=0,"-",SUM(G26:H26))</f>
        <v>157</v>
      </c>
      <c r="J26" s="130"/>
      <c r="L26" s="130"/>
    </row>
    <row r="27" spans="1:12" s="526" customFormat="1" ht="33" customHeight="1" x14ac:dyDescent="0.3">
      <c r="A27" s="620" t="s">
        <v>466</v>
      </c>
      <c r="B27" s="570" t="s">
        <v>1</v>
      </c>
      <c r="C27" s="531">
        <f>C28</f>
        <v>11016</v>
      </c>
      <c r="D27" s="531">
        <f t="shared" ref="D27:I27" si="4">D28</f>
        <v>463</v>
      </c>
      <c r="E27" s="531">
        <f t="shared" si="4"/>
        <v>145</v>
      </c>
      <c r="F27" s="531">
        <f t="shared" si="4"/>
        <v>608</v>
      </c>
      <c r="G27" s="531">
        <f t="shared" si="4"/>
        <v>217</v>
      </c>
      <c r="H27" s="531">
        <f t="shared" si="4"/>
        <v>22</v>
      </c>
      <c r="I27" s="531">
        <f t="shared" si="4"/>
        <v>239</v>
      </c>
    </row>
    <row r="28" spans="1:12" s="526" customFormat="1" ht="15" customHeight="1" x14ac:dyDescent="0.5">
      <c r="A28" s="534" t="s">
        <v>458</v>
      </c>
      <c r="B28" s="575" t="s">
        <v>1</v>
      </c>
      <c r="C28" s="524">
        <f>SUM(C29:C33)</f>
        <v>11016</v>
      </c>
      <c r="D28" s="524">
        <f t="shared" ref="D28:I28" si="5">SUM(D29:D33)</f>
        <v>463</v>
      </c>
      <c r="E28" s="524">
        <f t="shared" si="5"/>
        <v>145</v>
      </c>
      <c r="F28" s="524">
        <f t="shared" si="5"/>
        <v>608</v>
      </c>
      <c r="G28" s="524">
        <f t="shared" si="5"/>
        <v>217</v>
      </c>
      <c r="H28" s="524">
        <f t="shared" si="5"/>
        <v>22</v>
      </c>
      <c r="I28" s="524">
        <f t="shared" si="5"/>
        <v>239</v>
      </c>
    </row>
    <row r="29" spans="1:12" s="526" customFormat="1" ht="15" customHeight="1" x14ac:dyDescent="0.5">
      <c r="A29" s="610" t="s">
        <v>459</v>
      </c>
      <c r="B29" s="577" t="s">
        <v>1</v>
      </c>
      <c r="C29" s="525">
        <v>3688</v>
      </c>
      <c r="D29" s="525">
        <v>101</v>
      </c>
      <c r="E29" s="525">
        <v>64</v>
      </c>
      <c r="F29" s="525">
        <f>SUM(D29:E29)</f>
        <v>165</v>
      </c>
      <c r="G29" s="525">
        <v>51</v>
      </c>
      <c r="H29" s="525">
        <v>17</v>
      </c>
      <c r="I29" s="525">
        <f>SUM(G29:H29)</f>
        <v>68</v>
      </c>
      <c r="J29" s="634"/>
      <c r="L29" s="634"/>
    </row>
    <row r="30" spans="1:12" s="526" customFormat="1" ht="15" customHeight="1" x14ac:dyDescent="0.5">
      <c r="A30" s="610" t="s">
        <v>461</v>
      </c>
      <c r="B30" s="577" t="s">
        <v>1</v>
      </c>
      <c r="C30" s="525">
        <v>2383</v>
      </c>
      <c r="D30" s="525">
        <v>130</v>
      </c>
      <c r="E30" s="525">
        <v>3</v>
      </c>
      <c r="F30" s="525">
        <f>SUM(D30:E30)</f>
        <v>133</v>
      </c>
      <c r="G30" s="525">
        <v>81</v>
      </c>
      <c r="H30" s="525" t="s">
        <v>179</v>
      </c>
      <c r="I30" s="525">
        <f>SUM(G30:H30)</f>
        <v>81</v>
      </c>
    </row>
    <row r="31" spans="1:12" s="526" customFormat="1" ht="15" customHeight="1" x14ac:dyDescent="0.5">
      <c r="A31" s="610" t="s">
        <v>460</v>
      </c>
      <c r="B31" s="577" t="s">
        <v>1</v>
      </c>
      <c r="C31" s="525">
        <v>1880</v>
      </c>
      <c r="D31" s="525">
        <v>116</v>
      </c>
      <c r="E31" s="525">
        <v>24</v>
      </c>
      <c r="F31" s="525">
        <f>SUM(D31:E31)</f>
        <v>140</v>
      </c>
      <c r="G31" s="525">
        <v>75</v>
      </c>
      <c r="H31" s="525">
        <v>5</v>
      </c>
      <c r="I31" s="525">
        <f>SUM(G31:H31)</f>
        <v>80</v>
      </c>
    </row>
    <row r="32" spans="1:12" s="526" customFormat="1" ht="15" customHeight="1" x14ac:dyDescent="0.5">
      <c r="A32" s="610" t="s">
        <v>462</v>
      </c>
      <c r="B32" s="577" t="s">
        <v>1</v>
      </c>
      <c r="C32" s="525">
        <v>1855</v>
      </c>
      <c r="D32" s="525">
        <v>40</v>
      </c>
      <c r="E32" s="525">
        <v>32</v>
      </c>
      <c r="F32" s="525">
        <f>SUM(D32:E32)</f>
        <v>72</v>
      </c>
      <c r="G32" s="525">
        <v>8</v>
      </c>
      <c r="H32" s="525" t="s">
        <v>528</v>
      </c>
      <c r="I32" s="525">
        <f>SUM(G32:H32)</f>
        <v>8</v>
      </c>
    </row>
    <row r="33" spans="1:9" s="526" customFormat="1" ht="15" customHeight="1" x14ac:dyDescent="0.5">
      <c r="A33" s="610" t="s">
        <v>463</v>
      </c>
      <c r="B33" s="577" t="s">
        <v>1</v>
      </c>
      <c r="C33" s="525">
        <v>1210</v>
      </c>
      <c r="D33" s="525">
        <v>76</v>
      </c>
      <c r="E33" s="525">
        <v>22</v>
      </c>
      <c r="F33" s="525">
        <f>SUM(D33:E33)</f>
        <v>98</v>
      </c>
      <c r="G33" s="525">
        <v>2</v>
      </c>
      <c r="H33" s="525" t="s">
        <v>179</v>
      </c>
      <c r="I33" s="525">
        <f>SUM(G33:H33)</f>
        <v>2</v>
      </c>
    </row>
    <row r="34" spans="1:9" ht="15" customHeight="1" x14ac:dyDescent="0.5">
      <c r="A34" s="314"/>
      <c r="B34" s="328"/>
      <c r="C34" s="329"/>
      <c r="D34" s="329"/>
      <c r="E34" s="329"/>
      <c r="F34" s="329"/>
      <c r="G34" s="329"/>
      <c r="H34" s="329"/>
      <c r="I34" s="329"/>
    </row>
    <row r="35" spans="1:9" s="135" customFormat="1" ht="15" customHeight="1" x14ac:dyDescent="0.5">
      <c r="A35" s="330" t="s">
        <v>336</v>
      </c>
      <c r="B35" s="210"/>
      <c r="C35" s="211"/>
      <c r="D35" s="212"/>
      <c r="E35" s="211"/>
      <c r="F35" s="212"/>
      <c r="G35" s="213"/>
      <c r="H35" s="213"/>
      <c r="I35" s="213"/>
    </row>
    <row r="36" spans="1:9" s="91" customFormat="1" ht="15" customHeight="1" x14ac:dyDescent="0.5">
      <c r="A36" s="999"/>
      <c r="B36" s="971"/>
      <c r="C36" s="971"/>
      <c r="D36" s="971"/>
      <c r="E36" s="971"/>
      <c r="F36" s="971"/>
      <c r="G36" s="971"/>
      <c r="H36" s="971"/>
      <c r="I36" s="971"/>
    </row>
    <row r="37" spans="1:9" ht="15" customHeight="1" x14ac:dyDescent="0.5">
      <c r="A37" s="319"/>
      <c r="B37" s="313"/>
      <c r="C37" s="211"/>
      <c r="D37" s="212"/>
      <c r="E37" s="211"/>
      <c r="F37" s="212"/>
      <c r="G37" s="262"/>
      <c r="H37" s="262"/>
      <c r="I37" s="262"/>
    </row>
    <row r="38" spans="1:9" ht="15" customHeight="1" x14ac:dyDescent="0.5">
      <c r="A38" s="331"/>
      <c r="B38" s="331"/>
      <c r="C38" s="262"/>
      <c r="D38" s="332"/>
      <c r="E38" s="262"/>
      <c r="F38" s="332"/>
      <c r="G38" s="262"/>
      <c r="H38" s="262"/>
      <c r="I38" s="262"/>
    </row>
    <row r="39" spans="1:9" ht="15" customHeight="1" x14ac:dyDescent="0.3">
      <c r="A39" s="111"/>
      <c r="B39" s="134"/>
      <c r="C39" s="111"/>
      <c r="D39" s="111"/>
      <c r="E39" s="111"/>
      <c r="F39" s="88"/>
      <c r="G39" s="88"/>
      <c r="H39" s="88"/>
      <c r="I39" s="91"/>
    </row>
    <row r="40" spans="1:9" ht="15" customHeight="1" x14ac:dyDescent="0.3">
      <c r="A40" s="941"/>
      <c r="B40" s="992"/>
      <c r="C40" s="992"/>
      <c r="D40" s="992"/>
      <c r="E40" s="992"/>
      <c r="F40" s="992"/>
      <c r="G40" s="992"/>
      <c r="H40" s="992"/>
      <c r="I40" s="992"/>
    </row>
    <row r="41" spans="1:9" ht="15" customHeight="1" x14ac:dyDescent="0.3">
      <c r="A41" s="111"/>
      <c r="B41" s="111"/>
      <c r="C41" s="111"/>
      <c r="D41" s="111"/>
      <c r="E41" s="111"/>
      <c r="F41" s="88"/>
      <c r="G41" s="88"/>
      <c r="H41" s="88"/>
      <c r="I41" s="88"/>
    </row>
    <row r="42" spans="1:9" ht="15" customHeight="1" x14ac:dyDescent="0.3">
      <c r="A42" s="111"/>
      <c r="B42" s="111"/>
      <c r="C42" s="88"/>
      <c r="D42" s="112"/>
      <c r="E42" s="88"/>
      <c r="F42" s="112"/>
      <c r="G42" s="88"/>
    </row>
    <row r="43" spans="1:9" ht="15" customHeight="1" x14ac:dyDescent="0.3">
      <c r="A43" s="111"/>
      <c r="B43" s="111"/>
      <c r="C43" s="88"/>
      <c r="D43" s="112"/>
      <c r="E43" s="88"/>
      <c r="F43" s="112"/>
      <c r="G43" s="88"/>
    </row>
    <row r="44" spans="1:9" ht="15" customHeight="1" x14ac:dyDescent="0.3">
      <c r="A44" s="111"/>
      <c r="B44" s="111"/>
      <c r="C44" s="88"/>
      <c r="D44" s="112"/>
      <c r="E44" s="88"/>
      <c r="F44" s="112"/>
      <c r="G44" s="88"/>
    </row>
    <row r="45" spans="1:9" ht="15" customHeight="1" x14ac:dyDescent="0.3">
      <c r="B45" s="129"/>
      <c r="C45" s="80"/>
      <c r="D45" s="130"/>
      <c r="E45" s="80"/>
      <c r="F45" s="130"/>
    </row>
    <row r="46" spans="1:9" ht="15" customHeight="1" x14ac:dyDescent="0.3">
      <c r="B46" s="129"/>
      <c r="C46" s="80"/>
      <c r="D46" s="130"/>
      <c r="E46" s="80"/>
      <c r="F46" s="130"/>
    </row>
    <row r="47" spans="1:9" ht="15" customHeight="1" x14ac:dyDescent="0.3"/>
    <row r="48" spans="1:9"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sheetData>
  <mergeCells count="16">
    <mergeCell ref="A36:I36"/>
    <mergeCell ref="G5:G6"/>
    <mergeCell ref="F5:F6"/>
    <mergeCell ref="I7:I8"/>
    <mergeCell ref="H5:H6"/>
    <mergeCell ref="D5:D6"/>
    <mergeCell ref="A40:I40"/>
    <mergeCell ref="C2:C6"/>
    <mergeCell ref="D2:I2"/>
    <mergeCell ref="A2:A8"/>
    <mergeCell ref="F7:F8"/>
    <mergeCell ref="E5:E6"/>
    <mergeCell ref="C7:C8"/>
    <mergeCell ref="D3:F4"/>
    <mergeCell ref="G4:I4"/>
    <mergeCell ref="I5:I6"/>
  </mergeCells>
  <phoneticPr fontId="2"/>
  <pageMargins left="1.1811023622047245" right="0.78740157480314965" top="1.1811023622047245" bottom="0.78740157480314965" header="0" footer="0"/>
  <pageSetup paperSize="9" scale="70"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view="pageBreakPreview" zoomScale="85" zoomScaleNormal="100" zoomScaleSheetLayoutView="85" workbookViewId="0">
      <pane xSplit="1" ySplit="7" topLeftCell="B8" activePane="bottomRight" state="frozen"/>
      <selection pane="topRight" activeCell="B1" sqref="B1"/>
      <selection pane="bottomLeft" activeCell="A8" sqref="A8"/>
      <selection pane="bottomRight" activeCell="I19" sqref="I19"/>
    </sheetView>
  </sheetViews>
  <sheetFormatPr defaultColWidth="9" defaultRowHeight="14" x14ac:dyDescent="0.3"/>
  <cols>
    <col min="1" max="1" width="16.26953125" style="175" customWidth="1"/>
    <col min="2" max="7" width="15.08984375" style="173" customWidth="1"/>
    <col min="8" max="16384" width="9" style="173"/>
  </cols>
  <sheetData>
    <row r="1" spans="1:8" s="97" customFormat="1" ht="18" customHeight="1" x14ac:dyDescent="0.3">
      <c r="A1" s="389" t="s">
        <v>258</v>
      </c>
      <c r="B1" s="389"/>
      <c r="C1" s="389"/>
      <c r="D1" s="389"/>
      <c r="E1" s="389"/>
      <c r="F1" s="389"/>
      <c r="G1" s="389"/>
      <c r="H1" s="93"/>
    </row>
    <row r="2" spans="1:8" s="97" customFormat="1" ht="18" customHeight="1" x14ac:dyDescent="0.5">
      <c r="A2" s="389"/>
      <c r="B2" s="390"/>
      <c r="C2" s="391"/>
      <c r="D2" s="391"/>
      <c r="E2" s="391"/>
      <c r="F2" s="391"/>
      <c r="G2" s="264" t="s">
        <v>487</v>
      </c>
      <c r="H2" s="93"/>
    </row>
    <row r="3" spans="1:8" ht="13" customHeight="1" x14ac:dyDescent="0.3">
      <c r="A3" s="392"/>
      <c r="B3" s="786" t="s">
        <v>256</v>
      </c>
      <c r="C3" s="787"/>
      <c r="D3" s="787"/>
      <c r="E3" s="787"/>
      <c r="F3" s="787"/>
      <c r="G3" s="788"/>
      <c r="H3" s="95"/>
    </row>
    <row r="4" spans="1:8" ht="13" customHeight="1" x14ac:dyDescent="0.3">
      <c r="A4" s="392"/>
      <c r="B4" s="783" t="s">
        <v>180</v>
      </c>
      <c r="C4" s="784"/>
      <c r="D4" s="785" t="s">
        <v>237</v>
      </c>
      <c r="E4" s="785"/>
      <c r="F4" s="789" t="s">
        <v>238</v>
      </c>
      <c r="G4" s="790"/>
      <c r="H4" s="95"/>
    </row>
    <row r="5" spans="1:8" ht="27" customHeight="1" x14ac:dyDescent="0.5">
      <c r="A5" s="394"/>
      <c r="B5" s="395" t="s">
        <v>257</v>
      </c>
      <c r="C5" s="395" t="s">
        <v>214</v>
      </c>
      <c r="D5" s="393" t="s">
        <v>257</v>
      </c>
      <c r="E5" s="393" t="s">
        <v>214</v>
      </c>
      <c r="F5" s="393" t="s">
        <v>257</v>
      </c>
      <c r="G5" s="393" t="s">
        <v>214</v>
      </c>
      <c r="H5" s="95"/>
    </row>
    <row r="6" spans="1:8" ht="14.5" x14ac:dyDescent="0.3">
      <c r="A6" s="337" t="s">
        <v>178</v>
      </c>
      <c r="B6" s="327">
        <v>12147</v>
      </c>
      <c r="C6" s="327">
        <v>1853</v>
      </c>
      <c r="D6" s="327">
        <v>4492</v>
      </c>
      <c r="E6" s="327">
        <v>750</v>
      </c>
      <c r="F6" s="327">
        <v>7067</v>
      </c>
      <c r="G6" s="327">
        <v>1093</v>
      </c>
      <c r="H6" s="93"/>
    </row>
    <row r="7" spans="1:8" s="538" customFormat="1" ht="43.5" x14ac:dyDescent="0.2">
      <c r="A7" s="430" t="s">
        <v>451</v>
      </c>
      <c r="B7" s="224">
        <f t="shared" ref="B7:G7" si="0">IF(SUM(B8,B17)=0,"-",SUM(B8,B17))</f>
        <v>1717</v>
      </c>
      <c r="C7" s="224">
        <f t="shared" si="0"/>
        <v>216</v>
      </c>
      <c r="D7" s="224">
        <f t="shared" si="0"/>
        <v>798</v>
      </c>
      <c r="E7" s="224">
        <f t="shared" si="0"/>
        <v>65</v>
      </c>
      <c r="F7" s="224">
        <f t="shared" si="0"/>
        <v>919</v>
      </c>
      <c r="G7" s="224">
        <f t="shared" si="0"/>
        <v>151</v>
      </c>
      <c r="H7" s="533"/>
    </row>
    <row r="8" spans="1:8" ht="16" x14ac:dyDescent="0.5">
      <c r="A8" s="341" t="s">
        <v>467</v>
      </c>
      <c r="B8" s="189">
        <f t="shared" ref="B8:G8" si="1">SUM(B9:B16)</f>
        <v>1565</v>
      </c>
      <c r="C8" s="189">
        <f t="shared" si="1"/>
        <v>132</v>
      </c>
      <c r="D8" s="189">
        <f t="shared" si="1"/>
        <v>762</v>
      </c>
      <c r="E8" s="189">
        <f t="shared" si="1"/>
        <v>45</v>
      </c>
      <c r="F8" s="189">
        <f t="shared" si="1"/>
        <v>803</v>
      </c>
      <c r="G8" s="189">
        <f t="shared" si="1"/>
        <v>87</v>
      </c>
      <c r="H8" s="93"/>
    </row>
    <row r="9" spans="1:8" ht="16" x14ac:dyDescent="0.5">
      <c r="A9" s="498" t="s">
        <v>442</v>
      </c>
      <c r="B9" s="338">
        <f>IF(SUM(D9,F9)=0,"-",SUM((D9,F9)))</f>
        <v>1405</v>
      </c>
      <c r="C9" s="338">
        <f>IF(SUM(E9,G9)=0,"-",SUM((E9,G9)))</f>
        <v>95</v>
      </c>
      <c r="D9" s="338">
        <v>735</v>
      </c>
      <c r="E9" s="338">
        <v>30</v>
      </c>
      <c r="F9" s="338">
        <v>670</v>
      </c>
      <c r="G9" s="338">
        <v>65</v>
      </c>
      <c r="H9" s="93"/>
    </row>
    <row r="10" spans="1:8" ht="16" x14ac:dyDescent="0.5">
      <c r="A10" s="497" t="s">
        <v>443</v>
      </c>
      <c r="B10" s="338" t="str">
        <f>IF(SUM(D10,F10)=0,"-",SUM((D10,F10)))</f>
        <v>-</v>
      </c>
      <c r="C10" s="338" t="str">
        <f>IF(SUM(E10,G10)=0,"-",SUM((E10,G10)))</f>
        <v>-</v>
      </c>
      <c r="D10" s="338" t="str">
        <f>IF(SUM(F10,H10)=0,"-",SUM((F10,H10)))</f>
        <v>-</v>
      </c>
      <c r="E10" s="338" t="str">
        <f>IF(SUM(G10,I10)=0,"-",SUM((G10,I10)))</f>
        <v>-</v>
      </c>
      <c r="F10" s="338" t="str">
        <f>IF(SUM(H10,J10)=0,"-",SUM((H10,J10)))</f>
        <v>-</v>
      </c>
      <c r="G10" s="338" t="str">
        <f>IF(SUM(I10,K10)=0,"-",SUM((I10,K10)))</f>
        <v>-</v>
      </c>
      <c r="H10" s="93"/>
    </row>
    <row r="11" spans="1:8" ht="16" x14ac:dyDescent="0.5">
      <c r="A11" s="497" t="s">
        <v>444</v>
      </c>
      <c r="B11" s="338">
        <f>IF(SUM(D11,F11)=0,"-",SUM((D11,F11)))</f>
        <v>32</v>
      </c>
      <c r="C11" s="338" t="str">
        <f>IF(SUM(E11,G11)=0,"-",SUM((E11,G11)))</f>
        <v>-</v>
      </c>
      <c r="D11" s="338">
        <v>14</v>
      </c>
      <c r="E11" s="338" t="s">
        <v>509</v>
      </c>
      <c r="F11" s="338">
        <v>18</v>
      </c>
      <c r="G11" s="338" t="str">
        <f>IF(SUM(I11,K11)=0,"-",SUM((I11,K11)))</f>
        <v>-</v>
      </c>
      <c r="H11" s="93"/>
    </row>
    <row r="12" spans="1:8" ht="16" x14ac:dyDescent="0.5">
      <c r="A12" s="497" t="s">
        <v>475</v>
      </c>
      <c r="B12" s="338">
        <f>IF(SUM(D12,F12)=0,"-",SUM((D12,F12)))</f>
        <v>2</v>
      </c>
      <c r="C12" s="338">
        <f>IF(SUM(E12,G12)=0,"-",SUM((E12,G12)))</f>
        <v>1</v>
      </c>
      <c r="D12" s="338" t="s">
        <v>509</v>
      </c>
      <c r="E12" s="338">
        <v>1</v>
      </c>
      <c r="F12" s="338">
        <v>2</v>
      </c>
      <c r="G12" s="338" t="str">
        <f>IF(SUM(I12,K12)=0,"-",SUM((I12,K12)))</f>
        <v>-</v>
      </c>
      <c r="H12" s="93"/>
    </row>
    <row r="13" spans="1:8" ht="16" x14ac:dyDescent="0.5">
      <c r="A13" s="497" t="s">
        <v>445</v>
      </c>
      <c r="B13" s="338">
        <f>IF(SUM(D13,F13)=0,"-",SUM((D13,F13)))</f>
        <v>72</v>
      </c>
      <c r="C13" s="338" t="str">
        <f>IF(SUM(E13,G13)=0,"-",SUM((E13,G13)))</f>
        <v>-</v>
      </c>
      <c r="D13" s="338" t="s">
        <v>375</v>
      </c>
      <c r="E13" s="338" t="s">
        <v>375</v>
      </c>
      <c r="F13" s="338">
        <v>72</v>
      </c>
      <c r="G13" s="338" t="str">
        <f>IF(SUM(I13,K13)=0,"-",SUM((I13,K13)))</f>
        <v>-</v>
      </c>
      <c r="H13" s="93"/>
    </row>
    <row r="14" spans="1:8" ht="16" x14ac:dyDescent="0.5">
      <c r="A14" s="497" t="s">
        <v>476</v>
      </c>
      <c r="B14" s="338">
        <f>IF(SUM(D14,F14)=0,"-",SUM((D14,F14)))</f>
        <v>46</v>
      </c>
      <c r="C14" s="338">
        <f>IF(SUM(E14,G14)=0,"-",SUM((E14,G14)))</f>
        <v>14</v>
      </c>
      <c r="D14" s="338">
        <v>10</v>
      </c>
      <c r="E14" s="338">
        <v>4</v>
      </c>
      <c r="F14" s="338">
        <v>36</v>
      </c>
      <c r="G14" s="338">
        <v>10</v>
      </c>
      <c r="H14" s="93"/>
    </row>
    <row r="15" spans="1:8" ht="16" x14ac:dyDescent="0.5">
      <c r="A15" s="497" t="s">
        <v>447</v>
      </c>
      <c r="B15" s="338">
        <f>IF(SUM(D15,F15)=0,"-",SUM((D15,F15)))</f>
        <v>8</v>
      </c>
      <c r="C15" s="338">
        <f>IF(SUM(E15,G15)=0,"-",SUM((E15,G15)))</f>
        <v>22</v>
      </c>
      <c r="D15" s="338">
        <v>3</v>
      </c>
      <c r="E15" s="338">
        <v>10</v>
      </c>
      <c r="F15" s="338">
        <v>5</v>
      </c>
      <c r="G15" s="338">
        <v>12</v>
      </c>
      <c r="H15" s="93"/>
    </row>
    <row r="16" spans="1:8" ht="16" x14ac:dyDescent="0.5">
      <c r="A16" s="492" t="s">
        <v>448</v>
      </c>
      <c r="B16" s="338" t="str">
        <f>IF(SUM(D16,F16)=0,"-",SUM((D16,F16)))</f>
        <v>-</v>
      </c>
      <c r="C16" s="338" t="str">
        <f>IF(SUM(E16,G16)=0,"-",SUM((E16,G16)))</f>
        <v>-</v>
      </c>
      <c r="D16" s="338" t="str">
        <f>IF(SUM(F16,H16)=0,"-",SUM((F16,H16)))</f>
        <v>-</v>
      </c>
      <c r="E16" s="338" t="str">
        <f>IF(SUM(G16,I16)=0,"-",SUM((G16,I16)))</f>
        <v>-</v>
      </c>
      <c r="F16" s="338" t="str">
        <f>IF(SUM(H16,J16)=0,"-",SUM((H16,J16)))</f>
        <v>-</v>
      </c>
      <c r="G16" s="338" t="str">
        <f>IF(SUM(I16,K16)=0,"-",SUM((I16,K16)))</f>
        <v>-</v>
      </c>
      <c r="H16" s="93"/>
    </row>
    <row r="17" spans="1:8" ht="16" x14ac:dyDescent="0.5">
      <c r="A17" s="341" t="s">
        <v>449</v>
      </c>
      <c r="B17" s="189">
        <f>IF(SUM(D17,F17)=0,"-",(SUM(D17,F17)))</f>
        <v>152</v>
      </c>
      <c r="C17" s="189">
        <f>IF(SUM(E17,G17)=0,"-",(SUM(E17,G17)))</f>
        <v>84</v>
      </c>
      <c r="D17" s="189">
        <v>36</v>
      </c>
      <c r="E17" s="189">
        <v>20</v>
      </c>
      <c r="F17" s="189">
        <v>116</v>
      </c>
      <c r="G17" s="189">
        <v>64</v>
      </c>
      <c r="H17" s="93"/>
    </row>
    <row r="18" spans="1:8" s="539" customFormat="1" ht="43.5" x14ac:dyDescent="0.2">
      <c r="A18" s="430" t="s">
        <v>465</v>
      </c>
      <c r="B18" s="224">
        <f t="shared" ref="B18:G18" si="2">B19</f>
        <v>456</v>
      </c>
      <c r="C18" s="224">
        <f t="shared" si="2"/>
        <v>47</v>
      </c>
      <c r="D18" s="224">
        <f t="shared" si="2"/>
        <v>185</v>
      </c>
      <c r="E18" s="224">
        <f t="shared" si="2"/>
        <v>17</v>
      </c>
      <c r="F18" s="224">
        <f t="shared" si="2"/>
        <v>271</v>
      </c>
      <c r="G18" s="224">
        <f t="shared" si="2"/>
        <v>30</v>
      </c>
      <c r="H18" s="530"/>
    </row>
    <row r="19" spans="1:8" ht="16" x14ac:dyDescent="0.5">
      <c r="A19" s="341" t="s">
        <v>452</v>
      </c>
      <c r="B19" s="189">
        <f t="shared" ref="B19:G19" si="3">IF(SUM(B20:B23)=0,"-",SUM(B20:B23))</f>
        <v>456</v>
      </c>
      <c r="C19" s="431">
        <f t="shared" si="3"/>
        <v>47</v>
      </c>
      <c r="D19" s="189">
        <f t="shared" si="3"/>
        <v>185</v>
      </c>
      <c r="E19" s="189">
        <f t="shared" si="3"/>
        <v>17</v>
      </c>
      <c r="F19" s="189">
        <f t="shared" si="3"/>
        <v>271</v>
      </c>
      <c r="G19" s="189">
        <f t="shared" si="3"/>
        <v>30</v>
      </c>
      <c r="H19" s="93"/>
    </row>
    <row r="20" spans="1:8" ht="16" x14ac:dyDescent="0.5">
      <c r="A20" s="498" t="s">
        <v>453</v>
      </c>
      <c r="B20" s="338">
        <f>IF(SUM(D20,F20)=0,"-",SUM((D20,F20)))</f>
        <v>325</v>
      </c>
      <c r="C20" s="338">
        <f>IF(SUM(E20,G20)=0,"-",SUM((E20,G20)))</f>
        <v>20</v>
      </c>
      <c r="D20" s="338">
        <v>143</v>
      </c>
      <c r="E20" s="338">
        <v>5</v>
      </c>
      <c r="F20" s="338">
        <v>182</v>
      </c>
      <c r="G20" s="338">
        <v>15</v>
      </c>
      <c r="H20" s="93"/>
    </row>
    <row r="21" spans="1:8" ht="16" x14ac:dyDescent="0.5">
      <c r="A21" s="497" t="s">
        <v>454</v>
      </c>
      <c r="B21" s="338">
        <f>IF(SUM(D21,F21)=0,"-",SUM((D21,F21)))</f>
        <v>10</v>
      </c>
      <c r="C21" s="338">
        <f>IF(SUM(E21,G21)=0,"-",SUM((E21,G21)))</f>
        <v>10</v>
      </c>
      <c r="D21" s="338">
        <v>3</v>
      </c>
      <c r="E21" s="338">
        <v>4</v>
      </c>
      <c r="F21" s="338">
        <v>7</v>
      </c>
      <c r="G21" s="338">
        <v>6</v>
      </c>
      <c r="H21" s="93"/>
    </row>
    <row r="22" spans="1:8" ht="16" x14ac:dyDescent="0.5">
      <c r="A22" s="497" t="s">
        <v>455</v>
      </c>
      <c r="B22" s="338">
        <f>IF(SUM(D22,F22)=0,"-",SUM((D22,F22)))</f>
        <v>121</v>
      </c>
      <c r="C22" s="338">
        <f>IF(SUM(E22,G22)=0,"-",SUM((E22,G22)))</f>
        <v>17</v>
      </c>
      <c r="D22" s="338">
        <v>39</v>
      </c>
      <c r="E22" s="338">
        <v>8</v>
      </c>
      <c r="F22" s="338">
        <v>82</v>
      </c>
      <c r="G22" s="338">
        <v>9</v>
      </c>
      <c r="H22" s="93"/>
    </row>
    <row r="23" spans="1:8" ht="16" x14ac:dyDescent="0.5">
      <c r="A23" s="497" t="s">
        <v>456</v>
      </c>
      <c r="B23" s="338" t="str">
        <f>IF(SUM(D23,F23)=0,"-",SUM((D23,F23)))</f>
        <v>-</v>
      </c>
      <c r="C23" s="338" t="str">
        <f>IF(SUM(E23,G23)=0,"-",SUM((E23,G23)))</f>
        <v>-</v>
      </c>
      <c r="D23" s="338" t="str">
        <f>IF(SUM(F23,H23)=0,"-",SUM((F23,H23)))</f>
        <v>-</v>
      </c>
      <c r="E23" s="338" t="str">
        <f>IF(SUM(G23,I23)=0,"-",SUM((G23,I23)))</f>
        <v>-</v>
      </c>
      <c r="F23" s="338" t="str">
        <f>IF(SUM(H23,J23)=0,"-",SUM((H23,J23)))</f>
        <v>-</v>
      </c>
      <c r="G23" s="338" t="str">
        <f>IF(SUM(I23,K23)=0,"-",SUM((I23,K23)))</f>
        <v>-</v>
      </c>
      <c r="H23" s="93"/>
    </row>
    <row r="24" spans="1:8" s="540" customFormat="1" ht="43.5" x14ac:dyDescent="0.2">
      <c r="A24" s="527" t="s">
        <v>466</v>
      </c>
      <c r="B24" s="531">
        <f t="shared" ref="B24:G24" si="4">B25</f>
        <v>39</v>
      </c>
      <c r="C24" s="531">
        <f t="shared" si="4"/>
        <v>7</v>
      </c>
      <c r="D24" s="531">
        <f t="shared" si="4"/>
        <v>20</v>
      </c>
      <c r="E24" s="531">
        <f t="shared" si="4"/>
        <v>3</v>
      </c>
      <c r="F24" s="531">
        <f t="shared" si="4"/>
        <v>19</v>
      </c>
      <c r="G24" s="531">
        <f t="shared" si="4"/>
        <v>4</v>
      </c>
      <c r="H24" s="532"/>
    </row>
    <row r="25" spans="1:8" ht="16" x14ac:dyDescent="0.5">
      <c r="A25" s="341" t="s">
        <v>458</v>
      </c>
      <c r="B25" s="524">
        <f t="shared" ref="B25:G25" si="5">IF(SUM(B26:B30)=0,"-",SUM(B26:B30))</f>
        <v>39</v>
      </c>
      <c r="C25" s="524">
        <f t="shared" si="5"/>
        <v>7</v>
      </c>
      <c r="D25" s="524">
        <f t="shared" si="5"/>
        <v>20</v>
      </c>
      <c r="E25" s="524">
        <f t="shared" si="5"/>
        <v>3</v>
      </c>
      <c r="F25" s="524">
        <f t="shared" si="5"/>
        <v>19</v>
      </c>
      <c r="G25" s="524">
        <f t="shared" si="5"/>
        <v>4</v>
      </c>
      <c r="H25" s="93"/>
    </row>
    <row r="26" spans="1:8" ht="16" x14ac:dyDescent="0.5">
      <c r="A26" s="498" t="s">
        <v>459</v>
      </c>
      <c r="B26" s="525" t="str">
        <f t="shared" ref="B26:C30" si="6">IF(SUM(D26,F26)=0,"-",(SUM(D26,F26)))</f>
        <v>-</v>
      </c>
      <c r="C26" s="525" t="str">
        <f t="shared" si="6"/>
        <v>-</v>
      </c>
      <c r="D26" s="525" t="s">
        <v>179</v>
      </c>
      <c r="E26" s="525" t="s">
        <v>179</v>
      </c>
      <c r="F26" s="525" t="s">
        <v>179</v>
      </c>
      <c r="G26" s="525" t="s">
        <v>179</v>
      </c>
      <c r="H26" s="93"/>
    </row>
    <row r="27" spans="1:8" ht="16" x14ac:dyDescent="0.5">
      <c r="A27" s="497" t="s">
        <v>461</v>
      </c>
      <c r="B27" s="525" t="str">
        <f t="shared" si="6"/>
        <v>-</v>
      </c>
      <c r="C27" s="525" t="str">
        <f t="shared" si="6"/>
        <v>-</v>
      </c>
      <c r="D27" s="525" t="s">
        <v>179</v>
      </c>
      <c r="E27" s="525" t="s">
        <v>179</v>
      </c>
      <c r="F27" s="525" t="s">
        <v>179</v>
      </c>
      <c r="G27" s="525" t="s">
        <v>179</v>
      </c>
      <c r="H27" s="93"/>
    </row>
    <row r="28" spans="1:8" ht="16" x14ac:dyDescent="0.5">
      <c r="A28" s="497" t="s">
        <v>460</v>
      </c>
      <c r="B28" s="525">
        <f t="shared" si="6"/>
        <v>5</v>
      </c>
      <c r="C28" s="525">
        <f t="shared" si="6"/>
        <v>7</v>
      </c>
      <c r="D28" s="525">
        <v>3</v>
      </c>
      <c r="E28" s="525">
        <v>3</v>
      </c>
      <c r="F28" s="525">
        <v>2</v>
      </c>
      <c r="G28" s="525">
        <v>4</v>
      </c>
      <c r="H28" s="93"/>
    </row>
    <row r="29" spans="1:8" ht="16" x14ac:dyDescent="0.5">
      <c r="A29" s="497" t="s">
        <v>462</v>
      </c>
      <c r="B29" s="525">
        <f t="shared" si="6"/>
        <v>34</v>
      </c>
      <c r="C29" s="525" t="str">
        <f t="shared" si="6"/>
        <v>-</v>
      </c>
      <c r="D29" s="525">
        <v>17</v>
      </c>
      <c r="E29" s="525" t="s">
        <v>179</v>
      </c>
      <c r="F29" s="525">
        <v>17</v>
      </c>
      <c r="G29" s="525" t="s">
        <v>179</v>
      </c>
      <c r="H29" s="93"/>
    </row>
    <row r="30" spans="1:8" ht="16" x14ac:dyDescent="0.5">
      <c r="A30" s="497" t="s">
        <v>463</v>
      </c>
      <c r="B30" s="525" t="str">
        <f t="shared" si="6"/>
        <v>-</v>
      </c>
      <c r="C30" s="525" t="str">
        <f t="shared" si="6"/>
        <v>-</v>
      </c>
      <c r="D30" s="525" t="s">
        <v>179</v>
      </c>
      <c r="E30" s="525" t="s">
        <v>179</v>
      </c>
      <c r="F30" s="525" t="s">
        <v>179</v>
      </c>
      <c r="G30" s="525" t="s">
        <v>179</v>
      </c>
      <c r="H30" s="93"/>
    </row>
    <row r="31" spans="1:8" ht="16" x14ac:dyDescent="0.5">
      <c r="A31" s="494" t="s">
        <v>283</v>
      </c>
      <c r="B31" s="396"/>
      <c r="C31" s="396"/>
      <c r="D31" s="396"/>
      <c r="E31" s="396"/>
      <c r="F31" s="396"/>
      <c r="G31" s="396"/>
      <c r="H31" s="93"/>
    </row>
    <row r="32" spans="1:8" ht="16" x14ac:dyDescent="0.5">
      <c r="A32" s="494" t="s">
        <v>469</v>
      </c>
      <c r="B32" s="396"/>
      <c r="C32" s="396"/>
      <c r="D32" s="396"/>
      <c r="E32" s="396"/>
      <c r="F32" s="396"/>
      <c r="G32" s="396"/>
      <c r="H32" s="93"/>
    </row>
    <row r="33" spans="1:9" x14ac:dyDescent="0.3">
      <c r="A33" s="174"/>
      <c r="B33" s="93"/>
      <c r="C33" s="93"/>
      <c r="D33" s="93"/>
      <c r="E33" s="93"/>
      <c r="F33" s="93"/>
      <c r="G33" s="93"/>
      <c r="H33" s="93"/>
      <c r="I33" s="96"/>
    </row>
    <row r="34" spans="1:9" x14ac:dyDescent="0.3">
      <c r="A34" s="174"/>
      <c r="B34" s="93"/>
      <c r="C34" s="93"/>
      <c r="D34" s="93"/>
      <c r="E34" s="93"/>
      <c r="F34" s="93"/>
      <c r="G34" s="93"/>
      <c r="H34" s="93"/>
      <c r="I34" s="96"/>
    </row>
    <row r="35" spans="1:9" x14ac:dyDescent="0.3">
      <c r="A35" s="174"/>
      <c r="B35" s="93"/>
      <c r="C35" s="93"/>
      <c r="D35" s="93"/>
      <c r="E35" s="93"/>
      <c r="F35" s="93"/>
      <c r="G35" s="93"/>
    </row>
  </sheetData>
  <customSheetViews>
    <customSheetView guid="{26A1900F-5848-4061-AA0B-E0B8C2AC890B}" showPageBreaks="1" showGridLines="0" printArea="1" view="pageBreakPreview">
      <selection activeCell="F36" sqref="F36"/>
      <pageMargins left="0.78740157480314965" right="0.78740157480314965" top="0.78740157480314965" bottom="0.78740157480314965" header="0" footer="0"/>
      <pageSetup paperSize="9" scale="70" orientation="portrait" r:id="rId1"/>
      <headerFooter alignWithMargins="0"/>
    </customSheetView>
    <customSheetView guid="{B606BD3A-C42E-4EF1-8D52-58C00303D192}" showPageBreaks="1" showGridLines="0" printArea="1" view="pageBreakPreview">
      <selection activeCell="H14" sqref="H14"/>
      <pageMargins left="0.78740157480314965" right="0.78740157480314965" top="0.78740157480314965" bottom="0.78740157480314965" header="0" footer="0"/>
      <pageSetup paperSize="9" scale="70" orientation="portrait" r:id="rId2"/>
      <headerFooter alignWithMargins="0"/>
    </customSheetView>
  </customSheetViews>
  <mergeCells count="4">
    <mergeCell ref="B4:C4"/>
    <mergeCell ref="D4:E4"/>
    <mergeCell ref="B3:G3"/>
    <mergeCell ref="F4:G4"/>
  </mergeCells>
  <phoneticPr fontId="2"/>
  <pageMargins left="0.78740157480314965" right="0.78740157480314965" top="0.78740157480314965" bottom="0.78740157480314965" header="0" footer="0"/>
  <pageSetup paperSize="9" scale="80"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BreakPreview" zoomScale="90" zoomScaleNormal="75" zoomScaleSheetLayoutView="90" workbookViewId="0">
      <pane xSplit="3" ySplit="10" topLeftCell="D11" activePane="bottomRight" state="frozen"/>
      <selection pane="topRight" activeCell="C1" sqref="C1"/>
      <selection pane="bottomLeft" activeCell="A23" sqref="A23"/>
      <selection pane="bottomRight" activeCell="H15" sqref="H15"/>
    </sheetView>
  </sheetViews>
  <sheetFormatPr defaultColWidth="9" defaultRowHeight="14" x14ac:dyDescent="0.3"/>
  <cols>
    <col min="1" max="1" width="19.08984375" style="129" customWidth="1"/>
    <col min="2" max="2" width="7.90625" style="129" customWidth="1"/>
    <col min="3" max="3" width="14.6328125" style="80" customWidth="1"/>
    <col min="4" max="4" width="14.6328125" style="130" customWidth="1"/>
    <col min="5" max="5" width="14.6328125" style="80" customWidth="1"/>
    <col min="6" max="6" width="14.6328125" style="130" customWidth="1"/>
    <col min="7" max="7" width="14.6328125" style="80" customWidth="1"/>
    <col min="8" max="13" width="8.26953125" style="80" customWidth="1"/>
    <col min="14" max="16384" width="9" style="80"/>
  </cols>
  <sheetData>
    <row r="1" spans="1:10" ht="12.75" customHeight="1" x14ac:dyDescent="0.5">
      <c r="A1" s="239" t="s">
        <v>424</v>
      </c>
      <c r="B1" s="239"/>
      <c r="C1" s="239"/>
      <c r="D1" s="253"/>
      <c r="E1" s="324"/>
      <c r="F1" s="263"/>
      <c r="G1" s="264" t="s">
        <v>484</v>
      </c>
      <c r="H1" s="213"/>
    </row>
    <row r="2" spans="1:10" ht="23.25" customHeight="1" x14ac:dyDescent="0.5">
      <c r="A2" s="780"/>
      <c r="B2" s="267"/>
      <c r="C2" s="924" t="s">
        <v>407</v>
      </c>
      <c r="D2" s="801"/>
      <c r="E2" s="801"/>
      <c r="F2" s="801"/>
      <c r="G2" s="802"/>
      <c r="H2" s="213"/>
    </row>
    <row r="3" spans="1:10" ht="11.25" customHeight="1" x14ac:dyDescent="0.5">
      <c r="A3" s="781"/>
      <c r="B3" s="317"/>
      <c r="C3" s="780" t="s">
        <v>296</v>
      </c>
      <c r="D3" s="778" t="s">
        <v>412</v>
      </c>
      <c r="E3" s="778" t="s">
        <v>413</v>
      </c>
      <c r="F3" s="778" t="s">
        <v>414</v>
      </c>
      <c r="G3" s="780" t="s">
        <v>403</v>
      </c>
      <c r="H3" s="213"/>
    </row>
    <row r="4" spans="1:10" ht="12.75" customHeight="1" x14ac:dyDescent="0.5">
      <c r="A4" s="781"/>
      <c r="B4" s="317"/>
      <c r="C4" s="1000"/>
      <c r="D4" s="1001"/>
      <c r="E4" s="1001"/>
      <c r="F4" s="1001"/>
      <c r="G4" s="1000"/>
      <c r="H4" s="213"/>
    </row>
    <row r="5" spans="1:10" ht="12.75" customHeight="1" x14ac:dyDescent="0.5">
      <c r="A5" s="781"/>
      <c r="B5" s="317"/>
      <c r="C5" s="1000"/>
      <c r="D5" s="1001"/>
      <c r="E5" s="1001"/>
      <c r="F5" s="1001"/>
      <c r="G5" s="1000"/>
      <c r="H5" s="213"/>
    </row>
    <row r="6" spans="1:10" s="127" customFormat="1" ht="12" customHeight="1" x14ac:dyDescent="0.2">
      <c r="A6" s="781"/>
      <c r="B6" s="317"/>
      <c r="C6" s="1000"/>
      <c r="D6" s="1001"/>
      <c r="E6" s="1001"/>
      <c r="F6" s="1001"/>
      <c r="G6" s="1000"/>
      <c r="H6" s="290"/>
    </row>
    <row r="7" spans="1:10" s="127" customFormat="1" ht="10.5" customHeight="1" x14ac:dyDescent="0.2">
      <c r="A7" s="781"/>
      <c r="B7" s="317"/>
      <c r="C7" s="1000"/>
      <c r="D7" s="1001"/>
      <c r="E7" s="1001"/>
      <c r="F7" s="1001"/>
      <c r="G7" s="1000"/>
      <c r="H7" s="290"/>
    </row>
    <row r="8" spans="1:10" s="127" customFormat="1" ht="15" customHeight="1" x14ac:dyDescent="0.2">
      <c r="A8" s="969"/>
      <c r="B8" s="318"/>
      <c r="C8" s="343" t="s">
        <v>404</v>
      </c>
      <c r="D8" s="344" t="s">
        <v>405</v>
      </c>
      <c r="E8" s="344" t="s">
        <v>409</v>
      </c>
      <c r="F8" s="345" t="s">
        <v>410</v>
      </c>
      <c r="G8" s="343" t="s">
        <v>411</v>
      </c>
      <c r="H8" s="290"/>
    </row>
    <row r="9" spans="1:10" ht="18" customHeight="1" x14ac:dyDescent="0.5">
      <c r="A9" s="315" t="s">
        <v>178</v>
      </c>
      <c r="B9" s="316" t="s">
        <v>1</v>
      </c>
      <c r="C9" s="346">
        <v>1752734</v>
      </c>
      <c r="D9" s="346">
        <v>139420</v>
      </c>
      <c r="E9" s="346">
        <v>151549</v>
      </c>
      <c r="F9" s="346">
        <v>14892</v>
      </c>
      <c r="G9" s="366">
        <v>14.3</v>
      </c>
      <c r="H9" s="347"/>
    </row>
    <row r="10" spans="1:10" s="125" customFormat="1" ht="34.5" customHeight="1" x14ac:dyDescent="0.3">
      <c r="A10" s="312" t="s">
        <v>451</v>
      </c>
      <c r="B10" s="312" t="s">
        <v>1</v>
      </c>
      <c r="C10" s="224">
        <f>SUM(C11,C20)</f>
        <v>118408</v>
      </c>
      <c r="D10" s="224">
        <f>SUM(D11,D20)</f>
        <v>7971</v>
      </c>
      <c r="E10" s="224">
        <f>SUM(E11,E20)</f>
        <v>8686</v>
      </c>
      <c r="F10" s="224">
        <f>SUM(F11,F20)</f>
        <v>651</v>
      </c>
      <c r="G10" s="225">
        <f>(D10+E10-F10)/C10*100</f>
        <v>13.517667725153707</v>
      </c>
      <c r="H10" s="348"/>
    </row>
    <row r="11" spans="1:10" ht="18" customHeight="1" x14ac:dyDescent="0.3">
      <c r="A11" s="333" t="s">
        <v>467</v>
      </c>
      <c r="B11" s="333" t="s">
        <v>1</v>
      </c>
      <c r="C11" s="219">
        <f>SUM(C12:C19)</f>
        <v>30121</v>
      </c>
      <c r="D11" s="219">
        <f>SUM(D12:D19)</f>
        <v>2700</v>
      </c>
      <c r="E11" s="219">
        <f>SUM(E12:E19)</f>
        <v>2700</v>
      </c>
      <c r="F11" s="219">
        <f>SUM(F12:F19)</f>
        <v>588</v>
      </c>
      <c r="G11" s="220">
        <f>(D11+E11-F11)/C11*100</f>
        <v>15.975565220278213</v>
      </c>
      <c r="H11" s="348"/>
      <c r="J11" s="130"/>
    </row>
    <row r="12" spans="1:10" s="124" customFormat="1" ht="18" customHeight="1" x14ac:dyDescent="0.2">
      <c r="A12" s="619" t="s">
        <v>468</v>
      </c>
      <c r="B12" s="619" t="s">
        <v>1</v>
      </c>
      <c r="C12" s="202">
        <v>8877</v>
      </c>
      <c r="D12" s="202">
        <v>854</v>
      </c>
      <c r="E12" s="202">
        <v>1041</v>
      </c>
      <c r="F12" s="202">
        <v>30</v>
      </c>
      <c r="G12" s="203">
        <f>(D12+E12-F12)/C12*100</f>
        <v>21.009350005632534</v>
      </c>
      <c r="H12" s="643"/>
    </row>
    <row r="13" spans="1:10" s="124" customFormat="1" ht="18" customHeight="1" x14ac:dyDescent="0.2">
      <c r="A13" s="621" t="s">
        <v>443</v>
      </c>
      <c r="B13" s="621" t="s">
        <v>1</v>
      </c>
      <c r="C13" s="202">
        <v>2159</v>
      </c>
      <c r="D13" s="202">
        <v>254</v>
      </c>
      <c r="E13" s="202">
        <v>297</v>
      </c>
      <c r="F13" s="202">
        <v>153</v>
      </c>
      <c r="G13" s="203">
        <f t="shared" ref="G13:G19" si="0">(D13+E13-F13)/C13*100</f>
        <v>18.434460398332561</v>
      </c>
      <c r="H13" s="243"/>
    </row>
    <row r="14" spans="1:10" s="124" customFormat="1" ht="18" customHeight="1" x14ac:dyDescent="0.2">
      <c r="A14" s="621" t="s">
        <v>444</v>
      </c>
      <c r="B14" s="621" t="s">
        <v>1</v>
      </c>
      <c r="C14" s="202">
        <v>1223</v>
      </c>
      <c r="D14" s="202">
        <v>109</v>
      </c>
      <c r="E14" s="202">
        <v>99</v>
      </c>
      <c r="F14" s="202" t="s">
        <v>375</v>
      </c>
      <c r="G14" s="203">
        <v>17.007358953393297</v>
      </c>
      <c r="H14" s="242"/>
      <c r="J14" s="644"/>
    </row>
    <row r="15" spans="1:10" s="124" customFormat="1" ht="18" customHeight="1" x14ac:dyDescent="0.2">
      <c r="A15" s="621" t="s">
        <v>464</v>
      </c>
      <c r="B15" s="621" t="s">
        <v>1</v>
      </c>
      <c r="C15" s="202">
        <v>1307</v>
      </c>
      <c r="D15" s="202">
        <v>51</v>
      </c>
      <c r="E15" s="202">
        <v>58</v>
      </c>
      <c r="F15" s="202">
        <v>2</v>
      </c>
      <c r="G15" s="203">
        <f t="shared" si="0"/>
        <v>8.186687069625096</v>
      </c>
      <c r="H15" s="242"/>
    </row>
    <row r="16" spans="1:10" s="124" customFormat="1" ht="18" customHeight="1" x14ac:dyDescent="0.2">
      <c r="A16" s="621" t="s">
        <v>445</v>
      </c>
      <c r="B16" s="621" t="s">
        <v>1</v>
      </c>
      <c r="C16" s="202">
        <v>1219</v>
      </c>
      <c r="D16" s="202">
        <v>165</v>
      </c>
      <c r="E16" s="202">
        <v>134</v>
      </c>
      <c r="F16" s="202">
        <v>80</v>
      </c>
      <c r="G16" s="203">
        <f t="shared" si="0"/>
        <v>17.965545529122231</v>
      </c>
      <c r="H16" s="243"/>
    </row>
    <row r="17" spans="1:10" s="124" customFormat="1" ht="18" customHeight="1" x14ac:dyDescent="0.2">
      <c r="A17" s="621" t="s">
        <v>446</v>
      </c>
      <c r="B17" s="621" t="s">
        <v>1</v>
      </c>
      <c r="C17" s="202">
        <v>9123</v>
      </c>
      <c r="D17" s="202">
        <v>922</v>
      </c>
      <c r="E17" s="202">
        <v>758</v>
      </c>
      <c r="F17" s="202">
        <v>322</v>
      </c>
      <c r="G17" s="203">
        <f t="shared" si="0"/>
        <v>14.885454346158062</v>
      </c>
      <c r="H17" s="242"/>
      <c r="J17" s="644"/>
    </row>
    <row r="18" spans="1:10" s="124" customFormat="1" ht="18" customHeight="1" x14ac:dyDescent="0.2">
      <c r="A18" s="621" t="s">
        <v>447</v>
      </c>
      <c r="B18" s="621" t="s">
        <v>1</v>
      </c>
      <c r="C18" s="202">
        <v>1318</v>
      </c>
      <c r="D18" s="202">
        <v>68</v>
      </c>
      <c r="E18" s="202">
        <v>57</v>
      </c>
      <c r="F18" s="202" t="s">
        <v>375</v>
      </c>
      <c r="G18" s="203">
        <v>9.484066767830047</v>
      </c>
      <c r="H18" s="242"/>
    </row>
    <row r="19" spans="1:10" s="124" customFormat="1" ht="18" customHeight="1" x14ac:dyDescent="0.2">
      <c r="A19" s="621" t="s">
        <v>448</v>
      </c>
      <c r="B19" s="621" t="s">
        <v>1</v>
      </c>
      <c r="C19" s="202">
        <v>4895</v>
      </c>
      <c r="D19" s="202">
        <v>277</v>
      </c>
      <c r="E19" s="202">
        <v>256</v>
      </c>
      <c r="F19" s="202">
        <v>1</v>
      </c>
      <c r="G19" s="203">
        <f t="shared" si="0"/>
        <v>10.868232890704801</v>
      </c>
      <c r="H19" s="243"/>
    </row>
    <row r="20" spans="1:10" ht="18" customHeight="1" x14ac:dyDescent="0.5">
      <c r="A20" s="337" t="s">
        <v>449</v>
      </c>
      <c r="B20" s="337" t="s">
        <v>1</v>
      </c>
      <c r="C20" s="336">
        <v>88287</v>
      </c>
      <c r="D20" s="216">
        <v>5271</v>
      </c>
      <c r="E20" s="216">
        <v>5986</v>
      </c>
      <c r="F20" s="216">
        <v>63</v>
      </c>
      <c r="G20" s="518">
        <f>(D20+E20-F20)/C20*100</f>
        <v>12.679103378753384</v>
      </c>
      <c r="H20" s="350"/>
      <c r="J20" s="130"/>
    </row>
    <row r="21" spans="1:10" ht="32.25" customHeight="1" x14ac:dyDescent="0.3">
      <c r="A21" s="312" t="s">
        <v>465</v>
      </c>
      <c r="B21" s="312" t="s">
        <v>1</v>
      </c>
      <c r="C21" s="224">
        <f>C22</f>
        <v>10245</v>
      </c>
      <c r="D21" s="224">
        <f>D22</f>
        <v>891</v>
      </c>
      <c r="E21" s="224" t="s">
        <v>375</v>
      </c>
      <c r="F21" s="224">
        <f>F22</f>
        <v>357</v>
      </c>
      <c r="G21" s="225">
        <v>5.2122986822840414</v>
      </c>
      <c r="H21" s="348"/>
    </row>
    <row r="22" spans="1:10" ht="18" customHeight="1" x14ac:dyDescent="0.5">
      <c r="A22" s="337" t="s">
        <v>452</v>
      </c>
      <c r="B22" s="337" t="s">
        <v>1</v>
      </c>
      <c r="C22" s="336">
        <f>IF(SUM(C23:C26)=0,"-",SUM(C23:C26))</f>
        <v>10245</v>
      </c>
      <c r="D22" s="216">
        <f>IF(SUM(D23:D26)=0,"-",SUM(D23:D26))</f>
        <v>891</v>
      </c>
      <c r="E22" s="216" t="s">
        <v>375</v>
      </c>
      <c r="F22" s="216">
        <f>IF(SUM(F23:F26)=0,"-",SUM(F23:F26))</f>
        <v>357</v>
      </c>
      <c r="G22" s="217">
        <f>IF((SUM(D22:E22)-F22)=0,"-",(SUM(D22:E22)-F22)/C22*100)</f>
        <v>5.2122986822840414</v>
      </c>
      <c r="H22" s="213"/>
    </row>
    <row r="23" spans="1:10" ht="18" customHeight="1" x14ac:dyDescent="0.5">
      <c r="A23" s="320" t="s">
        <v>453</v>
      </c>
      <c r="B23" s="320" t="s">
        <v>1</v>
      </c>
      <c r="C23" s="202">
        <v>4882</v>
      </c>
      <c r="D23" s="338">
        <v>384</v>
      </c>
      <c r="E23" s="338" t="s">
        <v>375</v>
      </c>
      <c r="F23" s="338">
        <v>189</v>
      </c>
      <c r="G23" s="367">
        <f>IF((SUM(D23:E23)-F23)=0,"-",(SUM(D23:E23)-F23)/C23*100)</f>
        <v>3.9942646456370343</v>
      </c>
      <c r="H23" s="342"/>
      <c r="J23" s="130"/>
    </row>
    <row r="24" spans="1:10" ht="18" customHeight="1" x14ac:dyDescent="0.5">
      <c r="A24" s="320" t="s">
        <v>454</v>
      </c>
      <c r="B24" s="320" t="s">
        <v>1</v>
      </c>
      <c r="C24" s="202">
        <v>1493</v>
      </c>
      <c r="D24" s="338">
        <v>82</v>
      </c>
      <c r="E24" s="338" t="s">
        <v>375</v>
      </c>
      <c r="F24" s="338">
        <v>2</v>
      </c>
      <c r="G24" s="367">
        <f>IF((SUM(D24:E24)-F24)=0,"-",(SUM(D24:E24)-F24)/C24*100)</f>
        <v>5.35833891493637</v>
      </c>
      <c r="H24" s="213"/>
    </row>
    <row r="25" spans="1:10" ht="18" customHeight="1" x14ac:dyDescent="0.5">
      <c r="A25" s="320" t="s">
        <v>455</v>
      </c>
      <c r="B25" s="320" t="s">
        <v>1</v>
      </c>
      <c r="C25" s="202">
        <v>1501</v>
      </c>
      <c r="D25" s="338">
        <v>148</v>
      </c>
      <c r="E25" s="338" t="s">
        <v>529</v>
      </c>
      <c r="F25" s="338">
        <v>55</v>
      </c>
      <c r="G25" s="367">
        <f>IF((SUM(D25:E25)-F25)=0,"-",(SUM(D25:E25)-F25)/C25*100)</f>
        <v>6.1958694203864093</v>
      </c>
      <c r="H25" s="213"/>
    </row>
    <row r="26" spans="1:10" ht="18" customHeight="1" x14ac:dyDescent="0.5">
      <c r="A26" s="320" t="s">
        <v>456</v>
      </c>
      <c r="B26" s="320" t="s">
        <v>1</v>
      </c>
      <c r="C26" s="202">
        <v>2369</v>
      </c>
      <c r="D26" s="338">
        <v>277</v>
      </c>
      <c r="E26" s="338" t="s">
        <v>375</v>
      </c>
      <c r="F26" s="338">
        <v>111</v>
      </c>
      <c r="G26" s="367">
        <f>IF((SUM(D26:E26)-F26)=0,"-",(SUM(D26:E26)-F26)/C26*100)</f>
        <v>7.0071760236386655</v>
      </c>
      <c r="H26" s="349"/>
      <c r="J26" s="130"/>
    </row>
    <row r="27" spans="1:10" s="544" customFormat="1" ht="30" customHeight="1" x14ac:dyDescent="0.2">
      <c r="A27" s="620" t="s">
        <v>466</v>
      </c>
      <c r="B27" s="620" t="s">
        <v>1</v>
      </c>
      <c r="C27" s="531">
        <f>C28</f>
        <v>6866</v>
      </c>
      <c r="D27" s="531">
        <f>D28</f>
        <v>510</v>
      </c>
      <c r="E27" s="531">
        <f>E28</f>
        <v>566</v>
      </c>
      <c r="F27" s="531">
        <f>F28</f>
        <v>184</v>
      </c>
      <c r="G27" s="635">
        <f>(D27+E27-F27)/C27*100</f>
        <v>12.991552577920187</v>
      </c>
      <c r="H27" s="636"/>
    </row>
    <row r="28" spans="1:10" s="526" customFormat="1" ht="18" customHeight="1" x14ac:dyDescent="0.5">
      <c r="A28" s="637" t="s">
        <v>458</v>
      </c>
      <c r="B28" s="637" t="s">
        <v>1</v>
      </c>
      <c r="C28" s="638">
        <f>SUM(C29:C33)</f>
        <v>6866</v>
      </c>
      <c r="D28" s="639">
        <f>SUM(D29:D33)</f>
        <v>510</v>
      </c>
      <c r="E28" s="639">
        <f>SUM(E29:E33)</f>
        <v>566</v>
      </c>
      <c r="F28" s="639">
        <f>SUM(F29:F33)</f>
        <v>184</v>
      </c>
      <c r="G28" s="640">
        <f t="shared" ref="G28:G33" si="1">(D28+E28-F28)/C28*100</f>
        <v>12.991552577920187</v>
      </c>
      <c r="H28" s="582"/>
    </row>
    <row r="29" spans="1:10" s="526" customFormat="1" ht="18" customHeight="1" x14ac:dyDescent="0.5">
      <c r="A29" s="610" t="s">
        <v>459</v>
      </c>
      <c r="B29" s="610" t="s">
        <v>1</v>
      </c>
      <c r="C29" s="546">
        <v>2389</v>
      </c>
      <c r="D29" s="525">
        <v>139</v>
      </c>
      <c r="E29" s="525">
        <v>175</v>
      </c>
      <c r="F29" s="525">
        <v>54</v>
      </c>
      <c r="G29" s="641">
        <f t="shared" si="1"/>
        <v>10.883214734198409</v>
      </c>
      <c r="H29" s="582"/>
      <c r="J29" s="634"/>
    </row>
    <row r="30" spans="1:10" s="526" customFormat="1" ht="18" customHeight="1" x14ac:dyDescent="0.5">
      <c r="A30" s="610" t="s">
        <v>461</v>
      </c>
      <c r="B30" s="610" t="s">
        <v>1</v>
      </c>
      <c r="C30" s="546">
        <v>1473</v>
      </c>
      <c r="D30" s="525">
        <v>95</v>
      </c>
      <c r="E30" s="525">
        <v>132</v>
      </c>
      <c r="F30" s="525">
        <v>53</v>
      </c>
      <c r="G30" s="641">
        <f t="shared" si="1"/>
        <v>11.812627291242363</v>
      </c>
      <c r="H30" s="642"/>
    </row>
    <row r="31" spans="1:10" s="526" customFormat="1" ht="16" x14ac:dyDescent="0.5">
      <c r="A31" s="610" t="s">
        <v>460</v>
      </c>
      <c r="B31" s="610" t="s">
        <v>1</v>
      </c>
      <c r="C31" s="546">
        <v>1147</v>
      </c>
      <c r="D31" s="525">
        <v>120</v>
      </c>
      <c r="E31" s="525">
        <v>98</v>
      </c>
      <c r="F31" s="525">
        <v>67</v>
      </c>
      <c r="G31" s="641">
        <f t="shared" si="1"/>
        <v>13.164777680906713</v>
      </c>
      <c r="H31" s="582"/>
    </row>
    <row r="32" spans="1:10" s="526" customFormat="1" ht="16" x14ac:dyDescent="0.5">
      <c r="A32" s="610" t="s">
        <v>462</v>
      </c>
      <c r="B32" s="610" t="s">
        <v>1</v>
      </c>
      <c r="C32" s="546">
        <v>1112</v>
      </c>
      <c r="D32" s="525">
        <v>65</v>
      </c>
      <c r="E32" s="525">
        <v>91</v>
      </c>
      <c r="F32" s="525">
        <v>8</v>
      </c>
      <c r="G32" s="641">
        <f t="shared" si="1"/>
        <v>13.309352517985612</v>
      </c>
      <c r="H32" s="582"/>
    </row>
    <row r="33" spans="1:8" s="526" customFormat="1" ht="16" x14ac:dyDescent="0.5">
      <c r="A33" s="610" t="s">
        <v>463</v>
      </c>
      <c r="B33" s="610" t="s">
        <v>1</v>
      </c>
      <c r="C33" s="546">
        <v>745</v>
      </c>
      <c r="D33" s="525">
        <v>91</v>
      </c>
      <c r="E33" s="525">
        <v>70</v>
      </c>
      <c r="F33" s="525">
        <v>2</v>
      </c>
      <c r="G33" s="641">
        <f t="shared" si="1"/>
        <v>21.34228187919463</v>
      </c>
      <c r="H33" s="642"/>
    </row>
    <row r="34" spans="1:8" ht="16" x14ac:dyDescent="0.5">
      <c r="A34" s="314"/>
      <c r="B34" s="314"/>
      <c r="C34" s="328"/>
      <c r="D34" s="329"/>
      <c r="E34" s="329"/>
      <c r="F34" s="329"/>
      <c r="G34" s="329"/>
      <c r="H34" s="213"/>
    </row>
    <row r="35" spans="1:8" ht="16" x14ac:dyDescent="0.5">
      <c r="A35" s="330" t="s">
        <v>336</v>
      </c>
      <c r="B35" s="210"/>
      <c r="C35" s="210"/>
      <c r="D35" s="211"/>
      <c r="E35" s="212"/>
      <c r="F35" s="211"/>
      <c r="G35" s="212"/>
      <c r="H35" s="213"/>
    </row>
    <row r="36" spans="1:8" s="135" customFormat="1" ht="12" customHeight="1" x14ac:dyDescent="0.5">
      <c r="A36" s="945" t="s">
        <v>402</v>
      </c>
      <c r="B36" s="945"/>
      <c r="C36" s="934"/>
      <c r="D36" s="934"/>
      <c r="E36" s="934"/>
      <c r="F36" s="934"/>
      <c r="G36" s="934"/>
      <c r="H36" s="213"/>
    </row>
    <row r="37" spans="1:8" s="91" customFormat="1" ht="16" x14ac:dyDescent="0.5">
      <c r="A37" s="313" t="s">
        <v>425</v>
      </c>
      <c r="B37" s="313"/>
      <c r="C37" s="313"/>
      <c r="D37" s="211"/>
      <c r="E37" s="212"/>
      <c r="F37" s="211"/>
      <c r="G37" s="212"/>
      <c r="H37" s="213"/>
    </row>
    <row r="38" spans="1:8" ht="16" x14ac:dyDescent="0.5">
      <c r="A38" s="331"/>
      <c r="B38" s="331"/>
      <c r="C38" s="331"/>
      <c r="D38" s="262"/>
      <c r="E38" s="332"/>
      <c r="F38" s="262"/>
      <c r="G38" s="332"/>
      <c r="H38" s="213"/>
    </row>
    <row r="39" spans="1:8" x14ac:dyDescent="0.3">
      <c r="A39" s="111"/>
      <c r="B39" s="111"/>
      <c r="C39" s="134"/>
      <c r="D39" s="111"/>
      <c r="E39" s="111"/>
      <c r="F39" s="111"/>
      <c r="G39" s="88"/>
    </row>
    <row r="40" spans="1:8" x14ac:dyDescent="0.3">
      <c r="A40" s="941"/>
      <c r="B40" s="941"/>
      <c r="C40" s="992"/>
      <c r="D40" s="992"/>
      <c r="E40" s="992"/>
      <c r="F40" s="992"/>
      <c r="G40" s="992"/>
      <c r="H40" s="135"/>
    </row>
    <row r="41" spans="1:8" x14ac:dyDescent="0.3">
      <c r="A41" s="111"/>
      <c r="B41" s="111"/>
      <c r="C41" s="111"/>
      <c r="D41" s="111"/>
      <c r="E41" s="111"/>
      <c r="F41" s="111"/>
      <c r="G41" s="88"/>
      <c r="H41" s="91"/>
    </row>
    <row r="42" spans="1:8" x14ac:dyDescent="0.3">
      <c r="A42" s="111"/>
      <c r="B42" s="111"/>
      <c r="C42" s="111"/>
      <c r="D42" s="88"/>
      <c r="E42" s="112"/>
      <c r="F42" s="88"/>
      <c r="G42" s="112"/>
    </row>
    <row r="43" spans="1:8" x14ac:dyDescent="0.3">
      <c r="A43" s="111"/>
      <c r="B43" s="111"/>
      <c r="C43" s="111"/>
      <c r="D43" s="88"/>
      <c r="E43" s="112"/>
      <c r="F43" s="88"/>
      <c r="G43" s="112"/>
    </row>
    <row r="44" spans="1:8" x14ac:dyDescent="0.3">
      <c r="A44" s="111"/>
      <c r="B44" s="111"/>
      <c r="C44" s="111"/>
      <c r="D44" s="88"/>
      <c r="E44" s="112"/>
      <c r="F44" s="88"/>
      <c r="G44" s="112"/>
    </row>
    <row r="45" spans="1:8" x14ac:dyDescent="0.3">
      <c r="C45" s="129"/>
      <c r="D45" s="80"/>
      <c r="E45" s="130"/>
      <c r="F45" s="80"/>
      <c r="G45" s="130"/>
    </row>
    <row r="46" spans="1:8" x14ac:dyDescent="0.3">
      <c r="C46" s="129"/>
      <c r="D46" s="80"/>
      <c r="E46" s="130"/>
      <c r="F46" s="80"/>
      <c r="G46" s="130"/>
    </row>
  </sheetData>
  <mergeCells count="9">
    <mergeCell ref="A36:G36"/>
    <mergeCell ref="A40:G40"/>
    <mergeCell ref="A2:A8"/>
    <mergeCell ref="C2:G2"/>
    <mergeCell ref="C3:C7"/>
    <mergeCell ref="D3:D7"/>
    <mergeCell ref="E3:E7"/>
    <mergeCell ref="F3:F7"/>
    <mergeCell ref="G3:G7"/>
  </mergeCells>
  <phoneticPr fontId="2"/>
  <pageMargins left="0.98425196850393704" right="0.39370078740157483" top="1.1811023622047245" bottom="0.78740157480314965" header="0" footer="0"/>
  <pageSetup paperSize="9" scale="88" orientation="portrait" r:id="rId1"/>
  <headerFooter alignWithMargins="0"/>
  <rowBreaks count="6" manualBreakCount="6">
    <brk id="220" min="14173" max="222" man="1"/>
    <brk id="224" min="13913" max="226" man="1"/>
    <brk id="228" min="63709" max="229" man="1"/>
    <brk id="35805" min="227" max="54353" man="1"/>
    <brk id="36255" min="223" max="57901" man="1"/>
    <brk id="36513" min="219" max="58033" man="1"/>
  </rowBreaks>
  <colBreaks count="1" manualBreakCount="1">
    <brk id="7" max="3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8"/>
  <sheetViews>
    <sheetView showGridLines="0" view="pageBreakPreview" zoomScale="75" zoomScaleNormal="100" zoomScaleSheetLayoutView="75" workbookViewId="0">
      <pane xSplit="1" ySplit="9" topLeftCell="B10" activePane="bottomRight" state="frozen"/>
      <selection pane="topRight" activeCell="B1" sqref="B1"/>
      <selection pane="bottomLeft" activeCell="A10" sqref="A10"/>
      <selection pane="bottomRight" activeCell="J2" sqref="J2:U2"/>
    </sheetView>
  </sheetViews>
  <sheetFormatPr defaultColWidth="9" defaultRowHeight="14" x14ac:dyDescent="0.3"/>
  <cols>
    <col min="1" max="1" width="21.08984375" style="129" customWidth="1"/>
    <col min="2" max="4" width="10.6328125" style="130" customWidth="1"/>
    <col min="5" max="5" width="10.6328125" style="80" customWidth="1"/>
    <col min="6" max="6" width="10.6328125" style="130" customWidth="1"/>
    <col min="7" max="9" width="10.6328125" style="80" customWidth="1"/>
    <col min="10" max="10" width="10.6328125" style="130" customWidth="1"/>
    <col min="11" max="21" width="10.6328125" style="80" customWidth="1"/>
    <col min="22" max="22" width="2.26953125" style="80" customWidth="1"/>
    <col min="23" max="30" width="8.26953125" style="80" customWidth="1"/>
    <col min="31" max="16384" width="9" style="80"/>
  </cols>
  <sheetData>
    <row r="1" spans="1:21" ht="19.5" customHeight="1" x14ac:dyDescent="0.5">
      <c r="A1" s="239" t="s">
        <v>503</v>
      </c>
      <c r="B1" s="480"/>
      <c r="C1" s="480"/>
      <c r="D1" s="480"/>
      <c r="E1" s="481"/>
      <c r="F1" s="480"/>
      <c r="G1" s="481"/>
      <c r="H1" s="481"/>
      <c r="I1" s="263"/>
      <c r="J1" s="324"/>
      <c r="K1" s="263"/>
      <c r="L1" s="263"/>
      <c r="M1" s="213"/>
      <c r="N1" s="213"/>
      <c r="O1" s="213"/>
      <c r="P1" s="213"/>
      <c r="Q1" s="213"/>
      <c r="R1" s="213"/>
      <c r="S1" s="213"/>
      <c r="T1" s="213"/>
      <c r="U1" s="264"/>
    </row>
    <row r="2" spans="1:21" s="91" customFormat="1" ht="28" customHeight="1" x14ac:dyDescent="0.2">
      <c r="A2" s="955"/>
      <c r="B2" s="778" t="s">
        <v>335</v>
      </c>
      <c r="C2" s="1002" t="s">
        <v>393</v>
      </c>
      <c r="D2" s="1003"/>
      <c r="E2" s="777" t="s">
        <v>337</v>
      </c>
      <c r="F2" s="777"/>
      <c r="G2" s="777"/>
      <c r="H2" s="777"/>
      <c r="I2" s="193"/>
      <c r="J2" s="924" t="s">
        <v>360</v>
      </c>
      <c r="K2" s="953"/>
      <c r="L2" s="953"/>
      <c r="M2" s="953"/>
      <c r="N2" s="953"/>
      <c r="O2" s="953"/>
      <c r="P2" s="953"/>
      <c r="Q2" s="953"/>
      <c r="R2" s="953"/>
      <c r="S2" s="953"/>
      <c r="T2" s="953"/>
      <c r="U2" s="954"/>
    </row>
    <row r="3" spans="1:21" s="91" customFormat="1" ht="28" customHeight="1" x14ac:dyDescent="0.5">
      <c r="A3" s="955"/>
      <c r="B3" s="867"/>
      <c r="C3" s="910" t="s">
        <v>433</v>
      </c>
      <c r="D3" s="910" t="s">
        <v>434</v>
      </c>
      <c r="E3" s="778" t="s">
        <v>338</v>
      </c>
      <c r="F3" s="778" t="s">
        <v>339</v>
      </c>
      <c r="G3" s="778" t="s">
        <v>340</v>
      </c>
      <c r="H3" s="778" t="s">
        <v>341</v>
      </c>
      <c r="I3" s="867" t="s">
        <v>333</v>
      </c>
      <c r="J3" s="1004" t="s">
        <v>352</v>
      </c>
      <c r="K3" s="1005"/>
      <c r="L3" s="1005"/>
      <c r="M3" s="1005"/>
      <c r="N3" s="1005"/>
      <c r="O3" s="1005"/>
      <c r="P3" s="1005"/>
      <c r="Q3" s="1005"/>
      <c r="R3" s="1005"/>
      <c r="S3" s="1006"/>
      <c r="T3" s="777" t="s">
        <v>297</v>
      </c>
      <c r="U3" s="777" t="s">
        <v>298</v>
      </c>
    </row>
    <row r="4" spans="1:21" s="91" customFormat="1" ht="28" customHeight="1" x14ac:dyDescent="0.2">
      <c r="A4" s="955"/>
      <c r="B4" s="867"/>
      <c r="C4" s="910"/>
      <c r="D4" s="910"/>
      <c r="E4" s="867"/>
      <c r="F4" s="867"/>
      <c r="G4" s="867"/>
      <c r="H4" s="867"/>
      <c r="I4" s="867"/>
      <c r="J4" s="955" t="s">
        <v>299</v>
      </c>
      <c r="K4" s="778" t="s">
        <v>300</v>
      </c>
      <c r="L4" s="953"/>
      <c r="M4" s="953"/>
      <c r="N4" s="910" t="s">
        <v>435</v>
      </c>
      <c r="O4" s="912" t="s">
        <v>436</v>
      </c>
      <c r="P4" s="912" t="s">
        <v>437</v>
      </c>
      <c r="Q4" s="912" t="s">
        <v>438</v>
      </c>
      <c r="R4" s="910" t="s">
        <v>350</v>
      </c>
      <c r="S4" s="1007" t="s">
        <v>504</v>
      </c>
      <c r="T4" s="777"/>
      <c r="U4" s="777"/>
    </row>
    <row r="5" spans="1:21" s="91" customFormat="1" ht="28" customHeight="1" x14ac:dyDescent="0.2">
      <c r="A5" s="955"/>
      <c r="B5" s="867"/>
      <c r="C5" s="910"/>
      <c r="D5" s="910"/>
      <c r="E5" s="867"/>
      <c r="F5" s="867"/>
      <c r="G5" s="867"/>
      <c r="H5" s="867"/>
      <c r="I5" s="867"/>
      <c r="J5" s="955"/>
      <c r="K5" s="867"/>
      <c r="L5" s="779" t="s">
        <v>361</v>
      </c>
      <c r="M5" s="435"/>
      <c r="N5" s="910"/>
      <c r="O5" s="930"/>
      <c r="P5" s="930"/>
      <c r="Q5" s="1010"/>
      <c r="R5" s="910"/>
      <c r="S5" s="1008"/>
      <c r="T5" s="777"/>
      <c r="U5" s="777"/>
    </row>
    <row r="6" spans="1:21" s="91" customFormat="1" ht="28" customHeight="1" x14ac:dyDescent="0.2">
      <c r="A6" s="955"/>
      <c r="B6" s="867"/>
      <c r="C6" s="910"/>
      <c r="D6" s="910"/>
      <c r="E6" s="867"/>
      <c r="F6" s="867"/>
      <c r="G6" s="867"/>
      <c r="H6" s="867"/>
      <c r="I6" s="867"/>
      <c r="J6" s="955"/>
      <c r="K6" s="867"/>
      <c r="L6" s="777"/>
      <c r="M6" s="778" t="s">
        <v>394</v>
      </c>
      <c r="N6" s="910"/>
      <c r="O6" s="930"/>
      <c r="P6" s="930"/>
      <c r="Q6" s="1010"/>
      <c r="R6" s="910"/>
      <c r="S6" s="1008"/>
      <c r="T6" s="777"/>
      <c r="U6" s="777"/>
    </row>
    <row r="7" spans="1:21" s="91" customFormat="1" ht="10.5" customHeight="1" x14ac:dyDescent="0.2">
      <c r="A7" s="955"/>
      <c r="B7" s="882"/>
      <c r="C7" s="910"/>
      <c r="D7" s="910"/>
      <c r="E7" s="882"/>
      <c r="F7" s="882"/>
      <c r="G7" s="882"/>
      <c r="H7" s="882"/>
      <c r="I7" s="882"/>
      <c r="J7" s="955"/>
      <c r="K7" s="882"/>
      <c r="L7" s="777"/>
      <c r="M7" s="882"/>
      <c r="N7" s="910"/>
      <c r="O7" s="913"/>
      <c r="P7" s="913"/>
      <c r="Q7" s="1011"/>
      <c r="R7" s="910"/>
      <c r="S7" s="1009"/>
      <c r="T7" s="777"/>
      <c r="U7" s="777"/>
    </row>
    <row r="8" spans="1:21" s="124" customFormat="1" ht="28" customHeight="1" x14ac:dyDescent="0.2">
      <c r="A8" s="726" t="s">
        <v>178</v>
      </c>
      <c r="B8" s="327">
        <v>171215</v>
      </c>
      <c r="C8" s="327">
        <v>166299</v>
      </c>
      <c r="D8" s="327">
        <v>27</v>
      </c>
      <c r="E8" s="727">
        <v>162059</v>
      </c>
      <c r="F8" s="327">
        <v>4191</v>
      </c>
      <c r="G8" s="727">
        <v>44</v>
      </c>
      <c r="H8" s="727">
        <v>32</v>
      </c>
      <c r="I8" s="727">
        <v>4140</v>
      </c>
      <c r="J8" s="727">
        <v>742</v>
      </c>
      <c r="K8" s="727">
        <v>94</v>
      </c>
      <c r="L8" s="727">
        <v>35</v>
      </c>
      <c r="M8" s="727">
        <v>9</v>
      </c>
      <c r="N8" s="727">
        <v>107</v>
      </c>
      <c r="O8" s="727">
        <v>64</v>
      </c>
      <c r="P8" s="727">
        <v>95</v>
      </c>
      <c r="Q8" s="727">
        <v>32</v>
      </c>
      <c r="R8" s="727">
        <v>482</v>
      </c>
      <c r="S8" s="727">
        <v>491</v>
      </c>
      <c r="T8" s="727">
        <v>421</v>
      </c>
      <c r="U8" s="727">
        <v>1612</v>
      </c>
    </row>
    <row r="9" spans="1:21" s="538" customFormat="1" ht="28" customHeight="1" x14ac:dyDescent="0.2">
      <c r="A9" s="430" t="s">
        <v>451</v>
      </c>
      <c r="B9" s="224">
        <f>IF(SUM(B10,B19)=0,"-",SUM(B10,B19))</f>
        <v>9684</v>
      </c>
      <c r="C9" s="224">
        <f t="shared" ref="C9:U9" si="0">IF(SUM(C10,C19)=0,"-",SUM(C10,C19))</f>
        <v>9682</v>
      </c>
      <c r="D9" s="224">
        <f t="shared" si="0"/>
        <v>2</v>
      </c>
      <c r="E9" s="224">
        <f t="shared" si="0"/>
        <v>9299</v>
      </c>
      <c r="F9" s="224">
        <f t="shared" si="0"/>
        <v>378</v>
      </c>
      <c r="G9" s="224">
        <f t="shared" si="0"/>
        <v>1</v>
      </c>
      <c r="H9" s="224">
        <f t="shared" si="0"/>
        <v>6</v>
      </c>
      <c r="I9" s="224">
        <f t="shared" si="0"/>
        <v>366</v>
      </c>
      <c r="J9" s="224">
        <f t="shared" si="0"/>
        <v>136</v>
      </c>
      <c r="K9" s="224">
        <f t="shared" si="0"/>
        <v>24</v>
      </c>
      <c r="L9" s="224" t="str">
        <f t="shared" si="0"/>
        <v>-</v>
      </c>
      <c r="M9" s="224" t="str">
        <f t="shared" si="0"/>
        <v>-</v>
      </c>
      <c r="N9" s="224">
        <f t="shared" si="0"/>
        <v>10</v>
      </c>
      <c r="O9" s="224">
        <f t="shared" si="0"/>
        <v>13</v>
      </c>
      <c r="P9" s="224">
        <f t="shared" si="0"/>
        <v>20</v>
      </c>
      <c r="Q9" s="224">
        <f t="shared" si="0"/>
        <v>9</v>
      </c>
      <c r="R9" s="224">
        <f t="shared" si="0"/>
        <v>12</v>
      </c>
      <c r="S9" s="224">
        <f t="shared" si="0"/>
        <v>38</v>
      </c>
      <c r="T9" s="224">
        <f t="shared" si="0"/>
        <v>72</v>
      </c>
      <c r="U9" s="224">
        <f t="shared" si="0"/>
        <v>32</v>
      </c>
    </row>
    <row r="10" spans="1:21" s="124" customFormat="1" ht="28" customHeight="1" x14ac:dyDescent="0.2">
      <c r="A10" s="729" t="s">
        <v>467</v>
      </c>
      <c r="B10" s="219">
        <f>IF(SUM(B11:B18)=0,"-",SUM(B11:B18))</f>
        <v>3235</v>
      </c>
      <c r="C10" s="219">
        <f t="shared" ref="C10:U10" si="1">IF(SUM(C11:C18)=0,"-",SUM(C11:C18))</f>
        <v>3234</v>
      </c>
      <c r="D10" s="219">
        <f t="shared" si="1"/>
        <v>1</v>
      </c>
      <c r="E10" s="219">
        <f t="shared" si="1"/>
        <v>3149</v>
      </c>
      <c r="F10" s="219">
        <f t="shared" si="1"/>
        <v>80</v>
      </c>
      <c r="G10" s="219">
        <f t="shared" si="1"/>
        <v>1</v>
      </c>
      <c r="H10" s="219">
        <f t="shared" si="1"/>
        <v>5</v>
      </c>
      <c r="I10" s="219">
        <f t="shared" si="1"/>
        <v>67</v>
      </c>
      <c r="J10" s="219">
        <f t="shared" si="1"/>
        <v>14</v>
      </c>
      <c r="K10" s="219" t="str">
        <f t="shared" si="1"/>
        <v>-</v>
      </c>
      <c r="L10" s="219" t="str">
        <f t="shared" si="1"/>
        <v>-</v>
      </c>
      <c r="M10" s="219" t="str">
        <f t="shared" si="1"/>
        <v>-</v>
      </c>
      <c r="N10" s="219">
        <f t="shared" si="1"/>
        <v>1</v>
      </c>
      <c r="O10" s="219" t="str">
        <f t="shared" si="1"/>
        <v>-</v>
      </c>
      <c r="P10" s="219" t="str">
        <f t="shared" si="1"/>
        <v>-</v>
      </c>
      <c r="Q10" s="219">
        <f t="shared" si="1"/>
        <v>8</v>
      </c>
      <c r="R10" s="219">
        <f t="shared" si="1"/>
        <v>7</v>
      </c>
      <c r="S10" s="219">
        <f t="shared" si="1"/>
        <v>1</v>
      </c>
      <c r="T10" s="219">
        <f t="shared" si="1"/>
        <v>4</v>
      </c>
      <c r="U10" s="219">
        <f t="shared" si="1"/>
        <v>32</v>
      </c>
    </row>
    <row r="11" spans="1:21" s="124" customFormat="1" ht="28" customHeight="1" x14ac:dyDescent="0.2">
      <c r="A11" s="723" t="s">
        <v>468</v>
      </c>
      <c r="B11" s="202">
        <v>1108</v>
      </c>
      <c r="C11" s="202">
        <v>1107</v>
      </c>
      <c r="D11" s="202">
        <v>1</v>
      </c>
      <c r="E11" s="202">
        <v>1077</v>
      </c>
      <c r="F11" s="202">
        <v>29</v>
      </c>
      <c r="G11" s="202">
        <v>1</v>
      </c>
      <c r="H11" s="202">
        <v>1</v>
      </c>
      <c r="I11" s="202">
        <v>31</v>
      </c>
      <c r="J11" s="202">
        <v>1</v>
      </c>
      <c r="K11" s="202" t="s">
        <v>179</v>
      </c>
      <c r="L11" s="202" t="s">
        <v>179</v>
      </c>
      <c r="M11" s="202" t="s">
        <v>179</v>
      </c>
      <c r="N11" s="202" t="s">
        <v>179</v>
      </c>
      <c r="O11" s="202" t="s">
        <v>179</v>
      </c>
      <c r="P11" s="202" t="s">
        <v>179</v>
      </c>
      <c r="Q11" s="202" t="s">
        <v>179</v>
      </c>
      <c r="R11" s="202">
        <v>1</v>
      </c>
      <c r="S11" s="202" t="s">
        <v>179</v>
      </c>
      <c r="T11" s="202" t="s">
        <v>179</v>
      </c>
      <c r="U11" s="202">
        <v>29</v>
      </c>
    </row>
    <row r="12" spans="1:21" s="124" customFormat="1" ht="28" customHeight="1" x14ac:dyDescent="0.2">
      <c r="A12" s="725" t="s">
        <v>443</v>
      </c>
      <c r="B12" s="202">
        <v>350</v>
      </c>
      <c r="C12" s="202">
        <v>350</v>
      </c>
      <c r="D12" s="202" t="s">
        <v>179</v>
      </c>
      <c r="E12" s="202">
        <v>337</v>
      </c>
      <c r="F12" s="202">
        <v>13</v>
      </c>
      <c r="G12" s="202" t="s">
        <v>179</v>
      </c>
      <c r="H12" s="202" t="s">
        <v>179</v>
      </c>
      <c r="I12" s="202">
        <v>13</v>
      </c>
      <c r="J12" s="202">
        <v>6</v>
      </c>
      <c r="K12" s="202" t="s">
        <v>179</v>
      </c>
      <c r="L12" s="202" t="s">
        <v>179</v>
      </c>
      <c r="M12" s="202" t="s">
        <v>179</v>
      </c>
      <c r="N12" s="202">
        <v>1</v>
      </c>
      <c r="O12" s="202" t="s">
        <v>179</v>
      </c>
      <c r="P12" s="202" t="s">
        <v>179</v>
      </c>
      <c r="Q12" s="202" t="s">
        <v>179</v>
      </c>
      <c r="R12" s="202">
        <v>2</v>
      </c>
      <c r="S12" s="202" t="s">
        <v>179</v>
      </c>
      <c r="T12" s="202">
        <v>3</v>
      </c>
      <c r="U12" s="202">
        <v>1</v>
      </c>
    </row>
    <row r="13" spans="1:21" s="124" customFormat="1" ht="28" customHeight="1" x14ac:dyDescent="0.2">
      <c r="A13" s="725" t="s">
        <v>444</v>
      </c>
      <c r="B13" s="202">
        <v>116</v>
      </c>
      <c r="C13" s="202">
        <v>116</v>
      </c>
      <c r="D13" s="202" t="s">
        <v>179</v>
      </c>
      <c r="E13" s="202">
        <v>116</v>
      </c>
      <c r="F13" s="202" t="s">
        <v>179</v>
      </c>
      <c r="G13" s="202" t="s">
        <v>179</v>
      </c>
      <c r="H13" s="202" t="s">
        <v>179</v>
      </c>
      <c r="I13" s="202" t="s">
        <v>179</v>
      </c>
      <c r="J13" s="202" t="s">
        <v>179</v>
      </c>
      <c r="K13" s="202" t="s">
        <v>179</v>
      </c>
      <c r="L13" s="202" t="s">
        <v>179</v>
      </c>
      <c r="M13" s="202" t="s">
        <v>179</v>
      </c>
      <c r="N13" s="202" t="s">
        <v>179</v>
      </c>
      <c r="O13" s="202" t="s">
        <v>179</v>
      </c>
      <c r="P13" s="202" t="s">
        <v>179</v>
      </c>
      <c r="Q13" s="202" t="s">
        <v>179</v>
      </c>
      <c r="R13" s="202" t="s">
        <v>179</v>
      </c>
      <c r="S13" s="202" t="s">
        <v>179</v>
      </c>
      <c r="T13" s="202" t="s">
        <v>179</v>
      </c>
      <c r="U13" s="202" t="s">
        <v>179</v>
      </c>
    </row>
    <row r="14" spans="1:21" s="124" customFormat="1" ht="28" customHeight="1" x14ac:dyDescent="0.2">
      <c r="A14" s="725" t="s">
        <v>464</v>
      </c>
      <c r="B14" s="202">
        <v>75</v>
      </c>
      <c r="C14" s="202">
        <v>75</v>
      </c>
      <c r="D14" s="202" t="s">
        <v>179</v>
      </c>
      <c r="E14" s="202">
        <v>74</v>
      </c>
      <c r="F14" s="202">
        <v>1</v>
      </c>
      <c r="G14" s="202" t="s">
        <v>179</v>
      </c>
      <c r="H14" s="202" t="s">
        <v>179</v>
      </c>
      <c r="I14" s="202">
        <v>1</v>
      </c>
      <c r="J14" s="202">
        <v>1</v>
      </c>
      <c r="K14" s="202" t="s">
        <v>179</v>
      </c>
      <c r="L14" s="202" t="s">
        <v>179</v>
      </c>
      <c r="M14" s="202" t="s">
        <v>179</v>
      </c>
      <c r="N14" s="202" t="s">
        <v>179</v>
      </c>
      <c r="O14" s="202" t="s">
        <v>179</v>
      </c>
      <c r="P14" s="202" t="s">
        <v>179</v>
      </c>
      <c r="Q14" s="202" t="s">
        <v>179</v>
      </c>
      <c r="R14" s="202" t="s">
        <v>179</v>
      </c>
      <c r="S14" s="202" t="s">
        <v>179</v>
      </c>
      <c r="T14" s="202" t="s">
        <v>179</v>
      </c>
      <c r="U14" s="202" t="s">
        <v>179</v>
      </c>
    </row>
    <row r="15" spans="1:21" s="124" customFormat="1" ht="28" customHeight="1" x14ac:dyDescent="0.2">
      <c r="A15" s="725" t="s">
        <v>445</v>
      </c>
      <c r="B15" s="202">
        <v>150</v>
      </c>
      <c r="C15" s="202">
        <v>150</v>
      </c>
      <c r="D15" s="202" t="s">
        <v>179</v>
      </c>
      <c r="E15" s="202">
        <v>149</v>
      </c>
      <c r="F15" s="202">
        <v>1</v>
      </c>
      <c r="G15" s="202" t="s">
        <v>179</v>
      </c>
      <c r="H15" s="202" t="s">
        <v>179</v>
      </c>
      <c r="I15" s="202" t="s">
        <v>179</v>
      </c>
      <c r="J15" s="202" t="s">
        <v>179</v>
      </c>
      <c r="K15" s="202" t="s">
        <v>179</v>
      </c>
      <c r="L15" s="202" t="s">
        <v>179</v>
      </c>
      <c r="M15" s="202" t="s">
        <v>179</v>
      </c>
      <c r="N15" s="202" t="s">
        <v>179</v>
      </c>
      <c r="O15" s="202" t="s">
        <v>179</v>
      </c>
      <c r="P15" s="202" t="s">
        <v>179</v>
      </c>
      <c r="Q15" s="202" t="s">
        <v>179</v>
      </c>
      <c r="R15" s="202" t="s">
        <v>179</v>
      </c>
      <c r="S15" s="202" t="s">
        <v>179</v>
      </c>
      <c r="T15" s="202" t="s">
        <v>179</v>
      </c>
      <c r="U15" s="202" t="s">
        <v>179</v>
      </c>
    </row>
    <row r="16" spans="1:21" s="124" customFormat="1" ht="28" customHeight="1" x14ac:dyDescent="0.2">
      <c r="A16" s="725" t="s">
        <v>446</v>
      </c>
      <c r="B16" s="202">
        <v>1087</v>
      </c>
      <c r="C16" s="202">
        <v>1087</v>
      </c>
      <c r="D16" s="202" t="s">
        <v>179</v>
      </c>
      <c r="E16" s="202">
        <v>1054</v>
      </c>
      <c r="F16" s="202">
        <v>29</v>
      </c>
      <c r="G16" s="202" t="s">
        <v>179</v>
      </c>
      <c r="H16" s="202">
        <v>4</v>
      </c>
      <c r="I16" s="202">
        <v>15</v>
      </c>
      <c r="J16" s="202">
        <v>5</v>
      </c>
      <c r="K16" s="202" t="s">
        <v>179</v>
      </c>
      <c r="L16" s="202" t="s">
        <v>179</v>
      </c>
      <c r="M16" s="202" t="s">
        <v>179</v>
      </c>
      <c r="N16" s="202" t="s">
        <v>179</v>
      </c>
      <c r="O16" s="202" t="s">
        <v>179</v>
      </c>
      <c r="P16" s="202" t="s">
        <v>179</v>
      </c>
      <c r="Q16" s="202">
        <v>8</v>
      </c>
      <c r="R16" s="202" t="s">
        <v>179</v>
      </c>
      <c r="S16" s="202">
        <v>1</v>
      </c>
      <c r="T16" s="202">
        <v>1</v>
      </c>
      <c r="U16" s="202" t="s">
        <v>179</v>
      </c>
    </row>
    <row r="17" spans="1:26" s="124" customFormat="1" ht="28" customHeight="1" x14ac:dyDescent="0.2">
      <c r="A17" s="725" t="s">
        <v>447</v>
      </c>
      <c r="B17" s="202">
        <v>60</v>
      </c>
      <c r="C17" s="202">
        <v>60</v>
      </c>
      <c r="D17" s="202" t="s">
        <v>179</v>
      </c>
      <c r="E17" s="202">
        <v>60</v>
      </c>
      <c r="F17" s="202" t="s">
        <v>179</v>
      </c>
      <c r="G17" s="202" t="s">
        <v>179</v>
      </c>
      <c r="H17" s="202" t="s">
        <v>179</v>
      </c>
      <c r="I17" s="202" t="s">
        <v>179</v>
      </c>
      <c r="J17" s="202" t="s">
        <v>179</v>
      </c>
      <c r="K17" s="202" t="s">
        <v>179</v>
      </c>
      <c r="L17" s="202" t="s">
        <v>179</v>
      </c>
      <c r="M17" s="202" t="s">
        <v>179</v>
      </c>
      <c r="N17" s="202" t="s">
        <v>179</v>
      </c>
      <c r="O17" s="202" t="s">
        <v>179</v>
      </c>
      <c r="P17" s="202" t="s">
        <v>179</v>
      </c>
      <c r="Q17" s="202" t="s">
        <v>179</v>
      </c>
      <c r="R17" s="202" t="s">
        <v>179</v>
      </c>
      <c r="S17" s="202" t="s">
        <v>179</v>
      </c>
      <c r="T17" s="202" t="s">
        <v>179</v>
      </c>
      <c r="U17" s="202" t="s">
        <v>179</v>
      </c>
    </row>
    <row r="18" spans="1:26" s="124" customFormat="1" ht="28" customHeight="1" x14ac:dyDescent="0.2">
      <c r="A18" s="724" t="s">
        <v>448</v>
      </c>
      <c r="B18" s="202">
        <v>289</v>
      </c>
      <c r="C18" s="202">
        <v>289</v>
      </c>
      <c r="D18" s="202" t="s">
        <v>179</v>
      </c>
      <c r="E18" s="202">
        <v>282</v>
      </c>
      <c r="F18" s="202">
        <v>7</v>
      </c>
      <c r="G18" s="202" t="s">
        <v>179</v>
      </c>
      <c r="H18" s="202" t="s">
        <v>179</v>
      </c>
      <c r="I18" s="202">
        <v>7</v>
      </c>
      <c r="J18" s="202">
        <v>1</v>
      </c>
      <c r="K18" s="202" t="s">
        <v>179</v>
      </c>
      <c r="L18" s="202" t="s">
        <v>179</v>
      </c>
      <c r="M18" s="202" t="s">
        <v>179</v>
      </c>
      <c r="N18" s="202" t="s">
        <v>179</v>
      </c>
      <c r="O18" s="202" t="s">
        <v>179</v>
      </c>
      <c r="P18" s="202" t="s">
        <v>179</v>
      </c>
      <c r="Q18" s="202" t="s">
        <v>179</v>
      </c>
      <c r="R18" s="202">
        <v>4</v>
      </c>
      <c r="S18" s="202" t="s">
        <v>179</v>
      </c>
      <c r="T18" s="202" t="s">
        <v>179</v>
      </c>
      <c r="U18" s="202">
        <v>2</v>
      </c>
    </row>
    <row r="19" spans="1:26" s="124" customFormat="1" ht="28" customHeight="1" x14ac:dyDescent="0.2">
      <c r="A19" s="728" t="s">
        <v>449</v>
      </c>
      <c r="B19" s="728">
        <v>6449</v>
      </c>
      <c r="C19" s="728">
        <v>6448</v>
      </c>
      <c r="D19" s="728">
        <v>1</v>
      </c>
      <c r="E19" s="728">
        <v>6150</v>
      </c>
      <c r="F19" s="728">
        <v>298</v>
      </c>
      <c r="G19" s="728" t="s">
        <v>179</v>
      </c>
      <c r="H19" s="728">
        <v>1</v>
      </c>
      <c r="I19" s="728">
        <v>299</v>
      </c>
      <c r="J19" s="728">
        <v>122</v>
      </c>
      <c r="K19" s="728">
        <v>24</v>
      </c>
      <c r="L19" s="728" t="s">
        <v>179</v>
      </c>
      <c r="M19" s="728" t="s">
        <v>179</v>
      </c>
      <c r="N19" s="728">
        <v>9</v>
      </c>
      <c r="O19" s="728">
        <v>13</v>
      </c>
      <c r="P19" s="728">
        <v>20</v>
      </c>
      <c r="Q19" s="728">
        <v>1</v>
      </c>
      <c r="R19" s="728">
        <v>5</v>
      </c>
      <c r="S19" s="728">
        <v>37</v>
      </c>
      <c r="T19" s="728">
        <v>68</v>
      </c>
      <c r="U19" s="728" t="s">
        <v>179</v>
      </c>
    </row>
    <row r="20" spans="1:26" s="124" customFormat="1" ht="28" customHeight="1" x14ac:dyDescent="0.2">
      <c r="A20" s="430" t="s">
        <v>465</v>
      </c>
      <c r="B20" s="224">
        <f>B21</f>
        <v>1020</v>
      </c>
      <c r="C20" s="224">
        <f t="shared" ref="C20:U20" si="2">C21</f>
        <v>1020</v>
      </c>
      <c r="D20" s="224" t="str">
        <f t="shared" si="2"/>
        <v>-</v>
      </c>
      <c r="E20" s="224">
        <f t="shared" si="2"/>
        <v>1008</v>
      </c>
      <c r="F20" s="224">
        <f t="shared" si="2"/>
        <v>12</v>
      </c>
      <c r="G20" s="224" t="str">
        <f t="shared" si="2"/>
        <v>-</v>
      </c>
      <c r="H20" s="224" t="str">
        <f t="shared" si="2"/>
        <v>-</v>
      </c>
      <c r="I20" s="224">
        <f t="shared" si="2"/>
        <v>18</v>
      </c>
      <c r="J20" s="224">
        <f t="shared" si="2"/>
        <v>5</v>
      </c>
      <c r="K20" s="224" t="str">
        <f t="shared" si="2"/>
        <v>-</v>
      </c>
      <c r="L20" s="224" t="str">
        <f t="shared" si="2"/>
        <v>-</v>
      </c>
      <c r="M20" s="224" t="str">
        <f t="shared" si="2"/>
        <v>-</v>
      </c>
      <c r="N20" s="224">
        <f t="shared" si="2"/>
        <v>2</v>
      </c>
      <c r="O20" s="224" t="str">
        <f t="shared" si="2"/>
        <v>-</v>
      </c>
      <c r="P20" s="224">
        <f t="shared" si="2"/>
        <v>1</v>
      </c>
      <c r="Q20" s="224" t="str">
        <f t="shared" si="2"/>
        <v>-</v>
      </c>
      <c r="R20" s="224">
        <f t="shared" si="2"/>
        <v>2</v>
      </c>
      <c r="S20" s="224">
        <f t="shared" si="2"/>
        <v>2</v>
      </c>
      <c r="T20" s="224">
        <f t="shared" si="2"/>
        <v>6</v>
      </c>
      <c r="U20" s="224" t="str">
        <f t="shared" si="2"/>
        <v>-</v>
      </c>
    </row>
    <row r="21" spans="1:26" s="124" customFormat="1" ht="28" customHeight="1" x14ac:dyDescent="0.2">
      <c r="A21" s="729" t="s">
        <v>452</v>
      </c>
      <c r="B21" s="219">
        <f t="shared" ref="B21:U21" si="3">IF(SUM(B22:B25)=0,"-",SUM(B22:B25))</f>
        <v>1020</v>
      </c>
      <c r="C21" s="219">
        <f t="shared" si="3"/>
        <v>1020</v>
      </c>
      <c r="D21" s="219" t="str">
        <f t="shared" si="3"/>
        <v>-</v>
      </c>
      <c r="E21" s="219">
        <f t="shared" si="3"/>
        <v>1008</v>
      </c>
      <c r="F21" s="219">
        <f t="shared" si="3"/>
        <v>12</v>
      </c>
      <c r="G21" s="219" t="str">
        <f t="shared" si="3"/>
        <v>-</v>
      </c>
      <c r="H21" s="219" t="str">
        <f t="shared" si="3"/>
        <v>-</v>
      </c>
      <c r="I21" s="219">
        <f t="shared" si="3"/>
        <v>18</v>
      </c>
      <c r="J21" s="219">
        <f t="shared" si="3"/>
        <v>5</v>
      </c>
      <c r="K21" s="219" t="str">
        <f t="shared" si="3"/>
        <v>-</v>
      </c>
      <c r="L21" s="219" t="str">
        <f t="shared" si="3"/>
        <v>-</v>
      </c>
      <c r="M21" s="219" t="str">
        <f t="shared" si="3"/>
        <v>-</v>
      </c>
      <c r="N21" s="219">
        <f t="shared" si="3"/>
        <v>2</v>
      </c>
      <c r="O21" s="219" t="str">
        <f t="shared" si="3"/>
        <v>-</v>
      </c>
      <c r="P21" s="219">
        <f t="shared" si="3"/>
        <v>1</v>
      </c>
      <c r="Q21" s="219" t="str">
        <f t="shared" si="3"/>
        <v>-</v>
      </c>
      <c r="R21" s="219">
        <f t="shared" si="3"/>
        <v>2</v>
      </c>
      <c r="S21" s="219">
        <f t="shared" si="3"/>
        <v>2</v>
      </c>
      <c r="T21" s="219">
        <f t="shared" si="3"/>
        <v>6</v>
      </c>
      <c r="U21" s="219" t="str">
        <f t="shared" si="3"/>
        <v>-</v>
      </c>
    </row>
    <row r="22" spans="1:26" s="124" customFormat="1" ht="28" customHeight="1" x14ac:dyDescent="0.2">
      <c r="A22" s="723" t="s">
        <v>453</v>
      </c>
      <c r="B22" s="202">
        <v>411</v>
      </c>
      <c r="C22" s="202">
        <v>411</v>
      </c>
      <c r="D22" s="202" t="s">
        <v>375</v>
      </c>
      <c r="E22" s="202">
        <v>406</v>
      </c>
      <c r="F22" s="202">
        <v>5</v>
      </c>
      <c r="G22" s="202" t="s">
        <v>529</v>
      </c>
      <c r="H22" s="202" t="s">
        <v>529</v>
      </c>
      <c r="I22" s="202">
        <v>5</v>
      </c>
      <c r="J22" s="202">
        <v>3</v>
      </c>
      <c r="K22" s="202" t="s">
        <v>529</v>
      </c>
      <c r="L22" s="202" t="s">
        <v>529</v>
      </c>
      <c r="M22" s="202" t="s">
        <v>529</v>
      </c>
      <c r="N22" s="202" t="s">
        <v>529</v>
      </c>
      <c r="O22" s="202" t="s">
        <v>529</v>
      </c>
      <c r="P22" s="202" t="s">
        <v>529</v>
      </c>
      <c r="Q22" s="202" t="s">
        <v>529</v>
      </c>
      <c r="R22" s="202">
        <v>1</v>
      </c>
      <c r="S22" s="202">
        <v>1</v>
      </c>
      <c r="T22" s="202" t="s">
        <v>529</v>
      </c>
      <c r="U22" s="202" t="s">
        <v>529</v>
      </c>
    </row>
    <row r="23" spans="1:26" s="124" customFormat="1" ht="28" customHeight="1" x14ac:dyDescent="0.2">
      <c r="A23" s="725" t="s">
        <v>454</v>
      </c>
      <c r="B23" s="202">
        <v>68</v>
      </c>
      <c r="C23" s="202">
        <v>68</v>
      </c>
      <c r="D23" s="202" t="s">
        <v>529</v>
      </c>
      <c r="E23" s="202">
        <v>67</v>
      </c>
      <c r="F23" s="202">
        <v>1</v>
      </c>
      <c r="G23" s="202" t="s">
        <v>375</v>
      </c>
      <c r="H23" s="202" t="s">
        <v>375</v>
      </c>
      <c r="I23" s="202">
        <v>1</v>
      </c>
      <c r="J23" s="202"/>
      <c r="K23" s="202" t="s">
        <v>375</v>
      </c>
      <c r="L23" s="202" t="s">
        <v>375</v>
      </c>
      <c r="M23" s="202" t="s">
        <v>375</v>
      </c>
      <c r="N23" s="202" t="s">
        <v>375</v>
      </c>
      <c r="O23" s="202" t="s">
        <v>375</v>
      </c>
      <c r="P23" s="202">
        <v>1</v>
      </c>
      <c r="Q23" s="202" t="s">
        <v>529</v>
      </c>
      <c r="R23" s="202" t="s">
        <v>529</v>
      </c>
      <c r="S23" s="202" t="s">
        <v>529</v>
      </c>
      <c r="T23" s="202" t="s">
        <v>529</v>
      </c>
      <c r="U23" s="202" t="s">
        <v>529</v>
      </c>
    </row>
    <row r="24" spans="1:26" s="124" customFormat="1" ht="28" customHeight="1" x14ac:dyDescent="0.2">
      <c r="A24" s="725" t="s">
        <v>455</v>
      </c>
      <c r="B24" s="202">
        <v>189</v>
      </c>
      <c r="C24" s="202">
        <v>189</v>
      </c>
      <c r="D24" s="202" t="s">
        <v>179</v>
      </c>
      <c r="E24" s="202">
        <v>187</v>
      </c>
      <c r="F24" s="202">
        <v>2</v>
      </c>
      <c r="G24" s="202" t="s">
        <v>375</v>
      </c>
      <c r="H24" s="202" t="s">
        <v>375</v>
      </c>
      <c r="I24" s="202">
        <v>8</v>
      </c>
      <c r="J24" s="202">
        <v>1</v>
      </c>
      <c r="K24" s="202" t="s">
        <v>375</v>
      </c>
      <c r="L24" s="202" t="s">
        <v>375</v>
      </c>
      <c r="M24" s="202" t="s">
        <v>375</v>
      </c>
      <c r="N24" s="202" t="s">
        <v>375</v>
      </c>
      <c r="O24" s="202" t="s">
        <v>375</v>
      </c>
      <c r="P24" s="202" t="s">
        <v>375</v>
      </c>
      <c r="Q24" s="202" t="s">
        <v>375</v>
      </c>
      <c r="R24" s="202" t="s">
        <v>375</v>
      </c>
      <c r="S24" s="202">
        <v>1</v>
      </c>
      <c r="T24" s="202">
        <v>6</v>
      </c>
      <c r="U24" s="202" t="s">
        <v>529</v>
      </c>
    </row>
    <row r="25" spans="1:26" s="124" customFormat="1" ht="28" customHeight="1" x14ac:dyDescent="0.2">
      <c r="A25" s="724" t="s">
        <v>456</v>
      </c>
      <c r="B25" s="202">
        <v>352</v>
      </c>
      <c r="C25" s="202">
        <v>352</v>
      </c>
      <c r="D25" s="202" t="s">
        <v>179</v>
      </c>
      <c r="E25" s="202">
        <v>348</v>
      </c>
      <c r="F25" s="202">
        <v>4</v>
      </c>
      <c r="G25" s="202" t="s">
        <v>375</v>
      </c>
      <c r="H25" s="202" t="s">
        <v>375</v>
      </c>
      <c r="I25" s="202">
        <v>4</v>
      </c>
      <c r="J25" s="202">
        <v>1</v>
      </c>
      <c r="K25" s="202" t="s">
        <v>375</v>
      </c>
      <c r="L25" s="202" t="s">
        <v>375</v>
      </c>
      <c r="M25" s="202" t="s">
        <v>375</v>
      </c>
      <c r="N25" s="202">
        <v>2</v>
      </c>
      <c r="O25" s="202" t="s">
        <v>375</v>
      </c>
      <c r="P25" s="202" t="s">
        <v>375</v>
      </c>
      <c r="Q25" s="202" t="s">
        <v>375</v>
      </c>
      <c r="R25" s="202">
        <v>1</v>
      </c>
      <c r="S25" s="202" t="s">
        <v>529</v>
      </c>
      <c r="T25" s="202" t="s">
        <v>529</v>
      </c>
      <c r="U25" s="202" t="s">
        <v>529</v>
      </c>
    </row>
    <row r="26" spans="1:26" s="544" customFormat="1" ht="28" customHeight="1" x14ac:dyDescent="0.2">
      <c r="A26" s="528" t="s">
        <v>466</v>
      </c>
      <c r="B26" s="531">
        <f>B27</f>
        <v>670</v>
      </c>
      <c r="C26" s="531">
        <f t="shared" ref="C26:U26" si="4">C27</f>
        <v>669</v>
      </c>
      <c r="D26" s="531">
        <f t="shared" si="4"/>
        <v>1</v>
      </c>
      <c r="E26" s="531">
        <f t="shared" si="4"/>
        <v>662</v>
      </c>
      <c r="F26" s="531">
        <f t="shared" si="4"/>
        <v>7</v>
      </c>
      <c r="G26" s="531" t="str">
        <f t="shared" si="4"/>
        <v>-</v>
      </c>
      <c r="H26" s="531">
        <f t="shared" si="4"/>
        <v>1</v>
      </c>
      <c r="I26" s="531">
        <f t="shared" si="4"/>
        <v>8</v>
      </c>
      <c r="J26" s="531">
        <f t="shared" si="4"/>
        <v>4</v>
      </c>
      <c r="K26" s="531" t="str">
        <f t="shared" si="4"/>
        <v>-</v>
      </c>
      <c r="L26" s="531" t="str">
        <f t="shared" si="4"/>
        <v>-</v>
      </c>
      <c r="M26" s="531" t="str">
        <f t="shared" si="4"/>
        <v>-</v>
      </c>
      <c r="N26" s="531" t="str">
        <f t="shared" si="4"/>
        <v>-</v>
      </c>
      <c r="O26" s="531" t="str">
        <f t="shared" si="4"/>
        <v>-</v>
      </c>
      <c r="P26" s="531" t="str">
        <f t="shared" si="4"/>
        <v>-</v>
      </c>
      <c r="Q26" s="531" t="str">
        <f t="shared" si="4"/>
        <v>-</v>
      </c>
      <c r="R26" s="531">
        <f t="shared" si="4"/>
        <v>4</v>
      </c>
      <c r="S26" s="531" t="str">
        <f t="shared" si="4"/>
        <v>-</v>
      </c>
      <c r="T26" s="531" t="str">
        <f t="shared" si="4"/>
        <v>-</v>
      </c>
      <c r="U26" s="531" t="str">
        <f t="shared" si="4"/>
        <v>-</v>
      </c>
    </row>
    <row r="27" spans="1:26" s="124" customFormat="1" ht="28" customHeight="1" x14ac:dyDescent="0.2">
      <c r="A27" s="729" t="s">
        <v>458</v>
      </c>
      <c r="B27" s="545">
        <f>SUM(B28:B32)</f>
        <v>670</v>
      </c>
      <c r="C27" s="545">
        <f>SUM(C28:C32)</f>
        <v>669</v>
      </c>
      <c r="D27" s="545">
        <f>SUM(D28:D32)</f>
        <v>1</v>
      </c>
      <c r="E27" s="545">
        <f>SUM(E28:E32)</f>
        <v>662</v>
      </c>
      <c r="F27" s="545">
        <f>SUM(F28:F32)</f>
        <v>7</v>
      </c>
      <c r="G27" s="545" t="s">
        <v>528</v>
      </c>
      <c r="H27" s="545">
        <f>SUM(H28:H32)</f>
        <v>1</v>
      </c>
      <c r="I27" s="545">
        <f>SUM(I28:I32)</f>
        <v>8</v>
      </c>
      <c r="J27" s="545">
        <f>SUM(J28:J32)</f>
        <v>4</v>
      </c>
      <c r="K27" s="545" t="s">
        <v>528</v>
      </c>
      <c r="L27" s="545" t="s">
        <v>528</v>
      </c>
      <c r="M27" s="545" t="s">
        <v>528</v>
      </c>
      <c r="N27" s="545" t="s">
        <v>528</v>
      </c>
      <c r="O27" s="545" t="s">
        <v>528</v>
      </c>
      <c r="P27" s="545" t="s">
        <v>528</v>
      </c>
      <c r="Q27" s="545" t="s">
        <v>528</v>
      </c>
      <c r="R27" s="545">
        <f>SUM(R28:R32)</f>
        <v>4</v>
      </c>
      <c r="S27" s="545" t="s">
        <v>529</v>
      </c>
      <c r="T27" s="545" t="s">
        <v>529</v>
      </c>
      <c r="U27" s="545" t="s">
        <v>529</v>
      </c>
    </row>
    <row r="28" spans="1:26" s="124" customFormat="1" ht="28" customHeight="1" x14ac:dyDescent="0.2">
      <c r="A28" s="723" t="s">
        <v>459</v>
      </c>
      <c r="B28" s="546">
        <v>210</v>
      </c>
      <c r="C28" s="546">
        <v>210</v>
      </c>
      <c r="D28" s="546" t="s">
        <v>179</v>
      </c>
      <c r="E28" s="546">
        <v>209</v>
      </c>
      <c r="F28" s="546">
        <v>1</v>
      </c>
      <c r="G28" s="546" t="s">
        <v>179</v>
      </c>
      <c r="H28" s="546" t="s">
        <v>179</v>
      </c>
      <c r="I28" s="546">
        <v>1</v>
      </c>
      <c r="J28" s="546">
        <v>1</v>
      </c>
      <c r="K28" s="546" t="s">
        <v>179</v>
      </c>
      <c r="L28" s="546" t="s">
        <v>179</v>
      </c>
      <c r="M28" s="546" t="s">
        <v>179</v>
      </c>
      <c r="N28" s="546" t="s">
        <v>179</v>
      </c>
      <c r="O28" s="546" t="s">
        <v>179</v>
      </c>
      <c r="P28" s="546" t="s">
        <v>179</v>
      </c>
      <c r="Q28" s="546" t="s">
        <v>179</v>
      </c>
      <c r="R28" s="546" t="s">
        <v>179</v>
      </c>
      <c r="S28" s="546" t="s">
        <v>179</v>
      </c>
      <c r="T28" s="546" t="s">
        <v>179</v>
      </c>
      <c r="U28" s="546" t="s">
        <v>179</v>
      </c>
    </row>
    <row r="29" spans="1:26" s="124" customFormat="1" ht="28" customHeight="1" x14ac:dyDescent="0.2">
      <c r="A29" s="725" t="s">
        <v>461</v>
      </c>
      <c r="B29" s="546">
        <v>168</v>
      </c>
      <c r="C29" s="546">
        <v>168</v>
      </c>
      <c r="D29" s="546" t="s">
        <v>179</v>
      </c>
      <c r="E29" s="546">
        <v>165</v>
      </c>
      <c r="F29" s="546">
        <v>3</v>
      </c>
      <c r="G29" s="546" t="s">
        <v>179</v>
      </c>
      <c r="H29" s="546" t="s">
        <v>179</v>
      </c>
      <c r="I29" s="546">
        <v>3</v>
      </c>
      <c r="J29" s="546">
        <v>2</v>
      </c>
      <c r="K29" s="546" t="s">
        <v>179</v>
      </c>
      <c r="L29" s="546" t="s">
        <v>179</v>
      </c>
      <c r="M29" s="546" t="s">
        <v>179</v>
      </c>
      <c r="N29" s="546" t="s">
        <v>179</v>
      </c>
      <c r="O29" s="546" t="s">
        <v>179</v>
      </c>
      <c r="P29" s="546" t="s">
        <v>179</v>
      </c>
      <c r="Q29" s="546" t="s">
        <v>179</v>
      </c>
      <c r="R29" s="546">
        <v>1</v>
      </c>
      <c r="S29" s="546" t="s">
        <v>179</v>
      </c>
      <c r="T29" s="546" t="s">
        <v>179</v>
      </c>
      <c r="U29" s="546" t="s">
        <v>179</v>
      </c>
    </row>
    <row r="30" spans="1:26" s="124" customFormat="1" ht="27.75" customHeight="1" x14ac:dyDescent="0.2">
      <c r="A30" s="725" t="s">
        <v>460</v>
      </c>
      <c r="B30" s="546">
        <v>116</v>
      </c>
      <c r="C30" s="546">
        <v>116</v>
      </c>
      <c r="D30" s="546" t="s">
        <v>179</v>
      </c>
      <c r="E30" s="546">
        <v>114</v>
      </c>
      <c r="F30" s="546">
        <v>2</v>
      </c>
      <c r="G30" s="546" t="s">
        <v>179</v>
      </c>
      <c r="H30" s="546" t="s">
        <v>179</v>
      </c>
      <c r="I30" s="546">
        <v>2</v>
      </c>
      <c r="J30" s="546" t="s">
        <v>179</v>
      </c>
      <c r="K30" s="546" t="s">
        <v>179</v>
      </c>
      <c r="L30" s="546" t="s">
        <v>179</v>
      </c>
      <c r="M30" s="546" t="s">
        <v>179</v>
      </c>
      <c r="N30" s="546" t="s">
        <v>179</v>
      </c>
      <c r="O30" s="546" t="s">
        <v>179</v>
      </c>
      <c r="P30" s="546" t="s">
        <v>179</v>
      </c>
      <c r="Q30" s="546" t="s">
        <v>179</v>
      </c>
      <c r="R30" s="546">
        <v>2</v>
      </c>
      <c r="S30" s="546" t="s">
        <v>179</v>
      </c>
      <c r="T30" s="546" t="s">
        <v>179</v>
      </c>
      <c r="U30" s="546" t="s">
        <v>179</v>
      </c>
    </row>
    <row r="31" spans="1:26" s="124" customFormat="1" ht="27.75" customHeight="1" x14ac:dyDescent="0.2">
      <c r="A31" s="725" t="s">
        <v>462</v>
      </c>
      <c r="B31" s="546">
        <v>98</v>
      </c>
      <c r="C31" s="546">
        <v>97</v>
      </c>
      <c r="D31" s="546">
        <v>1</v>
      </c>
      <c r="E31" s="546">
        <v>96</v>
      </c>
      <c r="F31" s="546">
        <v>1</v>
      </c>
      <c r="G31" s="546" t="s">
        <v>179</v>
      </c>
      <c r="H31" s="546">
        <v>1</v>
      </c>
      <c r="I31" s="546">
        <v>2</v>
      </c>
      <c r="J31" s="546">
        <v>1</v>
      </c>
      <c r="K31" s="546" t="s">
        <v>179</v>
      </c>
      <c r="L31" s="546" t="s">
        <v>179</v>
      </c>
      <c r="M31" s="546" t="s">
        <v>179</v>
      </c>
      <c r="N31" s="546" t="s">
        <v>179</v>
      </c>
      <c r="O31" s="546" t="s">
        <v>179</v>
      </c>
      <c r="P31" s="546" t="s">
        <v>179</v>
      </c>
      <c r="Q31" s="546" t="s">
        <v>179</v>
      </c>
      <c r="R31" s="546">
        <v>1</v>
      </c>
      <c r="S31" s="546" t="s">
        <v>179</v>
      </c>
      <c r="T31" s="546" t="s">
        <v>179</v>
      </c>
      <c r="U31" s="546" t="s">
        <v>179</v>
      </c>
    </row>
    <row r="32" spans="1:26" s="124" customFormat="1" ht="27.75" customHeight="1" x14ac:dyDescent="0.2">
      <c r="A32" s="724" t="s">
        <v>463</v>
      </c>
      <c r="B32" s="546">
        <v>78</v>
      </c>
      <c r="C32" s="546">
        <v>78</v>
      </c>
      <c r="D32" s="546" t="s">
        <v>179</v>
      </c>
      <c r="E32" s="546">
        <v>78</v>
      </c>
      <c r="F32" s="546" t="s">
        <v>179</v>
      </c>
      <c r="G32" s="546" t="s">
        <v>179</v>
      </c>
      <c r="H32" s="546" t="s">
        <v>179</v>
      </c>
      <c r="I32" s="546" t="s">
        <v>179</v>
      </c>
      <c r="J32" s="546" t="s">
        <v>179</v>
      </c>
      <c r="K32" s="546" t="s">
        <v>179</v>
      </c>
      <c r="L32" s="546" t="s">
        <v>179</v>
      </c>
      <c r="M32" s="546" t="s">
        <v>179</v>
      </c>
      <c r="N32" s="546" t="s">
        <v>179</v>
      </c>
      <c r="O32" s="546" t="s">
        <v>179</v>
      </c>
      <c r="P32" s="546" t="s">
        <v>179</v>
      </c>
      <c r="Q32" s="546" t="s">
        <v>179</v>
      </c>
      <c r="R32" s="546" t="s">
        <v>179</v>
      </c>
      <c r="S32" s="546" t="s">
        <v>179</v>
      </c>
      <c r="T32" s="546" t="s">
        <v>179</v>
      </c>
      <c r="U32" s="546" t="s">
        <v>179</v>
      </c>
      <c r="V32" s="117"/>
      <c r="W32" s="117"/>
      <c r="X32" s="117"/>
      <c r="Y32" s="117"/>
      <c r="Z32" s="117"/>
    </row>
    <row r="33" spans="1:21" ht="15.75" customHeight="1" x14ac:dyDescent="0.5">
      <c r="A33" s="381" t="s">
        <v>336</v>
      </c>
      <c r="B33" s="212"/>
      <c r="C33" s="212"/>
      <c r="D33" s="212"/>
      <c r="E33" s="211"/>
      <c r="F33" s="212"/>
      <c r="G33" s="211"/>
      <c r="H33" s="211"/>
      <c r="I33" s="211"/>
      <c r="J33" s="212"/>
      <c r="K33" s="262"/>
      <c r="L33" s="262"/>
      <c r="M33" s="262"/>
      <c r="N33" s="262"/>
      <c r="O33" s="262"/>
      <c r="P33" s="262"/>
      <c r="Q33" s="262"/>
      <c r="R33" s="262"/>
      <c r="S33" s="262"/>
      <c r="T33" s="262"/>
      <c r="U33" s="262"/>
    </row>
    <row r="34" spans="1:21" ht="15.75" customHeight="1" x14ac:dyDescent="0.5">
      <c r="A34" s="331"/>
      <c r="B34" s="332"/>
      <c r="C34" s="332"/>
      <c r="D34" s="332"/>
      <c r="E34" s="262"/>
      <c r="F34" s="332"/>
      <c r="G34" s="262"/>
      <c r="H34" s="262"/>
      <c r="I34" s="262"/>
      <c r="J34" s="332"/>
      <c r="K34" s="262"/>
      <c r="L34" s="262"/>
      <c r="M34" s="262"/>
      <c r="N34" s="262"/>
      <c r="O34" s="262"/>
      <c r="P34" s="262"/>
      <c r="Q34" s="262"/>
      <c r="R34" s="262"/>
      <c r="S34" s="262"/>
      <c r="T34" s="262"/>
      <c r="U34" s="262"/>
    </row>
    <row r="35" spans="1:21" s="91" customFormat="1" ht="15.75" customHeight="1" x14ac:dyDescent="0.5">
      <c r="A35" s="331"/>
      <c r="B35" s="331"/>
      <c r="C35" s="331"/>
      <c r="D35" s="331"/>
      <c r="E35" s="331"/>
      <c r="F35" s="213"/>
      <c r="G35" s="342"/>
      <c r="H35" s="213"/>
      <c r="I35" s="213"/>
      <c r="J35" s="213"/>
      <c r="K35" s="213"/>
      <c r="L35" s="213"/>
      <c r="M35" s="213"/>
      <c r="N35" s="213"/>
      <c r="O35" s="213"/>
      <c r="P35" s="213"/>
      <c r="Q35" s="213"/>
      <c r="R35" s="213"/>
      <c r="S35" s="213"/>
      <c r="T35" s="213"/>
      <c r="U35" s="213"/>
    </row>
    <row r="36" spans="1:21" s="91" customFormat="1" ht="15.75" customHeight="1" x14ac:dyDescent="0.5">
      <c r="A36" s="331"/>
      <c r="B36" s="331"/>
      <c r="C36" s="331"/>
      <c r="D36" s="331"/>
      <c r="E36" s="331"/>
      <c r="F36" s="213"/>
      <c r="G36" s="342"/>
      <c r="H36" s="213"/>
      <c r="I36" s="213"/>
      <c r="J36" s="213"/>
      <c r="K36" s="213"/>
      <c r="L36" s="213"/>
      <c r="M36" s="213"/>
      <c r="N36" s="213"/>
      <c r="O36" s="213"/>
      <c r="P36" s="213"/>
      <c r="Q36" s="213"/>
      <c r="R36" s="213"/>
      <c r="S36" s="213"/>
      <c r="T36" s="213"/>
      <c r="U36" s="213"/>
    </row>
    <row r="37" spans="1:21" s="91" customFormat="1" ht="15.75" customHeight="1" x14ac:dyDescent="0.5">
      <c r="A37" s="331"/>
      <c r="B37" s="331"/>
      <c r="C37" s="331"/>
      <c r="D37" s="331"/>
      <c r="E37" s="331"/>
      <c r="F37" s="213"/>
      <c r="G37" s="342"/>
      <c r="H37" s="213"/>
      <c r="I37" s="213"/>
      <c r="J37" s="213"/>
      <c r="K37" s="213"/>
      <c r="L37" s="213"/>
      <c r="M37" s="213"/>
      <c r="N37" s="213"/>
      <c r="O37" s="213"/>
      <c r="P37" s="213"/>
      <c r="Q37" s="213"/>
      <c r="R37" s="213"/>
      <c r="S37" s="213"/>
      <c r="T37" s="213"/>
      <c r="U37" s="213"/>
    </row>
    <row r="38" spans="1:21" ht="16" x14ac:dyDescent="0.5">
      <c r="A38" s="331"/>
      <c r="B38" s="342"/>
      <c r="C38" s="342"/>
      <c r="D38" s="342"/>
      <c r="E38" s="213"/>
      <c r="F38" s="342"/>
      <c r="G38" s="213"/>
      <c r="H38" s="213"/>
      <c r="I38" s="213"/>
      <c r="J38" s="342"/>
      <c r="K38" s="213"/>
      <c r="L38" s="213"/>
      <c r="M38" s="213"/>
      <c r="N38" s="213"/>
      <c r="O38" s="213"/>
      <c r="P38" s="213"/>
      <c r="Q38" s="213"/>
      <c r="R38" s="213"/>
      <c r="S38" s="213"/>
      <c r="T38" s="213"/>
      <c r="U38" s="213"/>
    </row>
  </sheetData>
  <mergeCells count="26">
    <mergeCell ref="G3:G7"/>
    <mergeCell ref="I3:I7"/>
    <mergeCell ref="H3:H7"/>
    <mergeCell ref="E3:E7"/>
    <mergeCell ref="E2:H2"/>
    <mergeCell ref="A2:A7"/>
    <mergeCell ref="B2:B7"/>
    <mergeCell ref="U3:U7"/>
    <mergeCell ref="N4:N7"/>
    <mergeCell ref="L4:M4"/>
    <mergeCell ref="R4:R7"/>
    <mergeCell ref="M6:M7"/>
    <mergeCell ref="S4:S7"/>
    <mergeCell ref="O4:O7"/>
    <mergeCell ref="P4:P7"/>
    <mergeCell ref="Q4:Q7"/>
    <mergeCell ref="J4:J7"/>
    <mergeCell ref="K4:K7"/>
    <mergeCell ref="C2:D2"/>
    <mergeCell ref="C3:C7"/>
    <mergeCell ref="D3:D7"/>
    <mergeCell ref="L5:L7"/>
    <mergeCell ref="F3:F7"/>
    <mergeCell ref="J2:U2"/>
    <mergeCell ref="J3:S3"/>
    <mergeCell ref="T3:T7"/>
  </mergeCells>
  <phoneticPr fontId="2"/>
  <pageMargins left="0.39370078740157483" right="0.23622047244094491" top="0.98425196850393704" bottom="0.78740157480314965" header="0" footer="0"/>
  <pageSetup paperSize="9" scale="61"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79"/>
  <sheetViews>
    <sheetView showGridLines="0" view="pageBreakPreview" zoomScaleNormal="75" workbookViewId="0">
      <pane xSplit="2" ySplit="8" topLeftCell="C9" activePane="bottomRight" state="frozen"/>
      <selection activeCell="B75" sqref="B75"/>
      <selection pane="topRight" activeCell="B75" sqref="B75"/>
      <selection pane="bottomLeft" activeCell="B75" sqref="B75"/>
      <selection pane="bottomRight" activeCell="M30" sqref="M30"/>
    </sheetView>
  </sheetViews>
  <sheetFormatPr defaultColWidth="9" defaultRowHeight="14" x14ac:dyDescent="0.3"/>
  <cols>
    <col min="1" max="1" width="16.7265625" style="129" customWidth="1"/>
    <col min="2" max="2" width="10.36328125" style="80" customWidth="1"/>
    <col min="3" max="3" width="10.36328125" style="130" customWidth="1"/>
    <col min="4" max="9" width="7.7265625" style="80" customWidth="1"/>
    <col min="10" max="18" width="5.90625" style="80" customWidth="1"/>
    <col min="19" max="16384" width="9" style="80"/>
  </cols>
  <sheetData>
    <row r="1" spans="1:16" ht="15" customHeight="1" x14ac:dyDescent="0.5">
      <c r="A1" s="239" t="s">
        <v>507</v>
      </c>
      <c r="B1" s="239"/>
      <c r="C1" s="253"/>
      <c r="D1" s="329"/>
      <c r="E1" s="213"/>
      <c r="F1" s="213"/>
      <c r="G1" s="213"/>
      <c r="H1" s="264"/>
      <c r="I1" s="264" t="s">
        <v>483</v>
      </c>
      <c r="L1" s="109"/>
      <c r="M1" s="110"/>
      <c r="N1" s="91"/>
      <c r="O1" s="91"/>
      <c r="P1" s="91"/>
    </row>
    <row r="2" spans="1:16" ht="15" customHeight="1" x14ac:dyDescent="0.5">
      <c r="A2" s="351"/>
      <c r="B2" s="870" t="s">
        <v>367</v>
      </c>
      <c r="C2" s="858"/>
      <c r="D2" s="1012" t="s">
        <v>505</v>
      </c>
      <c r="E2" s="1012"/>
      <c r="F2" s="1012"/>
      <c r="G2" s="1012"/>
      <c r="H2" s="1012"/>
      <c r="I2" s="1012"/>
    </row>
    <row r="3" spans="1:16" ht="15" customHeight="1" x14ac:dyDescent="0.5">
      <c r="A3" s="352"/>
      <c r="B3" s="871"/>
      <c r="C3" s="866"/>
      <c r="D3" s="1013" t="s">
        <v>295</v>
      </c>
      <c r="E3" s="1014"/>
      <c r="F3" s="1014"/>
      <c r="G3" s="1017"/>
      <c r="H3" s="1017"/>
      <c r="I3" s="1018"/>
    </row>
    <row r="4" spans="1:16" ht="15" customHeight="1" x14ac:dyDescent="0.5">
      <c r="A4" s="352"/>
      <c r="B4" s="871"/>
      <c r="C4" s="866"/>
      <c r="D4" s="1015"/>
      <c r="E4" s="1016"/>
      <c r="F4" s="1016"/>
      <c r="G4" s="1019" t="s">
        <v>303</v>
      </c>
      <c r="H4" s="1019"/>
      <c r="I4" s="1019"/>
    </row>
    <row r="5" spans="1:16" s="127" customFormat="1" ht="15" customHeight="1" x14ac:dyDescent="0.5">
      <c r="A5" s="352"/>
      <c r="B5" s="871" t="s">
        <v>368</v>
      </c>
      <c r="C5" s="866"/>
      <c r="D5" s="193" t="s">
        <v>281</v>
      </c>
      <c r="E5" s="195" t="s">
        <v>282</v>
      </c>
      <c r="F5" s="193" t="s">
        <v>180</v>
      </c>
      <c r="G5" s="266" t="s">
        <v>281</v>
      </c>
      <c r="H5" s="353" t="s">
        <v>282</v>
      </c>
      <c r="I5" s="193" t="s">
        <v>180</v>
      </c>
    </row>
    <row r="6" spans="1:16" ht="15" customHeight="1" x14ac:dyDescent="0.3">
      <c r="A6" s="354"/>
      <c r="B6" s="872"/>
      <c r="C6" s="959"/>
      <c r="D6" s="194"/>
      <c r="E6" s="274"/>
      <c r="F6" s="182"/>
      <c r="G6" s="268"/>
      <c r="H6" s="355"/>
      <c r="I6" s="194"/>
    </row>
    <row r="7" spans="1:16" ht="15" customHeight="1" x14ac:dyDescent="0.5">
      <c r="A7" s="520" t="s">
        <v>178</v>
      </c>
      <c r="B7" s="356" t="s">
        <v>1</v>
      </c>
      <c r="C7" s="327">
        <v>1866861</v>
      </c>
      <c r="D7" s="327">
        <v>61269</v>
      </c>
      <c r="E7" s="327">
        <v>65156</v>
      </c>
      <c r="F7" s="327">
        <v>126425</v>
      </c>
      <c r="G7" s="327">
        <v>7372</v>
      </c>
      <c r="H7" s="327">
        <v>2440</v>
      </c>
      <c r="I7" s="327">
        <v>9812</v>
      </c>
    </row>
    <row r="8" spans="1:16" s="125" customFormat="1" ht="33.75" customHeight="1" x14ac:dyDescent="0.3">
      <c r="A8" s="364" t="s">
        <v>451</v>
      </c>
      <c r="B8" s="259" t="s">
        <v>1</v>
      </c>
      <c r="C8" s="229">
        <f>SUM(C10,C19)</f>
        <v>18243</v>
      </c>
      <c r="D8" s="229">
        <f>SUM(D10,D19)</f>
        <v>1026</v>
      </c>
      <c r="E8" s="229">
        <f>SUM(E10,E19)</f>
        <v>661</v>
      </c>
      <c r="F8" s="229">
        <f>SUM(D8:E8)</f>
        <v>1687</v>
      </c>
      <c r="G8" s="229">
        <f>SUM(G10,G19)</f>
        <v>287</v>
      </c>
      <c r="H8" s="229">
        <f>SUM(H10,H19)</f>
        <v>85</v>
      </c>
      <c r="I8" s="229">
        <f>SUM(G8:H8)</f>
        <v>372</v>
      </c>
      <c r="J8" s="133"/>
    </row>
    <row r="9" spans="1:16" s="91" customFormat="1" ht="15" customHeight="1" x14ac:dyDescent="0.2">
      <c r="A9" s="359" t="s">
        <v>467</v>
      </c>
      <c r="B9" s="258" t="s">
        <v>1</v>
      </c>
      <c r="C9" s="219">
        <f>IF(SUM(C10:C17)=0,"-",SUM(C10:C17))</f>
        <v>31354</v>
      </c>
      <c r="D9" s="219">
        <f>IF(SUM(D10:D17)=0,"-",SUM(D10:D17))</f>
        <v>817</v>
      </c>
      <c r="E9" s="219">
        <f>IF(SUM(E10:E17)=0,"-",SUM(E10:E17))</f>
        <v>1156</v>
      </c>
      <c r="F9" s="219">
        <f>SUM(D9:E9)</f>
        <v>1973</v>
      </c>
      <c r="G9" s="219">
        <f>IF(SUM(G10:G17)=0,"-",SUM(G10:G17))</f>
        <v>11</v>
      </c>
      <c r="H9" s="219">
        <f>IF(SUM(H10:H17)=0,"-",SUM(H10:H17))</f>
        <v>88</v>
      </c>
      <c r="I9" s="219">
        <f>SUM(G9:H9)</f>
        <v>99</v>
      </c>
    </row>
    <row r="10" spans="1:16" s="91" customFormat="1" ht="15" customHeight="1" x14ac:dyDescent="0.5">
      <c r="A10" s="311" t="s">
        <v>442</v>
      </c>
      <c r="B10" s="201" t="s">
        <v>1</v>
      </c>
      <c r="C10" s="202">
        <v>4570</v>
      </c>
      <c r="D10" s="202">
        <v>201</v>
      </c>
      <c r="E10" s="202">
        <v>421</v>
      </c>
      <c r="F10" s="202">
        <f>SUM(D10:E10)</f>
        <v>622</v>
      </c>
      <c r="G10" s="202">
        <v>1</v>
      </c>
      <c r="H10" s="202">
        <v>15</v>
      </c>
      <c r="I10" s="202">
        <f>SUM(G10:H10)</f>
        <v>16</v>
      </c>
    </row>
    <row r="11" spans="1:16" s="91" customFormat="1" ht="15" customHeight="1" x14ac:dyDescent="0.5">
      <c r="A11" s="320" t="s">
        <v>443</v>
      </c>
      <c r="B11" s="201" t="s">
        <v>1</v>
      </c>
      <c r="C11" s="338">
        <v>3344</v>
      </c>
      <c r="D11" s="338">
        <v>10</v>
      </c>
      <c r="E11" s="338">
        <v>111</v>
      </c>
      <c r="F11" s="202">
        <f t="shared" ref="F11:F17" si="0">SUM(D11:E11)</f>
        <v>121</v>
      </c>
      <c r="G11" s="338">
        <v>6</v>
      </c>
      <c r="H11" s="338">
        <v>61</v>
      </c>
      <c r="I11" s="202">
        <f t="shared" ref="I11:I17" si="1">SUM(G11:H11)</f>
        <v>67</v>
      </c>
    </row>
    <row r="12" spans="1:16" s="91" customFormat="1" ht="15" customHeight="1" x14ac:dyDescent="0.5">
      <c r="A12" s="320" t="s">
        <v>444</v>
      </c>
      <c r="B12" s="201" t="s">
        <v>1</v>
      </c>
      <c r="C12" s="338">
        <v>1828</v>
      </c>
      <c r="D12" s="338">
        <v>106</v>
      </c>
      <c r="E12" s="338">
        <v>40</v>
      </c>
      <c r="F12" s="202">
        <f t="shared" si="0"/>
        <v>146</v>
      </c>
      <c r="G12" s="338" t="s">
        <v>179</v>
      </c>
      <c r="H12" s="338" t="s">
        <v>179</v>
      </c>
      <c r="I12" s="202" t="s">
        <v>375</v>
      </c>
    </row>
    <row r="13" spans="1:16" s="91" customFormat="1" ht="15" customHeight="1" x14ac:dyDescent="0.5">
      <c r="A13" s="320" t="s">
        <v>464</v>
      </c>
      <c r="B13" s="201" t="s">
        <v>1</v>
      </c>
      <c r="C13" s="338">
        <v>1694</v>
      </c>
      <c r="D13" s="338">
        <v>70</v>
      </c>
      <c r="E13" s="338">
        <v>7</v>
      </c>
      <c r="F13" s="202">
        <f t="shared" si="0"/>
        <v>77</v>
      </c>
      <c r="G13" s="338" t="s">
        <v>179</v>
      </c>
      <c r="H13" s="338">
        <v>2</v>
      </c>
      <c r="I13" s="202">
        <f t="shared" si="1"/>
        <v>2</v>
      </c>
    </row>
    <row r="14" spans="1:16" s="91" customFormat="1" ht="15" customHeight="1" x14ac:dyDescent="0.5">
      <c r="A14" s="320" t="s">
        <v>445</v>
      </c>
      <c r="B14" s="201" t="s">
        <v>1</v>
      </c>
      <c r="C14" s="338">
        <v>1930</v>
      </c>
      <c r="D14" s="338">
        <v>89</v>
      </c>
      <c r="E14" s="338">
        <v>67</v>
      </c>
      <c r="F14" s="202">
        <f t="shared" si="0"/>
        <v>156</v>
      </c>
      <c r="G14" s="338">
        <v>2</v>
      </c>
      <c r="H14" s="338">
        <v>8</v>
      </c>
      <c r="I14" s="202">
        <f t="shared" si="1"/>
        <v>10</v>
      </c>
    </row>
    <row r="15" spans="1:16" s="91" customFormat="1" ht="15" customHeight="1" x14ac:dyDescent="0.5">
      <c r="A15" s="320" t="s">
        <v>446</v>
      </c>
      <c r="B15" s="201" t="s">
        <v>1</v>
      </c>
      <c r="C15" s="338">
        <v>10481</v>
      </c>
      <c r="D15" s="338">
        <v>184</v>
      </c>
      <c r="E15" s="338">
        <v>335</v>
      </c>
      <c r="F15" s="202">
        <f t="shared" si="0"/>
        <v>519</v>
      </c>
      <c r="G15" s="338">
        <v>1</v>
      </c>
      <c r="H15" s="338" t="s">
        <v>179</v>
      </c>
      <c r="I15" s="202">
        <f t="shared" si="1"/>
        <v>1</v>
      </c>
    </row>
    <row r="16" spans="1:16" s="91" customFormat="1" ht="15" customHeight="1" x14ac:dyDescent="0.5">
      <c r="A16" s="320" t="s">
        <v>447</v>
      </c>
      <c r="B16" s="201" t="s">
        <v>1</v>
      </c>
      <c r="C16" s="338">
        <v>1387</v>
      </c>
      <c r="D16" s="338">
        <v>28</v>
      </c>
      <c r="E16" s="338">
        <v>40</v>
      </c>
      <c r="F16" s="202">
        <f t="shared" si="0"/>
        <v>68</v>
      </c>
      <c r="G16" s="338" t="s">
        <v>179</v>
      </c>
      <c r="H16" s="338" t="s">
        <v>179</v>
      </c>
      <c r="I16" s="202" t="s">
        <v>375</v>
      </c>
    </row>
    <row r="17" spans="1:9" s="91" customFormat="1" ht="15" customHeight="1" x14ac:dyDescent="0.5">
      <c r="A17" s="320" t="s">
        <v>448</v>
      </c>
      <c r="B17" s="201" t="s">
        <v>1</v>
      </c>
      <c r="C17" s="338">
        <v>6120</v>
      </c>
      <c r="D17" s="338">
        <v>129</v>
      </c>
      <c r="E17" s="338">
        <v>135</v>
      </c>
      <c r="F17" s="202">
        <f t="shared" si="0"/>
        <v>264</v>
      </c>
      <c r="G17" s="338">
        <v>1</v>
      </c>
      <c r="H17" s="338">
        <v>2</v>
      </c>
      <c r="I17" s="202">
        <f t="shared" si="1"/>
        <v>3</v>
      </c>
    </row>
    <row r="18" spans="1:9" s="91" customFormat="1" ht="15" customHeight="1" x14ac:dyDescent="0.5">
      <c r="A18" s="339" t="s">
        <v>449</v>
      </c>
      <c r="B18" s="368" t="s">
        <v>1</v>
      </c>
      <c r="C18" s="340">
        <v>101166</v>
      </c>
      <c r="D18" s="340">
        <v>194</v>
      </c>
      <c r="E18" s="340">
        <v>3560</v>
      </c>
      <c r="F18" s="340">
        <v>3754</v>
      </c>
      <c r="G18" s="340" t="s">
        <v>179</v>
      </c>
      <c r="H18" s="340">
        <v>128</v>
      </c>
      <c r="I18" s="340">
        <v>128</v>
      </c>
    </row>
    <row r="19" spans="1:9" s="117" customFormat="1" ht="33.75" customHeight="1" x14ac:dyDescent="0.2">
      <c r="A19" s="363" t="s">
        <v>465</v>
      </c>
      <c r="B19" s="259" t="s">
        <v>1</v>
      </c>
      <c r="C19" s="229">
        <f>C20</f>
        <v>13673</v>
      </c>
      <c r="D19" s="229">
        <f t="shared" ref="D19:I19" si="2">D20</f>
        <v>825</v>
      </c>
      <c r="E19" s="229">
        <f t="shared" si="2"/>
        <v>240</v>
      </c>
      <c r="F19" s="229">
        <f t="shared" si="2"/>
        <v>1065</v>
      </c>
      <c r="G19" s="229">
        <f t="shared" si="2"/>
        <v>286</v>
      </c>
      <c r="H19" s="229">
        <f t="shared" si="2"/>
        <v>70</v>
      </c>
      <c r="I19" s="229">
        <f t="shared" si="2"/>
        <v>356</v>
      </c>
    </row>
    <row r="20" spans="1:9" s="91" customFormat="1" ht="15" customHeight="1" x14ac:dyDescent="0.5">
      <c r="A20" s="339" t="s">
        <v>452</v>
      </c>
      <c r="B20" s="368" t="s">
        <v>1</v>
      </c>
      <c r="C20" s="340">
        <f t="shared" ref="C20:I20" si="3">IF(SUM(C21:C24)=0,"-",SUM(C21:C24))</f>
        <v>13673</v>
      </c>
      <c r="D20" s="340">
        <f t="shared" si="3"/>
        <v>825</v>
      </c>
      <c r="E20" s="340">
        <f t="shared" si="3"/>
        <v>240</v>
      </c>
      <c r="F20" s="340">
        <f t="shared" si="3"/>
        <v>1065</v>
      </c>
      <c r="G20" s="340">
        <f t="shared" si="3"/>
        <v>286</v>
      </c>
      <c r="H20" s="340">
        <f t="shared" si="3"/>
        <v>70</v>
      </c>
      <c r="I20" s="340">
        <f t="shared" si="3"/>
        <v>356</v>
      </c>
    </row>
    <row r="21" spans="1:9" s="91" customFormat="1" ht="15" customHeight="1" x14ac:dyDescent="0.5">
      <c r="A21" s="320" t="s">
        <v>453</v>
      </c>
      <c r="B21" s="201" t="s">
        <v>1</v>
      </c>
      <c r="C21" s="338">
        <v>5832</v>
      </c>
      <c r="D21" s="338">
        <v>354</v>
      </c>
      <c r="E21" s="338">
        <v>116</v>
      </c>
      <c r="F21" s="338">
        <f>IF(SUM(D21:E21)=0,"-",SUM(D21:E21))</f>
        <v>470</v>
      </c>
      <c r="G21" s="338">
        <v>208</v>
      </c>
      <c r="H21" s="338">
        <v>49</v>
      </c>
      <c r="I21" s="338">
        <f>IF(SUM(G21:H21)=0,"-",SUM(G21:H21))</f>
        <v>257</v>
      </c>
    </row>
    <row r="22" spans="1:9" s="91" customFormat="1" ht="15" customHeight="1" x14ac:dyDescent="0.5">
      <c r="A22" s="320" t="s">
        <v>454</v>
      </c>
      <c r="B22" s="201" t="s">
        <v>1</v>
      </c>
      <c r="C22" s="338">
        <v>2214</v>
      </c>
      <c r="D22" s="338">
        <v>34</v>
      </c>
      <c r="E22" s="338">
        <v>46</v>
      </c>
      <c r="F22" s="338">
        <f>IF(SUM(D22:E22)=0,"-",SUM(D22:E22))</f>
        <v>80</v>
      </c>
      <c r="G22" s="338" t="s">
        <v>375</v>
      </c>
      <c r="H22" s="338" t="s">
        <v>375</v>
      </c>
      <c r="I22" s="338" t="s">
        <v>375</v>
      </c>
    </row>
    <row r="23" spans="1:9" s="91" customFormat="1" ht="15" customHeight="1" x14ac:dyDescent="0.5">
      <c r="A23" s="320" t="s">
        <v>455</v>
      </c>
      <c r="B23" s="201" t="s">
        <v>1</v>
      </c>
      <c r="C23" s="338">
        <v>2112</v>
      </c>
      <c r="D23" s="338">
        <v>178</v>
      </c>
      <c r="E23" s="338">
        <v>37</v>
      </c>
      <c r="F23" s="338">
        <f>IF(SUM(D23:E23)=0,"-",SUM(D23:E23))</f>
        <v>215</v>
      </c>
      <c r="G23" s="338">
        <v>73</v>
      </c>
      <c r="H23" s="338">
        <v>16</v>
      </c>
      <c r="I23" s="338">
        <f>IF(SUM(G23:H23)=0,"-",SUM(G23:H23))</f>
        <v>89</v>
      </c>
    </row>
    <row r="24" spans="1:9" s="91" customFormat="1" ht="15" customHeight="1" x14ac:dyDescent="0.5">
      <c r="A24" s="320" t="s">
        <v>456</v>
      </c>
      <c r="B24" s="201" t="s">
        <v>1</v>
      </c>
      <c r="C24" s="338">
        <v>3515</v>
      </c>
      <c r="D24" s="338">
        <v>259</v>
      </c>
      <c r="E24" s="338">
        <v>41</v>
      </c>
      <c r="F24" s="338">
        <f>IF(SUM(D24:E24)=0,"-",SUM(D24:E24))</f>
        <v>300</v>
      </c>
      <c r="G24" s="338">
        <v>5</v>
      </c>
      <c r="H24" s="338">
        <v>5</v>
      </c>
      <c r="I24" s="338">
        <f>IF(SUM(G24:H24)=0,"-",SUM(G24:H24))</f>
        <v>10</v>
      </c>
    </row>
    <row r="25" spans="1:9" s="607" customFormat="1" ht="33.75" customHeight="1" x14ac:dyDescent="0.2">
      <c r="A25" s="608" t="s">
        <v>466</v>
      </c>
      <c r="B25" s="611" t="s">
        <v>1</v>
      </c>
      <c r="C25" s="612">
        <f>C26</f>
        <v>9313</v>
      </c>
      <c r="D25" s="612">
        <f t="shared" ref="D25:I25" si="4">D26</f>
        <v>578</v>
      </c>
      <c r="E25" s="612">
        <f t="shared" si="4"/>
        <v>114</v>
      </c>
      <c r="F25" s="612">
        <f t="shared" si="4"/>
        <v>692</v>
      </c>
      <c r="G25" s="612">
        <f t="shared" si="4"/>
        <v>248</v>
      </c>
      <c r="H25" s="612">
        <f t="shared" si="4"/>
        <v>10</v>
      </c>
      <c r="I25" s="612">
        <f t="shared" si="4"/>
        <v>258</v>
      </c>
    </row>
    <row r="26" spans="1:9" s="607" customFormat="1" ht="15" customHeight="1" x14ac:dyDescent="0.2">
      <c r="A26" s="609" t="s">
        <v>458</v>
      </c>
      <c r="B26" s="613" t="s">
        <v>1</v>
      </c>
      <c r="C26" s="614">
        <f t="shared" ref="C26:I26" si="5">SUM(C27:C31)</f>
        <v>9313</v>
      </c>
      <c r="D26" s="614">
        <f t="shared" si="5"/>
        <v>578</v>
      </c>
      <c r="E26" s="614">
        <f t="shared" si="5"/>
        <v>114</v>
      </c>
      <c r="F26" s="614">
        <f t="shared" si="5"/>
        <v>692</v>
      </c>
      <c r="G26" s="614">
        <f t="shared" si="5"/>
        <v>248</v>
      </c>
      <c r="H26" s="614">
        <f t="shared" si="5"/>
        <v>10</v>
      </c>
      <c r="I26" s="614">
        <f t="shared" si="5"/>
        <v>258</v>
      </c>
    </row>
    <row r="27" spans="1:9" s="607" customFormat="1" ht="15" customHeight="1" x14ac:dyDescent="0.2">
      <c r="A27" s="610" t="s">
        <v>459</v>
      </c>
      <c r="B27" s="577" t="s">
        <v>1</v>
      </c>
      <c r="C27" s="546">
        <v>3048</v>
      </c>
      <c r="D27" s="546">
        <v>97</v>
      </c>
      <c r="E27" s="546">
        <v>53</v>
      </c>
      <c r="F27" s="546">
        <f>SUM(D27:E27)</f>
        <v>150</v>
      </c>
      <c r="G27" s="546">
        <v>13</v>
      </c>
      <c r="H27" s="546">
        <v>5</v>
      </c>
      <c r="I27" s="546">
        <f>SUM(G27:H27)</f>
        <v>18</v>
      </c>
    </row>
    <row r="28" spans="1:9" s="607" customFormat="1" ht="15" customHeight="1" x14ac:dyDescent="0.2">
      <c r="A28" s="610" t="s">
        <v>461</v>
      </c>
      <c r="B28" s="577" t="s">
        <v>1</v>
      </c>
      <c r="C28" s="546">
        <v>2028</v>
      </c>
      <c r="D28" s="546">
        <v>156</v>
      </c>
      <c r="E28" s="546" t="s">
        <v>179</v>
      </c>
      <c r="F28" s="546">
        <f>SUM(D28:E28)</f>
        <v>156</v>
      </c>
      <c r="G28" s="546">
        <v>92</v>
      </c>
      <c r="H28" s="546" t="s">
        <v>179</v>
      </c>
      <c r="I28" s="546">
        <f>SUM(G28:H28)</f>
        <v>92</v>
      </c>
    </row>
    <row r="29" spans="1:9" s="607" customFormat="1" ht="15" customHeight="1" x14ac:dyDescent="0.2">
      <c r="A29" s="610" t="s">
        <v>460</v>
      </c>
      <c r="B29" s="577" t="s">
        <v>1</v>
      </c>
      <c r="C29" s="546">
        <v>1601</v>
      </c>
      <c r="D29" s="546">
        <v>179</v>
      </c>
      <c r="E29" s="546">
        <v>19</v>
      </c>
      <c r="F29" s="546">
        <f>SUM(D29:E29)</f>
        <v>198</v>
      </c>
      <c r="G29" s="546">
        <v>129</v>
      </c>
      <c r="H29" s="546">
        <v>3</v>
      </c>
      <c r="I29" s="546">
        <f>SUM(G29:H29)</f>
        <v>132</v>
      </c>
    </row>
    <row r="30" spans="1:9" s="544" customFormat="1" ht="15" customHeight="1" x14ac:dyDescent="0.2">
      <c r="A30" s="610" t="s">
        <v>462</v>
      </c>
      <c r="B30" s="577" t="s">
        <v>1</v>
      </c>
      <c r="C30" s="546">
        <v>1605</v>
      </c>
      <c r="D30" s="546">
        <v>59</v>
      </c>
      <c r="E30" s="546">
        <v>31</v>
      </c>
      <c r="F30" s="546">
        <f>SUM(D30:E30)</f>
        <v>90</v>
      </c>
      <c r="G30" s="546">
        <v>11</v>
      </c>
      <c r="H30" s="546">
        <v>2</v>
      </c>
      <c r="I30" s="546">
        <f>SUM(G30:H30)</f>
        <v>13</v>
      </c>
    </row>
    <row r="31" spans="1:9" s="544" customFormat="1" ht="15" customHeight="1" x14ac:dyDescent="0.2">
      <c r="A31" s="610" t="s">
        <v>463</v>
      </c>
      <c r="B31" s="577" t="s">
        <v>1</v>
      </c>
      <c r="C31" s="546">
        <v>1031</v>
      </c>
      <c r="D31" s="546">
        <v>87</v>
      </c>
      <c r="E31" s="546">
        <v>11</v>
      </c>
      <c r="F31" s="546">
        <f>SUM(D31:E31)</f>
        <v>98</v>
      </c>
      <c r="G31" s="546">
        <v>3</v>
      </c>
      <c r="H31" s="546" t="s">
        <v>179</v>
      </c>
      <c r="I31" s="546">
        <f>SUM(G31:H31)</f>
        <v>3</v>
      </c>
    </row>
    <row r="32" spans="1:9" ht="15" customHeight="1" x14ac:dyDescent="0.5">
      <c r="A32" s="357"/>
      <c r="B32" s="358"/>
      <c r="C32" s="329"/>
      <c r="D32" s="329"/>
      <c r="E32" s="329"/>
      <c r="F32" s="329"/>
      <c r="G32" s="329"/>
      <c r="H32" s="329"/>
      <c r="I32" s="329"/>
    </row>
    <row r="33" spans="1:16" ht="15" customHeight="1" x14ac:dyDescent="0.5">
      <c r="A33" s="330" t="s">
        <v>336</v>
      </c>
      <c r="B33" s="210"/>
      <c r="C33" s="211"/>
      <c r="D33" s="211"/>
      <c r="E33" s="212"/>
      <c r="F33" s="211"/>
      <c r="G33" s="262"/>
      <c r="H33" s="262"/>
      <c r="I33" s="262"/>
    </row>
    <row r="34" spans="1:16" ht="15" customHeight="1" x14ac:dyDescent="0.5">
      <c r="A34" s="999"/>
      <c r="B34" s="971"/>
      <c r="C34" s="971"/>
      <c r="D34" s="971"/>
      <c r="E34" s="971"/>
      <c r="F34" s="971"/>
      <c r="G34" s="971"/>
      <c r="H34" s="971"/>
      <c r="I34" s="971"/>
      <c r="L34" s="109"/>
      <c r="M34" s="110"/>
      <c r="N34" s="91"/>
      <c r="O34" s="91"/>
      <c r="P34" s="91"/>
    </row>
    <row r="35" spans="1:16" ht="15" customHeight="1" x14ac:dyDescent="0.5">
      <c r="A35" s="313"/>
      <c r="B35" s="313"/>
      <c r="C35" s="213"/>
      <c r="D35" s="262"/>
      <c r="E35" s="262"/>
      <c r="F35" s="262"/>
      <c r="G35" s="213"/>
      <c r="H35" s="213"/>
      <c r="I35" s="213"/>
    </row>
    <row r="36" spans="1:16" s="135" customFormat="1" ht="15" customHeight="1" x14ac:dyDescent="0.3">
      <c r="A36" s="111"/>
      <c r="B36" s="111"/>
      <c r="C36" s="88"/>
      <c r="D36" s="80"/>
      <c r="E36" s="84"/>
      <c r="F36" s="84"/>
      <c r="G36" s="80"/>
      <c r="H36" s="80"/>
      <c r="I36" s="80"/>
    </row>
    <row r="37" spans="1:16" s="91" customFormat="1" ht="15" customHeight="1" x14ac:dyDescent="0.2">
      <c r="A37" s="111"/>
      <c r="B37" s="134"/>
      <c r="C37" s="111"/>
    </row>
    <row r="38" spans="1:16" ht="15" customHeight="1" x14ac:dyDescent="0.3">
      <c r="A38" s="941"/>
      <c r="B38" s="941"/>
      <c r="C38" s="941"/>
      <c r="D38" s="941"/>
      <c r="E38" s="941"/>
      <c r="F38" s="941"/>
      <c r="G38" s="941"/>
      <c r="H38" s="941"/>
      <c r="I38" s="941"/>
    </row>
    <row r="39" spans="1:16" ht="15" customHeight="1" x14ac:dyDescent="0.3">
      <c r="A39" s="111"/>
      <c r="B39" s="111"/>
      <c r="C39" s="111"/>
      <c r="D39" s="88"/>
      <c r="E39" s="91"/>
      <c r="F39" s="91"/>
      <c r="G39" s="91"/>
      <c r="H39" s="91"/>
      <c r="I39" s="91"/>
    </row>
    <row r="40" spans="1:16" ht="15" customHeight="1" x14ac:dyDescent="0.3">
      <c r="A40" s="111"/>
      <c r="B40" s="111"/>
      <c r="C40" s="111"/>
      <c r="D40" s="91"/>
      <c r="E40" s="91"/>
      <c r="F40" s="91"/>
      <c r="G40" s="91"/>
      <c r="H40" s="91"/>
      <c r="I40" s="91"/>
    </row>
    <row r="41" spans="1:16" ht="15" customHeight="1" x14ac:dyDescent="0.3">
      <c r="A41" s="111"/>
      <c r="B41" s="111"/>
      <c r="C41" s="88"/>
    </row>
    <row r="42" spans="1:16" ht="15" customHeight="1" x14ac:dyDescent="0.3">
      <c r="A42" s="111"/>
      <c r="B42" s="111"/>
      <c r="C42" s="88"/>
    </row>
    <row r="43" spans="1:16" ht="15" customHeight="1" x14ac:dyDescent="0.3">
      <c r="A43" s="111"/>
      <c r="B43" s="111"/>
      <c r="C43" s="136"/>
      <c r="D43" s="119"/>
      <c r="E43" s="119"/>
      <c r="F43" s="119"/>
      <c r="G43" s="119"/>
      <c r="H43" s="119"/>
      <c r="I43" s="119"/>
    </row>
    <row r="44" spans="1:16" ht="15" customHeight="1" x14ac:dyDescent="0.3">
      <c r="A44" s="134"/>
      <c r="B44" s="134"/>
      <c r="C44" s="120"/>
      <c r="D44" s="118"/>
      <c r="E44" s="119"/>
      <c r="F44" s="119"/>
      <c r="G44" s="119"/>
      <c r="H44" s="119"/>
      <c r="I44" s="119"/>
    </row>
    <row r="45" spans="1:16" ht="15" customHeight="1" x14ac:dyDescent="0.3">
      <c r="A45" s="137"/>
      <c r="B45" s="137"/>
      <c r="C45" s="119"/>
      <c r="D45" s="119"/>
      <c r="E45" s="119"/>
      <c r="F45" s="119"/>
      <c r="G45" s="119"/>
      <c r="H45" s="119"/>
      <c r="I45" s="119"/>
    </row>
    <row r="46" spans="1:16" ht="15" customHeight="1" x14ac:dyDescent="0.3">
      <c r="B46" s="129"/>
      <c r="C46" s="80"/>
    </row>
    <row r="47" spans="1:16" ht="15" customHeight="1" x14ac:dyDescent="0.3">
      <c r="B47" s="129"/>
      <c r="C47" s="80"/>
    </row>
    <row r="48" spans="1:16" ht="15" customHeight="1" x14ac:dyDescent="0.3">
      <c r="B48" s="129"/>
      <c r="C48" s="80"/>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sheetData>
  <mergeCells count="8">
    <mergeCell ref="B2:C4"/>
    <mergeCell ref="B5:C6"/>
    <mergeCell ref="A38:I38"/>
    <mergeCell ref="D2:I2"/>
    <mergeCell ref="D3:F4"/>
    <mergeCell ref="G3:I3"/>
    <mergeCell ref="A34:I34"/>
    <mergeCell ref="G4:I4"/>
  </mergeCells>
  <phoneticPr fontId="2"/>
  <pageMargins left="1.1811023622047245" right="0.78740157480314965" top="0.98425196850393704" bottom="0.78740157480314965" header="0" footer="0"/>
  <pageSetup paperSize="9" scale="93"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75" workbookViewId="0">
      <pane xSplit="1" ySplit="10" topLeftCell="B11" activePane="bottomRight" state="frozen"/>
      <selection pane="topRight" activeCell="C1" sqref="C1"/>
      <selection pane="bottomLeft" activeCell="A23" sqref="A23"/>
      <selection pane="bottomRight" activeCell="J18" sqref="J18"/>
    </sheetView>
  </sheetViews>
  <sheetFormatPr defaultColWidth="9" defaultRowHeight="14" x14ac:dyDescent="0.3"/>
  <cols>
    <col min="1" max="1" width="16.6328125" style="129" customWidth="1"/>
    <col min="2" max="6" width="15.6328125" style="80" customWidth="1"/>
    <col min="7" max="12" width="8.26953125" style="80" customWidth="1"/>
    <col min="13" max="16384" width="9" style="80"/>
  </cols>
  <sheetData>
    <row r="1" spans="1:9" ht="12.75" customHeight="1" x14ac:dyDescent="0.5">
      <c r="A1" s="239" t="s">
        <v>426</v>
      </c>
      <c r="B1" s="360"/>
      <c r="C1" s="360"/>
      <c r="D1" s="361"/>
      <c r="E1" s="362"/>
      <c r="F1" s="264" t="s">
        <v>484</v>
      </c>
    </row>
    <row r="2" spans="1:9" ht="23.25" customHeight="1" x14ac:dyDescent="0.3">
      <c r="A2" s="780"/>
      <c r="B2" s="924" t="s">
        <v>408</v>
      </c>
      <c r="C2" s="801"/>
      <c r="D2" s="801"/>
      <c r="E2" s="801"/>
      <c r="F2" s="802"/>
    </row>
    <row r="3" spans="1:9" ht="11.25" customHeight="1" x14ac:dyDescent="0.3">
      <c r="A3" s="781"/>
      <c r="B3" s="780" t="s">
        <v>296</v>
      </c>
      <c r="C3" s="778" t="s">
        <v>508</v>
      </c>
      <c r="D3" s="778" t="s">
        <v>413</v>
      </c>
      <c r="E3" s="778" t="s">
        <v>414</v>
      </c>
      <c r="F3" s="780" t="s">
        <v>403</v>
      </c>
    </row>
    <row r="4" spans="1:9" ht="12.75" customHeight="1" x14ac:dyDescent="0.3">
      <c r="A4" s="781"/>
      <c r="B4" s="1000"/>
      <c r="C4" s="1001"/>
      <c r="D4" s="1001"/>
      <c r="E4" s="1001"/>
      <c r="F4" s="1000"/>
    </row>
    <row r="5" spans="1:9" ht="12.75" customHeight="1" x14ac:dyDescent="0.3">
      <c r="A5" s="781"/>
      <c r="B5" s="1000"/>
      <c r="C5" s="1001"/>
      <c r="D5" s="1001"/>
      <c r="E5" s="1001"/>
      <c r="F5" s="1000"/>
    </row>
    <row r="6" spans="1:9" s="127" customFormat="1" ht="12" customHeight="1" x14ac:dyDescent="0.2">
      <c r="A6" s="781"/>
      <c r="B6" s="1000"/>
      <c r="C6" s="1001"/>
      <c r="D6" s="1001"/>
      <c r="E6" s="1001"/>
      <c r="F6" s="1000"/>
    </row>
    <row r="7" spans="1:9" s="127" customFormat="1" ht="10.5" customHeight="1" x14ac:dyDescent="0.2">
      <c r="A7" s="781"/>
      <c r="B7" s="1000"/>
      <c r="C7" s="1001"/>
      <c r="D7" s="1001"/>
      <c r="E7" s="1001"/>
      <c r="F7" s="1000"/>
    </row>
    <row r="8" spans="1:9" s="127" customFormat="1" ht="15" customHeight="1" x14ac:dyDescent="0.2">
      <c r="A8" s="969"/>
      <c r="B8" s="343" t="s">
        <v>404</v>
      </c>
      <c r="C8" s="344" t="s">
        <v>405</v>
      </c>
      <c r="D8" s="344" t="s">
        <v>409</v>
      </c>
      <c r="E8" s="345" t="s">
        <v>410</v>
      </c>
      <c r="F8" s="343" t="s">
        <v>411</v>
      </c>
    </row>
    <row r="9" spans="1:9" ht="18" customHeight="1" x14ac:dyDescent="0.3">
      <c r="A9" s="315" t="s">
        <v>178</v>
      </c>
      <c r="B9" s="346">
        <v>1197647</v>
      </c>
      <c r="C9" s="346">
        <v>96337</v>
      </c>
      <c r="D9" s="346">
        <v>107350</v>
      </c>
      <c r="E9" s="346">
        <v>7083</v>
      </c>
      <c r="F9" s="346">
        <v>16.600000000000001</v>
      </c>
    </row>
    <row r="10" spans="1:9" s="125" customFormat="1" ht="28.5" customHeight="1" x14ac:dyDescent="0.3">
      <c r="A10" s="364" t="s">
        <v>451</v>
      </c>
      <c r="B10" s="229">
        <f>SUM(B12,B21)</f>
        <v>11419</v>
      </c>
      <c r="C10" s="229">
        <f>SUM(C12,C21)</f>
        <v>1425</v>
      </c>
      <c r="D10" s="229">
        <f>SUM(D12,D21)</f>
        <v>814</v>
      </c>
      <c r="E10" s="229">
        <f>SUM(E12,E21)</f>
        <v>314</v>
      </c>
      <c r="F10" s="365">
        <f t="shared" ref="F10:F19" si="0">(C10+D10-E10)/B10*100</f>
        <v>16.857868464839303</v>
      </c>
    </row>
    <row r="11" spans="1:9" ht="18" customHeight="1" x14ac:dyDescent="0.3">
      <c r="A11" s="359" t="s">
        <v>467</v>
      </c>
      <c r="B11" s="219">
        <f>IF(SUM(B12:B19)=0,"-",SUM(B12:B19))</f>
        <v>19679</v>
      </c>
      <c r="C11" s="219">
        <f>IF(SUM(C12:C19)=0,"-",SUM(C12:C19))</f>
        <v>1694</v>
      </c>
      <c r="D11" s="219">
        <f>IF(SUM(D12:D19)=0,"-",SUM(D12:D19))</f>
        <v>2032</v>
      </c>
      <c r="E11" s="219">
        <f>IF(SUM(E12:E19)=0,"-",SUM(E12:E19))</f>
        <v>173</v>
      </c>
      <c r="F11" s="220">
        <f t="shared" si="0"/>
        <v>18.054779206260481</v>
      </c>
      <c r="G11" s="130"/>
      <c r="I11" s="130"/>
    </row>
    <row r="12" spans="1:9" ht="18" customHeight="1" x14ac:dyDescent="0.3">
      <c r="A12" s="311" t="s">
        <v>442</v>
      </c>
      <c r="B12" s="202">
        <v>3780</v>
      </c>
      <c r="C12" s="202">
        <v>551</v>
      </c>
      <c r="D12" s="202">
        <v>814</v>
      </c>
      <c r="E12" s="202">
        <v>24</v>
      </c>
      <c r="F12" s="203">
        <f t="shared" si="0"/>
        <v>35.476190476190474</v>
      </c>
    </row>
    <row r="13" spans="1:9" ht="18" customHeight="1" x14ac:dyDescent="0.5">
      <c r="A13" s="320" t="s">
        <v>443</v>
      </c>
      <c r="B13" s="338">
        <v>1724</v>
      </c>
      <c r="C13" s="338">
        <v>113</v>
      </c>
      <c r="D13" s="338">
        <v>262</v>
      </c>
      <c r="E13" s="338">
        <v>133</v>
      </c>
      <c r="F13" s="367">
        <f t="shared" si="0"/>
        <v>14.037122969837586</v>
      </c>
    </row>
    <row r="14" spans="1:9" ht="18" customHeight="1" x14ac:dyDescent="0.5">
      <c r="A14" s="320" t="s">
        <v>444</v>
      </c>
      <c r="B14" s="338">
        <v>974</v>
      </c>
      <c r="C14" s="338">
        <v>121</v>
      </c>
      <c r="D14" s="338">
        <v>115</v>
      </c>
      <c r="E14" s="338" t="s">
        <v>375</v>
      </c>
      <c r="F14" s="367">
        <v>24.229979466119097</v>
      </c>
      <c r="G14" s="130"/>
      <c r="I14" s="130"/>
    </row>
    <row r="15" spans="1:9" ht="18" customHeight="1" x14ac:dyDescent="0.5">
      <c r="A15" s="320" t="s">
        <v>464</v>
      </c>
      <c r="B15" s="338">
        <v>994</v>
      </c>
      <c r="C15" s="338">
        <v>60</v>
      </c>
      <c r="D15" s="338">
        <v>69</v>
      </c>
      <c r="E15" s="338">
        <v>1</v>
      </c>
      <c r="F15" s="367">
        <f t="shared" si="0"/>
        <v>12.877263581488934</v>
      </c>
    </row>
    <row r="16" spans="1:9" ht="18" customHeight="1" x14ac:dyDescent="0.5">
      <c r="A16" s="320" t="s">
        <v>445</v>
      </c>
      <c r="B16" s="338">
        <v>977</v>
      </c>
      <c r="C16" s="338">
        <v>135</v>
      </c>
      <c r="D16" s="338">
        <v>39</v>
      </c>
      <c r="E16" s="338">
        <v>8</v>
      </c>
      <c r="F16" s="367">
        <f t="shared" si="0"/>
        <v>16.990788126919139</v>
      </c>
    </row>
    <row r="17" spans="1:9" ht="18" customHeight="1" x14ac:dyDescent="0.5">
      <c r="A17" s="320" t="s">
        <v>446</v>
      </c>
      <c r="B17" s="338">
        <v>6615</v>
      </c>
      <c r="C17" s="338">
        <v>445</v>
      </c>
      <c r="D17" s="338">
        <v>479</v>
      </c>
      <c r="E17" s="338">
        <v>5</v>
      </c>
      <c r="F17" s="367">
        <f t="shared" si="0"/>
        <v>13.892668178382465</v>
      </c>
      <c r="G17" s="130"/>
      <c r="I17" s="130"/>
    </row>
    <row r="18" spans="1:9" ht="18" customHeight="1" x14ac:dyDescent="0.5">
      <c r="A18" s="320" t="s">
        <v>447</v>
      </c>
      <c r="B18" s="338">
        <v>947</v>
      </c>
      <c r="C18" s="338">
        <v>53</v>
      </c>
      <c r="D18" s="338">
        <v>55</v>
      </c>
      <c r="E18" s="338" t="s">
        <v>375</v>
      </c>
      <c r="F18" s="367">
        <v>11.404435058078141</v>
      </c>
    </row>
    <row r="19" spans="1:9" ht="18" customHeight="1" x14ac:dyDescent="0.5">
      <c r="A19" s="320" t="s">
        <v>448</v>
      </c>
      <c r="B19" s="338">
        <v>3668</v>
      </c>
      <c r="C19" s="338">
        <v>216</v>
      </c>
      <c r="D19" s="338">
        <v>199</v>
      </c>
      <c r="E19" s="338">
        <v>2</v>
      </c>
      <c r="F19" s="367">
        <f t="shared" si="0"/>
        <v>11.259541984732824</v>
      </c>
    </row>
    <row r="20" spans="1:9" ht="18" customHeight="1" x14ac:dyDescent="0.5">
      <c r="A20" s="334" t="s">
        <v>449</v>
      </c>
      <c r="B20" s="335">
        <v>62674</v>
      </c>
      <c r="C20" s="335">
        <v>3380</v>
      </c>
      <c r="D20" s="335">
        <v>5206</v>
      </c>
      <c r="E20" s="335">
        <v>128</v>
      </c>
      <c r="F20" s="369">
        <f>(+C20+D20-E20)/+B20</f>
        <v>0.13495229281679805</v>
      </c>
      <c r="G20" s="130"/>
      <c r="I20" s="130"/>
    </row>
    <row r="21" spans="1:9" s="124" customFormat="1" ht="35.25" customHeight="1" x14ac:dyDescent="0.2">
      <c r="A21" s="363" t="s">
        <v>465</v>
      </c>
      <c r="B21" s="229">
        <f>B22</f>
        <v>7639</v>
      </c>
      <c r="C21" s="229">
        <f>C22</f>
        <v>874</v>
      </c>
      <c r="D21" s="229" t="str">
        <f>D22</f>
        <v>-</v>
      </c>
      <c r="E21" s="229">
        <f>E22</f>
        <v>290</v>
      </c>
      <c r="F21" s="618">
        <f t="shared" ref="F21:F33" si="1">IF((SUM(C21:D21)-E21)=0,"-",(SUM(C21:D21)-E21)/B21*100)</f>
        <v>7.6449797093860443</v>
      </c>
    </row>
    <row r="22" spans="1:9" ht="18" customHeight="1" x14ac:dyDescent="0.5">
      <c r="A22" s="334" t="s">
        <v>452</v>
      </c>
      <c r="B22" s="335">
        <f>IF(SUM(B23:B26)=0,"-",SUM(B23:B26))</f>
        <v>7639</v>
      </c>
      <c r="C22" s="335">
        <f>IF(SUM(C23:C26)=0,"-",SUM(C23:C26))</f>
        <v>874</v>
      </c>
      <c r="D22" s="335" t="str">
        <f>IF(SUM(D23:D26)=0,"-",SUM(D23:D26))</f>
        <v>-</v>
      </c>
      <c r="E22" s="335">
        <f>IF(SUM(E23:E26)=0,"-",SUM(E23:E26))</f>
        <v>290</v>
      </c>
      <c r="F22" s="369">
        <f t="shared" si="1"/>
        <v>7.6449797093860443</v>
      </c>
    </row>
    <row r="23" spans="1:9" ht="18" customHeight="1" x14ac:dyDescent="0.5">
      <c r="A23" s="320" t="s">
        <v>453</v>
      </c>
      <c r="B23" s="338">
        <v>3541</v>
      </c>
      <c r="C23" s="338">
        <v>400</v>
      </c>
      <c r="D23" s="338" t="s">
        <v>530</v>
      </c>
      <c r="E23" s="338">
        <v>210</v>
      </c>
      <c r="F23" s="367">
        <f t="shared" si="1"/>
        <v>5.365715899463428</v>
      </c>
      <c r="G23" s="130"/>
      <c r="I23" s="130"/>
    </row>
    <row r="24" spans="1:9" ht="18" customHeight="1" x14ac:dyDescent="0.5">
      <c r="A24" s="320" t="s">
        <v>454</v>
      </c>
      <c r="B24" s="338">
        <v>1126</v>
      </c>
      <c r="C24" s="338">
        <v>64</v>
      </c>
      <c r="D24" s="338" t="s">
        <v>530</v>
      </c>
      <c r="E24" s="338" t="s">
        <v>528</v>
      </c>
      <c r="F24" s="367">
        <v>5.6838365896980463</v>
      </c>
    </row>
    <row r="25" spans="1:9" ht="18" customHeight="1" x14ac:dyDescent="0.5">
      <c r="A25" s="320" t="s">
        <v>455</v>
      </c>
      <c r="B25" s="338">
        <v>1142</v>
      </c>
      <c r="C25" s="338">
        <v>173</v>
      </c>
      <c r="D25" s="338" t="s">
        <v>530</v>
      </c>
      <c r="E25" s="338">
        <v>70</v>
      </c>
      <c r="F25" s="367">
        <f t="shared" si="1"/>
        <v>9.0192644483362514</v>
      </c>
    </row>
    <row r="26" spans="1:9" ht="18" customHeight="1" x14ac:dyDescent="0.5">
      <c r="A26" s="320" t="s">
        <v>456</v>
      </c>
      <c r="B26" s="338">
        <v>1830</v>
      </c>
      <c r="C26" s="338">
        <v>237</v>
      </c>
      <c r="D26" s="338" t="s">
        <v>530</v>
      </c>
      <c r="E26" s="338">
        <v>10</v>
      </c>
      <c r="F26" s="367">
        <f t="shared" si="1"/>
        <v>12.404371584699453</v>
      </c>
      <c r="G26" s="130"/>
      <c r="I26" s="130"/>
    </row>
    <row r="27" spans="1:9" s="124" customFormat="1" ht="30" customHeight="1" x14ac:dyDescent="0.2">
      <c r="A27" s="363" t="s">
        <v>466</v>
      </c>
      <c r="B27" s="612">
        <f>B28</f>
        <v>5163</v>
      </c>
      <c r="C27" s="612">
        <f>C28</f>
        <v>552</v>
      </c>
      <c r="D27" s="612">
        <f>D28</f>
        <v>650</v>
      </c>
      <c r="E27" s="612">
        <f>E28</f>
        <v>205</v>
      </c>
      <c r="F27" s="616">
        <f t="shared" si="1"/>
        <v>19.310478404028668</v>
      </c>
    </row>
    <row r="28" spans="1:9" ht="18" customHeight="1" x14ac:dyDescent="0.5">
      <c r="A28" s="334" t="s">
        <v>458</v>
      </c>
      <c r="B28" s="615">
        <f>SUM(B29:B33)</f>
        <v>5163</v>
      </c>
      <c r="C28" s="615">
        <f>SUM(C29:C33)</f>
        <v>552</v>
      </c>
      <c r="D28" s="615">
        <f>SUM(D29:D33)</f>
        <v>650</v>
      </c>
      <c r="E28" s="615">
        <f>SUM(E29:E33)</f>
        <v>205</v>
      </c>
      <c r="F28" s="617">
        <f t="shared" si="1"/>
        <v>19.310478404028668</v>
      </c>
    </row>
    <row r="29" spans="1:9" ht="18" customHeight="1" x14ac:dyDescent="0.5">
      <c r="A29" s="320" t="s">
        <v>459</v>
      </c>
      <c r="B29" s="525">
        <v>1749</v>
      </c>
      <c r="C29" s="525">
        <v>123</v>
      </c>
      <c r="D29" s="525">
        <v>174</v>
      </c>
      <c r="E29" s="525">
        <v>14</v>
      </c>
      <c r="F29" s="734">
        <f t="shared" si="1"/>
        <v>16.180674671240709</v>
      </c>
      <c r="G29" s="130"/>
      <c r="I29" s="130"/>
    </row>
    <row r="30" spans="1:9" ht="18" customHeight="1" x14ac:dyDescent="0.5">
      <c r="A30" s="320" t="s">
        <v>461</v>
      </c>
      <c r="B30" s="525">
        <v>1118</v>
      </c>
      <c r="C30" s="525">
        <v>101</v>
      </c>
      <c r="D30" s="525">
        <v>145</v>
      </c>
      <c r="E30" s="525">
        <v>64</v>
      </c>
      <c r="F30" s="734">
        <f t="shared" si="1"/>
        <v>16.279069767441861</v>
      </c>
    </row>
    <row r="31" spans="1:9" ht="16" x14ac:dyDescent="0.5">
      <c r="A31" s="320" t="s">
        <v>460</v>
      </c>
      <c r="B31" s="525">
        <v>868</v>
      </c>
      <c r="C31" s="525">
        <v>163</v>
      </c>
      <c r="D31" s="525">
        <v>151</v>
      </c>
      <c r="E31" s="525">
        <v>111</v>
      </c>
      <c r="F31" s="734">
        <f t="shared" si="1"/>
        <v>23.387096774193548</v>
      </c>
    </row>
    <row r="32" spans="1:9" ht="16" x14ac:dyDescent="0.5">
      <c r="A32" s="320" t="s">
        <v>462</v>
      </c>
      <c r="B32" s="525">
        <v>862</v>
      </c>
      <c r="C32" s="525">
        <v>78</v>
      </c>
      <c r="D32" s="525">
        <v>107</v>
      </c>
      <c r="E32" s="525">
        <v>13</v>
      </c>
      <c r="F32" s="734">
        <f t="shared" si="1"/>
        <v>19.953596287703014</v>
      </c>
    </row>
    <row r="33" spans="1:6" ht="16" x14ac:dyDescent="0.5">
      <c r="A33" s="320" t="s">
        <v>463</v>
      </c>
      <c r="B33" s="525">
        <v>566</v>
      </c>
      <c r="C33" s="525">
        <v>87</v>
      </c>
      <c r="D33" s="525">
        <v>73</v>
      </c>
      <c r="E33" s="525">
        <v>3</v>
      </c>
      <c r="F33" s="734">
        <f t="shared" si="1"/>
        <v>27.738515901060069</v>
      </c>
    </row>
    <row r="34" spans="1:6" ht="16" x14ac:dyDescent="0.5">
      <c r="A34" s="314"/>
      <c r="B34" s="329"/>
      <c r="C34" s="329"/>
      <c r="D34" s="329"/>
      <c r="E34" s="329"/>
      <c r="F34" s="329"/>
    </row>
    <row r="35" spans="1:6" ht="16" x14ac:dyDescent="0.5">
      <c r="A35" s="330" t="s">
        <v>336</v>
      </c>
      <c r="B35" s="212"/>
      <c r="C35" s="212"/>
      <c r="D35" s="213"/>
      <c r="E35" s="213"/>
      <c r="F35" s="213"/>
    </row>
    <row r="36" spans="1:6" ht="16" x14ac:dyDescent="0.5">
      <c r="A36" s="1020" t="s">
        <v>415</v>
      </c>
      <c r="B36" s="1021"/>
      <c r="C36" s="1021"/>
      <c r="D36" s="1021"/>
      <c r="E36" s="1021"/>
      <c r="F36" s="1021"/>
    </row>
    <row r="37" spans="1:6" ht="16" x14ac:dyDescent="0.5">
      <c r="A37" s="731" t="s">
        <v>416</v>
      </c>
      <c r="B37" s="732"/>
      <c r="C37" s="732"/>
      <c r="D37" s="733"/>
      <c r="E37" s="733"/>
      <c r="F37" s="733"/>
    </row>
    <row r="38" spans="1:6" s="135" customFormat="1" ht="12" customHeight="1" x14ac:dyDescent="0.5">
      <c r="A38" s="331"/>
      <c r="B38" s="332"/>
      <c r="C38" s="332"/>
      <c r="D38" s="262"/>
      <c r="E38" s="262"/>
      <c r="F38" s="262"/>
    </row>
    <row r="39" spans="1:6" s="91" customFormat="1" ht="13" x14ac:dyDescent="0.2">
      <c r="A39" s="111"/>
      <c r="B39" s="88"/>
      <c r="C39" s="88"/>
      <c r="D39" s="88"/>
      <c r="E39" s="88"/>
    </row>
    <row r="40" spans="1:6" x14ac:dyDescent="0.3">
      <c r="A40" s="941"/>
      <c r="B40" s="992"/>
      <c r="C40" s="992"/>
      <c r="D40" s="992"/>
      <c r="E40" s="992"/>
      <c r="F40" s="992"/>
    </row>
    <row r="41" spans="1:6" x14ac:dyDescent="0.3">
      <c r="A41" s="111"/>
      <c r="B41" s="88"/>
      <c r="C41" s="88"/>
      <c r="D41" s="88"/>
      <c r="E41" s="88"/>
      <c r="F41" s="88"/>
    </row>
    <row r="42" spans="1:6" x14ac:dyDescent="0.3">
      <c r="A42" s="111"/>
      <c r="B42" s="112"/>
      <c r="C42" s="112"/>
      <c r="D42" s="88"/>
    </row>
    <row r="43" spans="1:6" x14ac:dyDescent="0.3">
      <c r="A43" s="111"/>
      <c r="B43" s="112"/>
      <c r="C43" s="112"/>
      <c r="D43" s="88"/>
    </row>
    <row r="44" spans="1:6" x14ac:dyDescent="0.3">
      <c r="A44" s="111"/>
      <c r="B44" s="112"/>
      <c r="C44" s="112"/>
      <c r="D44" s="88"/>
    </row>
    <row r="45" spans="1:6" x14ac:dyDescent="0.3">
      <c r="B45" s="130"/>
      <c r="C45" s="130"/>
    </row>
    <row r="46" spans="1:6" x14ac:dyDescent="0.3">
      <c r="B46" s="130"/>
      <c r="C46" s="130"/>
    </row>
  </sheetData>
  <mergeCells count="9">
    <mergeCell ref="A36:F36"/>
    <mergeCell ref="A40:F40"/>
    <mergeCell ref="A2:A8"/>
    <mergeCell ref="B2:F2"/>
    <mergeCell ref="B3:B7"/>
    <mergeCell ref="C3:C7"/>
    <mergeCell ref="D3:D7"/>
    <mergeCell ref="E3:E7"/>
    <mergeCell ref="F3:F7"/>
  </mergeCells>
  <phoneticPr fontId="2"/>
  <pageMargins left="0.98425196850393704" right="0.39370078740157483" top="1.1811023622047245" bottom="0.78740157480314965" header="0" footer="0"/>
  <pageSetup paperSize="9" scale="93" orientation="portrait"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view="pageBreakPreview" zoomScale="75" zoomScaleNormal="100" zoomScaleSheetLayoutView="75" workbookViewId="0">
      <pane xSplit="1" ySplit="9" topLeftCell="B10" activePane="bottomRight" state="frozen"/>
      <selection pane="topRight" activeCell="B1" sqref="B1"/>
      <selection pane="bottomLeft" activeCell="A10" sqref="A10"/>
      <selection pane="bottomRight" activeCell="K3" sqref="K3:Q3"/>
    </sheetView>
  </sheetViews>
  <sheetFormatPr defaultColWidth="9" defaultRowHeight="14" x14ac:dyDescent="0.3"/>
  <cols>
    <col min="1" max="1" width="19.453125" style="129" customWidth="1"/>
    <col min="2" max="2" width="19.453125" style="130" customWidth="1"/>
    <col min="3" max="4" width="9.08984375" style="130" customWidth="1"/>
    <col min="5" max="5" width="7.7265625" style="80" customWidth="1"/>
    <col min="6" max="6" width="7.7265625" style="130" customWidth="1"/>
    <col min="7" max="9" width="7.7265625" style="80" customWidth="1"/>
    <col min="10" max="10" width="8.90625" style="80" customWidth="1"/>
    <col min="11" max="11" width="8.7265625" style="80" customWidth="1"/>
    <col min="12" max="12" width="7.7265625" style="80" customWidth="1"/>
    <col min="13" max="13" width="11.26953125" style="80" customWidth="1"/>
    <col min="14" max="17" width="7.7265625" style="80" customWidth="1"/>
    <col min="18" max="26" width="5.90625" style="80" customWidth="1"/>
    <col min="27" max="16384" width="9" style="80"/>
  </cols>
  <sheetData>
    <row r="1" spans="1:24" ht="17.25" customHeight="1" x14ac:dyDescent="0.5">
      <c r="A1" s="239" t="s">
        <v>506</v>
      </c>
      <c r="B1" s="324"/>
      <c r="C1" s="324"/>
      <c r="D1" s="324"/>
      <c r="E1" s="263"/>
      <c r="F1" s="324"/>
      <c r="G1" s="263"/>
      <c r="H1" s="263"/>
      <c r="I1" s="263"/>
      <c r="J1" s="329"/>
      <c r="K1" s="329"/>
      <c r="L1" s="213"/>
      <c r="M1" s="213"/>
      <c r="N1" s="213"/>
      <c r="O1" s="213"/>
      <c r="P1" s="213"/>
      <c r="Q1" s="878"/>
      <c r="R1" s="878"/>
      <c r="S1" s="878"/>
      <c r="T1" s="109"/>
      <c r="U1" s="110"/>
      <c r="V1" s="91"/>
      <c r="W1" s="91"/>
      <c r="X1" s="91"/>
    </row>
    <row r="2" spans="1:24" s="91" customFormat="1" ht="12" customHeight="1" x14ac:dyDescent="0.2">
      <c r="A2" s="955"/>
      <c r="B2" s="778" t="s">
        <v>335</v>
      </c>
      <c r="C2" s="910" t="s">
        <v>341</v>
      </c>
      <c r="D2" s="910"/>
      <c r="E2" s="777" t="s">
        <v>395</v>
      </c>
      <c r="F2" s="777"/>
      <c r="G2" s="777"/>
      <c r="H2" s="777"/>
      <c r="I2" s="777"/>
      <c r="J2" s="245"/>
      <c r="K2" s="924" t="s">
        <v>396</v>
      </c>
      <c r="L2" s="953"/>
      <c r="M2" s="953"/>
      <c r="N2" s="953"/>
      <c r="O2" s="953"/>
      <c r="P2" s="953"/>
      <c r="Q2" s="953"/>
      <c r="R2" s="953"/>
      <c r="S2" s="954"/>
    </row>
    <row r="3" spans="1:24" s="91" customFormat="1" ht="12" customHeight="1" x14ac:dyDescent="0.5">
      <c r="A3" s="955"/>
      <c r="B3" s="867"/>
      <c r="C3" s="912" t="s">
        <v>376</v>
      </c>
      <c r="D3" s="912" t="s">
        <v>377</v>
      </c>
      <c r="E3" s="778" t="s">
        <v>346</v>
      </c>
      <c r="F3" s="778" t="s">
        <v>342</v>
      </c>
      <c r="G3" s="778" t="s">
        <v>343</v>
      </c>
      <c r="H3" s="778" t="s">
        <v>344</v>
      </c>
      <c r="I3" s="778" t="s">
        <v>345</v>
      </c>
      <c r="J3" s="778" t="s">
        <v>354</v>
      </c>
      <c r="K3" s="1004" t="s">
        <v>352</v>
      </c>
      <c r="L3" s="1005"/>
      <c r="M3" s="1005"/>
      <c r="N3" s="1005"/>
      <c r="O3" s="1005"/>
      <c r="P3" s="1005"/>
      <c r="Q3" s="1006"/>
      <c r="R3" s="777" t="s">
        <v>297</v>
      </c>
      <c r="S3" s="777" t="s">
        <v>298</v>
      </c>
    </row>
    <row r="4" spans="1:24" s="91" customFormat="1" ht="12" customHeight="1" x14ac:dyDescent="0.2">
      <c r="A4" s="955"/>
      <c r="B4" s="867"/>
      <c r="C4" s="930"/>
      <c r="D4" s="930"/>
      <c r="E4" s="867"/>
      <c r="F4" s="867"/>
      <c r="G4" s="867"/>
      <c r="H4" s="867"/>
      <c r="I4" s="867"/>
      <c r="J4" s="867"/>
      <c r="K4" s="778" t="s">
        <v>299</v>
      </c>
      <c r="L4" s="870" t="s">
        <v>300</v>
      </c>
      <c r="M4" s="953"/>
      <c r="N4" s="953"/>
      <c r="O4" s="435"/>
      <c r="P4" s="777" t="s">
        <v>350</v>
      </c>
      <c r="Q4" s="858" t="s">
        <v>334</v>
      </c>
      <c r="R4" s="777"/>
      <c r="S4" s="777"/>
    </row>
    <row r="5" spans="1:24" s="91" customFormat="1" ht="12" customHeight="1" x14ac:dyDescent="0.2">
      <c r="A5" s="955"/>
      <c r="B5" s="867"/>
      <c r="C5" s="930"/>
      <c r="D5" s="930"/>
      <c r="E5" s="867"/>
      <c r="F5" s="867"/>
      <c r="G5" s="867"/>
      <c r="H5" s="867"/>
      <c r="I5" s="867"/>
      <c r="J5" s="867"/>
      <c r="K5" s="867"/>
      <c r="L5" s="871"/>
      <c r="M5" s="870" t="s">
        <v>369</v>
      </c>
      <c r="N5" s="435"/>
      <c r="O5" s="435"/>
      <c r="P5" s="777"/>
      <c r="Q5" s="866"/>
      <c r="R5" s="777"/>
      <c r="S5" s="777"/>
    </row>
    <row r="6" spans="1:24" s="91" customFormat="1" ht="12" customHeight="1" x14ac:dyDescent="0.2">
      <c r="A6" s="955"/>
      <c r="B6" s="867"/>
      <c r="C6" s="930"/>
      <c r="D6" s="930"/>
      <c r="E6" s="867"/>
      <c r="F6" s="867"/>
      <c r="G6" s="867"/>
      <c r="H6" s="867"/>
      <c r="I6" s="867"/>
      <c r="J6" s="867"/>
      <c r="K6" s="867"/>
      <c r="L6" s="871"/>
      <c r="M6" s="871"/>
      <c r="N6" s="870" t="s">
        <v>362</v>
      </c>
      <c r="O6" s="778" t="s">
        <v>378</v>
      </c>
      <c r="P6" s="777"/>
      <c r="Q6" s="866"/>
      <c r="R6" s="777"/>
      <c r="S6" s="777"/>
    </row>
    <row r="7" spans="1:24" s="91" customFormat="1" ht="43.5" customHeight="1" x14ac:dyDescent="0.2">
      <c r="A7" s="955"/>
      <c r="B7" s="882"/>
      <c r="C7" s="913"/>
      <c r="D7" s="913"/>
      <c r="E7" s="882"/>
      <c r="F7" s="882"/>
      <c r="G7" s="882"/>
      <c r="H7" s="882"/>
      <c r="I7" s="882"/>
      <c r="J7" s="882"/>
      <c r="K7" s="882"/>
      <c r="L7" s="872"/>
      <c r="M7" s="872"/>
      <c r="N7" s="872"/>
      <c r="O7" s="882"/>
      <c r="P7" s="777"/>
      <c r="Q7" s="959"/>
      <c r="R7" s="777"/>
      <c r="S7" s="777"/>
    </row>
    <row r="8" spans="1:24" ht="19.5" customHeight="1" x14ac:dyDescent="0.5">
      <c r="A8" s="388" t="s">
        <v>178</v>
      </c>
      <c r="B8" s="327">
        <v>128011</v>
      </c>
      <c r="C8" s="346">
        <v>1</v>
      </c>
      <c r="D8" s="346" t="s">
        <v>179</v>
      </c>
      <c r="E8" s="199">
        <v>79308</v>
      </c>
      <c r="F8" s="327">
        <v>4621</v>
      </c>
      <c r="G8" s="199">
        <v>4053</v>
      </c>
      <c r="H8" s="199">
        <v>357</v>
      </c>
      <c r="I8" s="199">
        <v>98</v>
      </c>
      <c r="J8" s="199">
        <v>7269</v>
      </c>
      <c r="K8" s="199">
        <v>2021</v>
      </c>
      <c r="L8" s="199">
        <v>600</v>
      </c>
      <c r="M8" s="199">
        <v>330</v>
      </c>
      <c r="N8" s="199">
        <v>182</v>
      </c>
      <c r="O8" s="199">
        <v>43</v>
      </c>
      <c r="P8" s="199">
        <v>543</v>
      </c>
      <c r="Q8" s="199">
        <v>2893</v>
      </c>
      <c r="R8" s="199">
        <v>459</v>
      </c>
      <c r="S8" s="199">
        <v>753</v>
      </c>
    </row>
    <row r="9" spans="1:24" s="125" customFormat="1" ht="19.5" customHeight="1" x14ac:dyDescent="0.5">
      <c r="A9" s="430" t="s">
        <v>451</v>
      </c>
      <c r="B9" s="186">
        <f>IF(SUM(B10,B19)=0,"-",SUM(B10,B19))</f>
        <v>7790</v>
      </c>
      <c r="C9" s="186" t="str">
        <f t="shared" ref="C9:S9" si="0">IF(SUM(C10,C19)=0,"-",SUM(C10,C19))</f>
        <v>-</v>
      </c>
      <c r="D9" s="186" t="str">
        <f t="shared" si="0"/>
        <v>-</v>
      </c>
      <c r="E9" s="186">
        <f t="shared" si="0"/>
        <v>2186</v>
      </c>
      <c r="F9" s="186">
        <f t="shared" si="0"/>
        <v>63</v>
      </c>
      <c r="G9" s="186">
        <f t="shared" si="0"/>
        <v>107</v>
      </c>
      <c r="H9" s="186">
        <f t="shared" si="0"/>
        <v>12</v>
      </c>
      <c r="I9" s="186">
        <f t="shared" si="0"/>
        <v>7</v>
      </c>
      <c r="J9" s="186">
        <f t="shared" si="0"/>
        <v>500</v>
      </c>
      <c r="K9" s="186">
        <f t="shared" si="0"/>
        <v>158</v>
      </c>
      <c r="L9" s="186">
        <f t="shared" si="0"/>
        <v>60</v>
      </c>
      <c r="M9" s="186">
        <f t="shared" si="0"/>
        <v>3</v>
      </c>
      <c r="N9" s="186">
        <f t="shared" si="0"/>
        <v>1</v>
      </c>
      <c r="O9" s="186" t="str">
        <f t="shared" si="0"/>
        <v>-</v>
      </c>
      <c r="P9" s="186">
        <f t="shared" si="0"/>
        <v>15</v>
      </c>
      <c r="Q9" s="186">
        <f t="shared" si="0"/>
        <v>190</v>
      </c>
      <c r="R9" s="186">
        <f t="shared" si="0"/>
        <v>25</v>
      </c>
      <c r="S9" s="186">
        <f t="shared" si="0"/>
        <v>52</v>
      </c>
    </row>
    <row r="10" spans="1:24" ht="19.5" customHeight="1" x14ac:dyDescent="0.5">
      <c r="A10" s="341" t="s">
        <v>467</v>
      </c>
      <c r="B10" s="189">
        <f>IF(SUM(B11:B18)=0,"-",SUM(B11:B18))</f>
        <v>2198</v>
      </c>
      <c r="C10" s="189" t="str">
        <f t="shared" ref="C10:S10" si="1">IF(SUM(C11:C18)=0,"-",SUM(C11:C18))</f>
        <v>-</v>
      </c>
      <c r="D10" s="189" t="str">
        <f t="shared" si="1"/>
        <v>-</v>
      </c>
      <c r="E10" s="189">
        <f t="shared" si="1"/>
        <v>2018</v>
      </c>
      <c r="F10" s="189">
        <f t="shared" si="1"/>
        <v>58</v>
      </c>
      <c r="G10" s="189">
        <f t="shared" si="1"/>
        <v>104</v>
      </c>
      <c r="H10" s="189">
        <f t="shared" si="1"/>
        <v>11</v>
      </c>
      <c r="I10" s="189">
        <f t="shared" si="1"/>
        <v>7</v>
      </c>
      <c r="J10" s="189">
        <f t="shared" si="1"/>
        <v>125</v>
      </c>
      <c r="K10" s="189">
        <f t="shared" si="1"/>
        <v>17</v>
      </c>
      <c r="L10" s="189">
        <f t="shared" si="1"/>
        <v>16</v>
      </c>
      <c r="M10" s="189">
        <f t="shared" si="1"/>
        <v>2</v>
      </c>
      <c r="N10" s="189" t="str">
        <f t="shared" si="1"/>
        <v>-</v>
      </c>
      <c r="O10" s="189" t="str">
        <f t="shared" si="1"/>
        <v>-</v>
      </c>
      <c r="P10" s="189">
        <f t="shared" si="1"/>
        <v>10</v>
      </c>
      <c r="Q10" s="189">
        <f t="shared" si="1"/>
        <v>28</v>
      </c>
      <c r="R10" s="189">
        <f t="shared" si="1"/>
        <v>2</v>
      </c>
      <c r="S10" s="189">
        <f t="shared" si="1"/>
        <v>52</v>
      </c>
    </row>
    <row r="11" spans="1:24" ht="19.5" customHeight="1" x14ac:dyDescent="0.5">
      <c r="A11" s="499" t="s">
        <v>468</v>
      </c>
      <c r="B11" s="338">
        <v>888</v>
      </c>
      <c r="C11" s="338" t="s">
        <v>179</v>
      </c>
      <c r="D11" s="338" t="s">
        <v>179</v>
      </c>
      <c r="E11" s="338">
        <v>792</v>
      </c>
      <c r="F11" s="338">
        <v>35</v>
      </c>
      <c r="G11" s="338">
        <v>52</v>
      </c>
      <c r="H11" s="338">
        <v>6</v>
      </c>
      <c r="I11" s="338">
        <v>3</v>
      </c>
      <c r="J11" s="338">
        <v>55</v>
      </c>
      <c r="K11" s="338">
        <v>2</v>
      </c>
      <c r="L11" s="338">
        <v>2</v>
      </c>
      <c r="M11" s="338">
        <v>2</v>
      </c>
      <c r="N11" s="338" t="s">
        <v>179</v>
      </c>
      <c r="O11" s="338" t="s">
        <v>179</v>
      </c>
      <c r="P11" s="338">
        <v>3</v>
      </c>
      <c r="Q11" s="338">
        <v>7</v>
      </c>
      <c r="R11" s="338" t="s">
        <v>179</v>
      </c>
      <c r="S11" s="338">
        <v>41</v>
      </c>
    </row>
    <row r="12" spans="1:24" ht="19.5" customHeight="1" x14ac:dyDescent="0.5">
      <c r="A12" s="505" t="s">
        <v>443</v>
      </c>
      <c r="B12" s="338">
        <v>327</v>
      </c>
      <c r="C12" s="338" t="s">
        <v>179</v>
      </c>
      <c r="D12" s="338" t="s">
        <v>179</v>
      </c>
      <c r="E12" s="338">
        <v>316</v>
      </c>
      <c r="F12" s="338">
        <v>9</v>
      </c>
      <c r="G12" s="338">
        <v>2</v>
      </c>
      <c r="H12" s="338" t="s">
        <v>179</v>
      </c>
      <c r="I12" s="338" t="s">
        <v>179</v>
      </c>
      <c r="J12" s="338">
        <v>10</v>
      </c>
      <c r="K12" s="338">
        <v>4</v>
      </c>
      <c r="L12" s="338" t="s">
        <v>179</v>
      </c>
      <c r="M12" s="338" t="s">
        <v>179</v>
      </c>
      <c r="N12" s="338" t="s">
        <v>179</v>
      </c>
      <c r="O12" s="338" t="s">
        <v>179</v>
      </c>
      <c r="P12" s="338">
        <v>1</v>
      </c>
      <c r="Q12" s="338">
        <v>2</v>
      </c>
      <c r="R12" s="338" t="s">
        <v>179</v>
      </c>
      <c r="S12" s="338">
        <v>3</v>
      </c>
    </row>
    <row r="13" spans="1:24" ht="19.5" customHeight="1" x14ac:dyDescent="0.5">
      <c r="A13" s="505" t="s">
        <v>444</v>
      </c>
      <c r="B13" s="338">
        <v>136</v>
      </c>
      <c r="C13" s="338" t="s">
        <v>179</v>
      </c>
      <c r="D13" s="338" t="s">
        <v>179</v>
      </c>
      <c r="E13" s="338">
        <v>127</v>
      </c>
      <c r="F13" s="338" t="s">
        <v>179</v>
      </c>
      <c r="G13" s="338">
        <v>6</v>
      </c>
      <c r="H13" s="338">
        <v>2</v>
      </c>
      <c r="I13" s="338">
        <v>1</v>
      </c>
      <c r="J13" s="338">
        <v>9</v>
      </c>
      <c r="K13" s="338">
        <v>2</v>
      </c>
      <c r="L13" s="338">
        <v>3</v>
      </c>
      <c r="M13" s="338" t="s">
        <v>179</v>
      </c>
      <c r="N13" s="338" t="s">
        <v>179</v>
      </c>
      <c r="O13" s="338" t="s">
        <v>179</v>
      </c>
      <c r="P13" s="338" t="s">
        <v>179</v>
      </c>
      <c r="Q13" s="338">
        <v>4</v>
      </c>
      <c r="R13" s="338" t="s">
        <v>179</v>
      </c>
      <c r="S13" s="338" t="s">
        <v>179</v>
      </c>
    </row>
    <row r="14" spans="1:24" ht="19.5" customHeight="1" x14ac:dyDescent="0.5">
      <c r="A14" s="505" t="s">
        <v>464</v>
      </c>
      <c r="B14" s="338" t="s">
        <v>375</v>
      </c>
      <c r="C14" s="338" t="s">
        <v>375</v>
      </c>
      <c r="D14" s="338" t="s">
        <v>375</v>
      </c>
      <c r="E14" s="338" t="s">
        <v>375</v>
      </c>
      <c r="F14" s="338" t="s">
        <v>375</v>
      </c>
      <c r="G14" s="338" t="s">
        <v>375</v>
      </c>
      <c r="H14" s="338" t="s">
        <v>375</v>
      </c>
      <c r="I14" s="338" t="s">
        <v>375</v>
      </c>
      <c r="J14" s="338" t="s">
        <v>375</v>
      </c>
      <c r="K14" s="338" t="s">
        <v>375</v>
      </c>
      <c r="L14" s="338" t="s">
        <v>375</v>
      </c>
      <c r="M14" s="338" t="s">
        <v>375</v>
      </c>
      <c r="N14" s="338" t="s">
        <v>375</v>
      </c>
      <c r="O14" s="338" t="s">
        <v>375</v>
      </c>
      <c r="P14" s="338" t="s">
        <v>375</v>
      </c>
      <c r="Q14" s="338" t="s">
        <v>375</v>
      </c>
      <c r="R14" s="338" t="s">
        <v>375</v>
      </c>
      <c r="S14" s="338" t="s">
        <v>375</v>
      </c>
    </row>
    <row r="15" spans="1:24" ht="19.5" customHeight="1" x14ac:dyDescent="0.5">
      <c r="A15" s="505" t="s">
        <v>445</v>
      </c>
      <c r="B15" s="338">
        <v>127</v>
      </c>
      <c r="C15" s="338" t="s">
        <v>179</v>
      </c>
      <c r="D15" s="338" t="s">
        <v>179</v>
      </c>
      <c r="E15" s="338">
        <v>121</v>
      </c>
      <c r="F15" s="338">
        <v>3</v>
      </c>
      <c r="G15" s="338">
        <v>3</v>
      </c>
      <c r="H15" s="338" t="s">
        <v>179</v>
      </c>
      <c r="I15" s="338" t="s">
        <v>179</v>
      </c>
      <c r="J15" s="338">
        <v>3</v>
      </c>
      <c r="K15" s="338">
        <v>1</v>
      </c>
      <c r="L15" s="338">
        <v>1</v>
      </c>
      <c r="M15" s="338" t="s">
        <v>179</v>
      </c>
      <c r="N15" s="338" t="s">
        <v>179</v>
      </c>
      <c r="O15" s="338" t="s">
        <v>179</v>
      </c>
      <c r="P15" s="338" t="s">
        <v>179</v>
      </c>
      <c r="Q15" s="338">
        <v>1</v>
      </c>
      <c r="R15" s="338" t="s">
        <v>179</v>
      </c>
      <c r="S15" s="338" t="s">
        <v>179</v>
      </c>
    </row>
    <row r="16" spans="1:24" ht="19.5" customHeight="1" x14ac:dyDescent="0.5">
      <c r="A16" s="505" t="s">
        <v>446</v>
      </c>
      <c r="B16" s="338">
        <v>549</v>
      </c>
      <c r="C16" s="338" t="s">
        <v>179</v>
      </c>
      <c r="D16" s="338" t="s">
        <v>179</v>
      </c>
      <c r="E16" s="338">
        <v>506</v>
      </c>
      <c r="F16" s="338">
        <v>9</v>
      </c>
      <c r="G16" s="338">
        <v>29</v>
      </c>
      <c r="H16" s="338">
        <v>3</v>
      </c>
      <c r="I16" s="338">
        <v>2</v>
      </c>
      <c r="J16" s="338">
        <v>33</v>
      </c>
      <c r="K16" s="338">
        <v>6</v>
      </c>
      <c r="L16" s="338">
        <v>9</v>
      </c>
      <c r="M16" s="338" t="s">
        <v>179</v>
      </c>
      <c r="N16" s="338" t="s">
        <v>179</v>
      </c>
      <c r="O16" s="338" t="s">
        <v>179</v>
      </c>
      <c r="P16" s="338">
        <v>3</v>
      </c>
      <c r="Q16" s="338">
        <v>13</v>
      </c>
      <c r="R16" s="338">
        <v>2</v>
      </c>
      <c r="S16" s="338" t="s">
        <v>179</v>
      </c>
    </row>
    <row r="17" spans="1:19" ht="19.5" customHeight="1" x14ac:dyDescent="0.5">
      <c r="A17" s="505" t="s">
        <v>447</v>
      </c>
      <c r="B17" s="338">
        <v>64</v>
      </c>
      <c r="C17" s="338" t="s">
        <v>179</v>
      </c>
      <c r="D17" s="338" t="s">
        <v>179</v>
      </c>
      <c r="E17" s="338">
        <v>59</v>
      </c>
      <c r="F17" s="338">
        <v>1</v>
      </c>
      <c r="G17" s="338">
        <v>3</v>
      </c>
      <c r="H17" s="338" t="s">
        <v>179</v>
      </c>
      <c r="I17" s="338">
        <v>1</v>
      </c>
      <c r="J17" s="338">
        <v>5</v>
      </c>
      <c r="K17" s="338" t="s">
        <v>179</v>
      </c>
      <c r="L17" s="338">
        <v>1</v>
      </c>
      <c r="M17" s="338" t="s">
        <v>179</v>
      </c>
      <c r="N17" s="338" t="s">
        <v>179</v>
      </c>
      <c r="O17" s="338" t="s">
        <v>179</v>
      </c>
      <c r="P17" s="338">
        <v>3</v>
      </c>
      <c r="Q17" s="338">
        <v>1</v>
      </c>
      <c r="R17" s="338" t="s">
        <v>179</v>
      </c>
      <c r="S17" s="338" t="s">
        <v>179</v>
      </c>
    </row>
    <row r="18" spans="1:19" ht="19.5" customHeight="1" x14ac:dyDescent="0.5">
      <c r="A18" s="500" t="s">
        <v>448</v>
      </c>
      <c r="B18" s="338">
        <v>107</v>
      </c>
      <c r="C18" s="338" t="s">
        <v>179</v>
      </c>
      <c r="D18" s="338" t="s">
        <v>179</v>
      </c>
      <c r="E18" s="338">
        <v>97</v>
      </c>
      <c r="F18" s="338">
        <v>1</v>
      </c>
      <c r="G18" s="338">
        <v>9</v>
      </c>
      <c r="H18" s="338" t="s">
        <v>179</v>
      </c>
      <c r="I18" s="338" t="s">
        <v>179</v>
      </c>
      <c r="J18" s="338">
        <v>10</v>
      </c>
      <c r="K18" s="338">
        <v>2</v>
      </c>
      <c r="L18" s="338" t="s">
        <v>179</v>
      </c>
      <c r="M18" s="338" t="s">
        <v>179</v>
      </c>
      <c r="N18" s="338" t="s">
        <v>179</v>
      </c>
      <c r="O18" s="338" t="s">
        <v>179</v>
      </c>
      <c r="P18" s="338" t="s">
        <v>179</v>
      </c>
      <c r="Q18" s="338" t="s">
        <v>179</v>
      </c>
      <c r="R18" s="338" t="s">
        <v>179</v>
      </c>
      <c r="S18" s="338">
        <v>8</v>
      </c>
    </row>
    <row r="19" spans="1:19" ht="19.5" customHeight="1" x14ac:dyDescent="0.5">
      <c r="A19" s="341" t="s">
        <v>449</v>
      </c>
      <c r="B19" s="189">
        <v>5592</v>
      </c>
      <c r="C19" s="189" t="s">
        <v>179</v>
      </c>
      <c r="D19" s="189" t="s">
        <v>179</v>
      </c>
      <c r="E19" s="189">
        <v>168</v>
      </c>
      <c r="F19" s="189">
        <v>5</v>
      </c>
      <c r="G19" s="189">
        <v>3</v>
      </c>
      <c r="H19" s="189">
        <v>1</v>
      </c>
      <c r="I19" s="189" t="s">
        <v>179</v>
      </c>
      <c r="J19" s="189">
        <v>375</v>
      </c>
      <c r="K19" s="189">
        <v>141</v>
      </c>
      <c r="L19" s="189">
        <v>44</v>
      </c>
      <c r="M19" s="189">
        <v>1</v>
      </c>
      <c r="N19" s="189">
        <v>1</v>
      </c>
      <c r="O19" s="189" t="s">
        <v>179</v>
      </c>
      <c r="P19" s="189">
        <v>5</v>
      </c>
      <c r="Q19" s="189">
        <v>162</v>
      </c>
      <c r="R19" s="189">
        <v>23</v>
      </c>
      <c r="S19" s="189" t="s">
        <v>179</v>
      </c>
    </row>
    <row r="20" spans="1:19" s="124" customFormat="1" ht="30.75" customHeight="1" x14ac:dyDescent="0.2">
      <c r="A20" s="430" t="s">
        <v>465</v>
      </c>
      <c r="B20" s="224">
        <f>B21</f>
        <v>1015</v>
      </c>
      <c r="C20" s="224" t="str">
        <f t="shared" ref="C20:S20" si="2">C21</f>
        <v>-</v>
      </c>
      <c r="D20" s="224" t="str">
        <f t="shared" si="2"/>
        <v>-</v>
      </c>
      <c r="E20" s="224">
        <f t="shared" si="2"/>
        <v>951</v>
      </c>
      <c r="F20" s="224">
        <f t="shared" si="2"/>
        <v>26</v>
      </c>
      <c r="G20" s="224">
        <f t="shared" si="2"/>
        <v>33</v>
      </c>
      <c r="H20" s="224">
        <f t="shared" si="2"/>
        <v>5</v>
      </c>
      <c r="I20" s="224" t="str">
        <f t="shared" si="2"/>
        <v>-</v>
      </c>
      <c r="J20" s="224">
        <f t="shared" si="2"/>
        <v>44</v>
      </c>
      <c r="K20" s="224">
        <f t="shared" si="2"/>
        <v>18</v>
      </c>
      <c r="L20" s="224">
        <f t="shared" si="2"/>
        <v>3</v>
      </c>
      <c r="M20" s="224">
        <f t="shared" si="2"/>
        <v>3</v>
      </c>
      <c r="N20" s="224">
        <f t="shared" si="2"/>
        <v>2</v>
      </c>
      <c r="O20" s="224">
        <f t="shared" si="2"/>
        <v>1</v>
      </c>
      <c r="P20" s="224">
        <f t="shared" si="2"/>
        <v>6</v>
      </c>
      <c r="Q20" s="224">
        <f t="shared" si="2"/>
        <v>13</v>
      </c>
      <c r="R20" s="224">
        <f t="shared" si="2"/>
        <v>3</v>
      </c>
      <c r="S20" s="224">
        <f t="shared" si="2"/>
        <v>1</v>
      </c>
    </row>
    <row r="21" spans="1:19" ht="19.5" customHeight="1" x14ac:dyDescent="0.5">
      <c r="A21" s="341" t="s">
        <v>452</v>
      </c>
      <c r="B21" s="189">
        <f t="shared" ref="B21:S21" si="3">IF(SUM(B22:B25)=0,"-",SUM(B22:B25))</f>
        <v>1015</v>
      </c>
      <c r="C21" s="189" t="str">
        <f t="shared" si="3"/>
        <v>-</v>
      </c>
      <c r="D21" s="189" t="str">
        <f t="shared" si="3"/>
        <v>-</v>
      </c>
      <c r="E21" s="189">
        <f t="shared" si="3"/>
        <v>951</v>
      </c>
      <c r="F21" s="189">
        <f t="shared" si="3"/>
        <v>26</v>
      </c>
      <c r="G21" s="189">
        <f t="shared" si="3"/>
        <v>33</v>
      </c>
      <c r="H21" s="189">
        <f t="shared" si="3"/>
        <v>5</v>
      </c>
      <c r="I21" s="189" t="str">
        <f t="shared" si="3"/>
        <v>-</v>
      </c>
      <c r="J21" s="189">
        <f t="shared" si="3"/>
        <v>44</v>
      </c>
      <c r="K21" s="189">
        <f t="shared" si="3"/>
        <v>18</v>
      </c>
      <c r="L21" s="189">
        <f t="shared" si="3"/>
        <v>3</v>
      </c>
      <c r="M21" s="189">
        <f t="shared" si="3"/>
        <v>3</v>
      </c>
      <c r="N21" s="189">
        <f t="shared" si="3"/>
        <v>2</v>
      </c>
      <c r="O21" s="189">
        <f t="shared" si="3"/>
        <v>1</v>
      </c>
      <c r="P21" s="189">
        <f t="shared" si="3"/>
        <v>6</v>
      </c>
      <c r="Q21" s="189">
        <f t="shared" si="3"/>
        <v>13</v>
      </c>
      <c r="R21" s="189">
        <f t="shared" si="3"/>
        <v>3</v>
      </c>
      <c r="S21" s="189">
        <f t="shared" si="3"/>
        <v>1</v>
      </c>
    </row>
    <row r="22" spans="1:19" s="124" customFormat="1" ht="19.5" customHeight="1" x14ac:dyDescent="0.2">
      <c r="A22" s="723" t="s">
        <v>453</v>
      </c>
      <c r="B22" s="202">
        <v>444</v>
      </c>
      <c r="C22" s="202" t="s">
        <v>375</v>
      </c>
      <c r="D22" s="202" t="s">
        <v>375</v>
      </c>
      <c r="E22" s="202">
        <v>422</v>
      </c>
      <c r="F22" s="202">
        <v>12</v>
      </c>
      <c r="G22" s="202">
        <v>9</v>
      </c>
      <c r="H22" s="202">
        <v>1</v>
      </c>
      <c r="I22" s="202" t="s">
        <v>529</v>
      </c>
      <c r="J22" s="202">
        <v>13</v>
      </c>
      <c r="K22" s="202">
        <v>5</v>
      </c>
      <c r="L22" s="202">
        <v>1</v>
      </c>
      <c r="M22" s="202">
        <v>1</v>
      </c>
      <c r="N22" s="202">
        <v>1</v>
      </c>
      <c r="O22" s="202">
        <v>1</v>
      </c>
      <c r="P22" s="202">
        <v>4</v>
      </c>
      <c r="Q22" s="202">
        <v>2</v>
      </c>
      <c r="R22" s="202">
        <v>1</v>
      </c>
      <c r="S22" s="202"/>
    </row>
    <row r="23" spans="1:19" s="124" customFormat="1" ht="19.5" customHeight="1" x14ac:dyDescent="0.2">
      <c r="A23" s="725" t="s">
        <v>454</v>
      </c>
      <c r="B23" s="202">
        <v>44</v>
      </c>
      <c r="C23" s="202" t="s">
        <v>528</v>
      </c>
      <c r="D23" s="202" t="s">
        <v>375</v>
      </c>
      <c r="E23" s="202">
        <v>44</v>
      </c>
      <c r="F23" s="202" t="s">
        <v>529</v>
      </c>
      <c r="G23" s="202" t="s">
        <v>529</v>
      </c>
      <c r="H23" s="202" t="s">
        <v>529</v>
      </c>
      <c r="I23" s="202" t="s">
        <v>529</v>
      </c>
      <c r="J23" s="202" t="s">
        <v>529</v>
      </c>
      <c r="K23" s="202" t="s">
        <v>529</v>
      </c>
      <c r="L23" s="202" t="s">
        <v>529</v>
      </c>
      <c r="M23" s="202" t="s">
        <v>529</v>
      </c>
      <c r="N23" s="202" t="s">
        <v>529</v>
      </c>
      <c r="O23" s="202" t="s">
        <v>529</v>
      </c>
      <c r="P23" s="202" t="s">
        <v>529</v>
      </c>
      <c r="Q23" s="202" t="s">
        <v>529</v>
      </c>
      <c r="R23" s="202" t="s">
        <v>529</v>
      </c>
      <c r="S23" s="202" t="s">
        <v>529</v>
      </c>
    </row>
    <row r="24" spans="1:19" s="124" customFormat="1" ht="19.5" customHeight="1" x14ac:dyDescent="0.2">
      <c r="A24" s="725" t="s">
        <v>455</v>
      </c>
      <c r="B24" s="202">
        <v>207</v>
      </c>
      <c r="C24" s="202" t="s">
        <v>528</v>
      </c>
      <c r="D24" s="202" t="s">
        <v>528</v>
      </c>
      <c r="E24" s="202">
        <v>182</v>
      </c>
      <c r="F24" s="202">
        <v>8</v>
      </c>
      <c r="G24" s="202">
        <v>15</v>
      </c>
      <c r="H24" s="202">
        <v>2</v>
      </c>
      <c r="I24" s="202" t="s">
        <v>375</v>
      </c>
      <c r="J24" s="202">
        <v>17</v>
      </c>
      <c r="K24" s="202">
        <v>8</v>
      </c>
      <c r="L24" s="202" t="s">
        <v>375</v>
      </c>
      <c r="M24" s="202" t="s">
        <v>375</v>
      </c>
      <c r="N24" s="202" t="s">
        <v>375</v>
      </c>
      <c r="O24" s="202" t="s">
        <v>375</v>
      </c>
      <c r="P24" s="202" t="s">
        <v>375</v>
      </c>
      <c r="Q24" s="202">
        <v>8</v>
      </c>
      <c r="R24" s="202">
        <v>1</v>
      </c>
      <c r="S24" s="202"/>
    </row>
    <row r="25" spans="1:19" s="124" customFormat="1" ht="19.5" customHeight="1" x14ac:dyDescent="0.2">
      <c r="A25" s="724" t="s">
        <v>456</v>
      </c>
      <c r="B25" s="202">
        <v>320</v>
      </c>
      <c r="C25" s="202" t="s">
        <v>528</v>
      </c>
      <c r="D25" s="202" t="s">
        <v>375</v>
      </c>
      <c r="E25" s="202">
        <v>303</v>
      </c>
      <c r="F25" s="202">
        <v>6</v>
      </c>
      <c r="G25" s="202">
        <v>9</v>
      </c>
      <c r="H25" s="202">
        <v>2</v>
      </c>
      <c r="I25" s="202" t="s">
        <v>375</v>
      </c>
      <c r="J25" s="202">
        <v>14</v>
      </c>
      <c r="K25" s="202">
        <v>5</v>
      </c>
      <c r="L25" s="202">
        <v>2</v>
      </c>
      <c r="M25" s="202">
        <v>2</v>
      </c>
      <c r="N25" s="202">
        <v>1</v>
      </c>
      <c r="O25" s="202" t="s">
        <v>535</v>
      </c>
      <c r="P25" s="202">
        <v>2</v>
      </c>
      <c r="Q25" s="202">
        <v>3</v>
      </c>
      <c r="R25" s="202">
        <v>1</v>
      </c>
      <c r="S25" s="202">
        <v>1</v>
      </c>
    </row>
    <row r="26" spans="1:19" s="544" customFormat="1" ht="26.25" customHeight="1" x14ac:dyDescent="0.2">
      <c r="A26" s="528" t="s">
        <v>466</v>
      </c>
      <c r="B26" s="531">
        <f>B27</f>
        <v>724</v>
      </c>
      <c r="C26" s="531" t="str">
        <f t="shared" ref="C26:S26" si="4">C27</f>
        <v>-</v>
      </c>
      <c r="D26" s="531" t="str">
        <f t="shared" si="4"/>
        <v>-</v>
      </c>
      <c r="E26" s="531">
        <f t="shared" si="4"/>
        <v>692</v>
      </c>
      <c r="F26" s="531">
        <f t="shared" si="4"/>
        <v>11</v>
      </c>
      <c r="G26" s="531">
        <f t="shared" si="4"/>
        <v>20</v>
      </c>
      <c r="H26" s="531" t="str">
        <f t="shared" si="4"/>
        <v>-</v>
      </c>
      <c r="I26" s="531">
        <f t="shared" si="4"/>
        <v>1</v>
      </c>
      <c r="J26" s="531">
        <f t="shared" si="4"/>
        <v>24</v>
      </c>
      <c r="K26" s="531">
        <f t="shared" si="4"/>
        <v>9</v>
      </c>
      <c r="L26" s="531">
        <f t="shared" si="4"/>
        <v>2</v>
      </c>
      <c r="M26" s="531">
        <f t="shared" si="4"/>
        <v>2</v>
      </c>
      <c r="N26" s="531">
        <f t="shared" si="4"/>
        <v>2</v>
      </c>
      <c r="O26" s="531" t="str">
        <f t="shared" si="4"/>
        <v>-</v>
      </c>
      <c r="P26" s="531">
        <f t="shared" si="4"/>
        <v>1</v>
      </c>
      <c r="Q26" s="531">
        <f t="shared" si="4"/>
        <v>8</v>
      </c>
      <c r="R26" s="531" t="str">
        <f t="shared" si="4"/>
        <v>-</v>
      </c>
      <c r="S26" s="531">
        <f t="shared" si="4"/>
        <v>4</v>
      </c>
    </row>
    <row r="27" spans="1:19" s="526" customFormat="1" ht="19.5" customHeight="1" x14ac:dyDescent="0.5">
      <c r="A27" s="534" t="s">
        <v>458</v>
      </c>
      <c r="B27" s="524">
        <v>724</v>
      </c>
      <c r="C27" s="524" t="s">
        <v>179</v>
      </c>
      <c r="D27" s="524" t="s">
        <v>179</v>
      </c>
      <c r="E27" s="524">
        <v>692</v>
      </c>
      <c r="F27" s="524">
        <v>11</v>
      </c>
      <c r="G27" s="524">
        <v>20</v>
      </c>
      <c r="H27" s="524" t="s">
        <v>179</v>
      </c>
      <c r="I27" s="524">
        <v>1</v>
      </c>
      <c r="J27" s="524">
        <v>24</v>
      </c>
      <c r="K27" s="524">
        <v>9</v>
      </c>
      <c r="L27" s="524">
        <v>2</v>
      </c>
      <c r="M27" s="524">
        <v>2</v>
      </c>
      <c r="N27" s="524">
        <v>2</v>
      </c>
      <c r="O27" s="524" t="s">
        <v>179</v>
      </c>
      <c r="P27" s="524">
        <v>1</v>
      </c>
      <c r="Q27" s="524">
        <v>8</v>
      </c>
      <c r="R27" s="524" t="s">
        <v>179</v>
      </c>
      <c r="S27" s="524">
        <v>4</v>
      </c>
    </row>
    <row r="28" spans="1:19" s="526" customFormat="1" ht="19.5" customHeight="1" x14ac:dyDescent="0.5">
      <c r="A28" s="535" t="s">
        <v>459</v>
      </c>
      <c r="B28" s="525">
        <v>218</v>
      </c>
      <c r="C28" s="525" t="s">
        <v>179</v>
      </c>
      <c r="D28" s="525" t="s">
        <v>179</v>
      </c>
      <c r="E28" s="525">
        <v>204</v>
      </c>
      <c r="F28" s="525">
        <v>6</v>
      </c>
      <c r="G28" s="525">
        <v>7</v>
      </c>
      <c r="H28" s="525" t="s">
        <v>179</v>
      </c>
      <c r="I28" s="525">
        <v>1</v>
      </c>
      <c r="J28" s="525">
        <v>8</v>
      </c>
      <c r="K28" s="525">
        <v>1</v>
      </c>
      <c r="L28" s="525">
        <v>2</v>
      </c>
      <c r="M28" s="525">
        <v>2</v>
      </c>
      <c r="N28" s="525">
        <v>2</v>
      </c>
      <c r="O28" s="525" t="s">
        <v>529</v>
      </c>
      <c r="P28" s="525">
        <v>1</v>
      </c>
      <c r="Q28" s="525">
        <v>1</v>
      </c>
      <c r="R28" s="525" t="s">
        <v>179</v>
      </c>
      <c r="S28" s="525">
        <v>3</v>
      </c>
    </row>
    <row r="29" spans="1:19" s="526" customFormat="1" ht="19.5" customHeight="1" x14ac:dyDescent="0.5">
      <c r="A29" s="536" t="s">
        <v>461</v>
      </c>
      <c r="B29" s="525">
        <v>192</v>
      </c>
      <c r="C29" s="525" t="s">
        <v>179</v>
      </c>
      <c r="D29" s="525" t="s">
        <v>179</v>
      </c>
      <c r="E29" s="525">
        <v>187</v>
      </c>
      <c r="F29" s="525">
        <v>1</v>
      </c>
      <c r="G29" s="525">
        <v>4</v>
      </c>
      <c r="H29" s="525" t="s">
        <v>179</v>
      </c>
      <c r="I29" s="525" t="s">
        <v>179</v>
      </c>
      <c r="J29" s="525">
        <v>6</v>
      </c>
      <c r="K29" s="525">
        <v>3</v>
      </c>
      <c r="L29" s="525" t="s">
        <v>179</v>
      </c>
      <c r="M29" s="525" t="s">
        <v>179</v>
      </c>
      <c r="N29" s="525" t="s">
        <v>179</v>
      </c>
      <c r="O29" s="525" t="s">
        <v>179</v>
      </c>
      <c r="P29" s="525" t="s">
        <v>179</v>
      </c>
      <c r="Q29" s="525">
        <v>2</v>
      </c>
      <c r="R29" s="525" t="s">
        <v>179</v>
      </c>
      <c r="S29" s="525">
        <v>1</v>
      </c>
    </row>
    <row r="30" spans="1:19" s="526" customFormat="1" ht="19.5" customHeight="1" x14ac:dyDescent="0.5">
      <c r="A30" s="536" t="s">
        <v>460</v>
      </c>
      <c r="B30" s="525">
        <v>184</v>
      </c>
      <c r="C30" s="525" t="s">
        <v>179</v>
      </c>
      <c r="D30" s="525" t="s">
        <v>179</v>
      </c>
      <c r="E30" s="525">
        <v>176</v>
      </c>
      <c r="F30" s="525">
        <v>3</v>
      </c>
      <c r="G30" s="525">
        <v>5</v>
      </c>
      <c r="H30" s="525" t="s">
        <v>179</v>
      </c>
      <c r="I30" s="525" t="s">
        <v>179</v>
      </c>
      <c r="J30" s="525">
        <v>5</v>
      </c>
      <c r="K30" s="525">
        <v>3</v>
      </c>
      <c r="L30" s="525" t="s">
        <v>179</v>
      </c>
      <c r="M30" s="525" t="s">
        <v>179</v>
      </c>
      <c r="N30" s="525" t="s">
        <v>179</v>
      </c>
      <c r="O30" s="525" t="s">
        <v>179</v>
      </c>
      <c r="P30" s="525" t="s">
        <v>179</v>
      </c>
      <c r="Q30" s="525">
        <v>2</v>
      </c>
      <c r="R30" s="525" t="s">
        <v>179</v>
      </c>
      <c r="S30" s="525" t="s">
        <v>179</v>
      </c>
    </row>
    <row r="31" spans="1:19" s="526" customFormat="1" ht="19.5" customHeight="1" x14ac:dyDescent="0.5">
      <c r="A31" s="536" t="s">
        <v>462</v>
      </c>
      <c r="B31" s="525">
        <v>40</v>
      </c>
      <c r="C31" s="525" t="s">
        <v>179</v>
      </c>
      <c r="D31" s="525" t="s">
        <v>179</v>
      </c>
      <c r="E31" s="525">
        <v>37</v>
      </c>
      <c r="F31" s="525" t="s">
        <v>179</v>
      </c>
      <c r="G31" s="525">
        <v>3</v>
      </c>
      <c r="H31" s="525" t="s">
        <v>179</v>
      </c>
      <c r="I31" s="525" t="s">
        <v>179</v>
      </c>
      <c r="J31" s="525">
        <v>3</v>
      </c>
      <c r="K31" s="525" t="s">
        <v>179</v>
      </c>
      <c r="L31" s="525" t="s">
        <v>179</v>
      </c>
      <c r="M31" s="525" t="s">
        <v>179</v>
      </c>
      <c r="N31" s="525" t="s">
        <v>179</v>
      </c>
      <c r="O31" s="525" t="s">
        <v>179</v>
      </c>
      <c r="P31" s="525" t="s">
        <v>179</v>
      </c>
      <c r="Q31" s="525">
        <v>3</v>
      </c>
      <c r="R31" s="525" t="s">
        <v>179</v>
      </c>
      <c r="S31" s="525" t="s">
        <v>179</v>
      </c>
    </row>
    <row r="32" spans="1:19" s="526" customFormat="1" ht="19.5" customHeight="1" x14ac:dyDescent="0.5">
      <c r="A32" s="537" t="s">
        <v>463</v>
      </c>
      <c r="B32" s="525">
        <v>90</v>
      </c>
      <c r="C32" s="525" t="s">
        <v>179</v>
      </c>
      <c r="D32" s="525" t="s">
        <v>179</v>
      </c>
      <c r="E32" s="525">
        <v>88</v>
      </c>
      <c r="F32" s="525">
        <v>1</v>
      </c>
      <c r="G32" s="525">
        <v>1</v>
      </c>
      <c r="H32" s="525" t="s">
        <v>179</v>
      </c>
      <c r="I32" s="525" t="s">
        <v>179</v>
      </c>
      <c r="J32" s="525">
        <v>2</v>
      </c>
      <c r="K32" s="525">
        <v>2</v>
      </c>
      <c r="L32" s="525" t="s">
        <v>179</v>
      </c>
      <c r="M32" s="525" t="s">
        <v>179</v>
      </c>
      <c r="N32" s="525" t="s">
        <v>179</v>
      </c>
      <c r="O32" s="525" t="s">
        <v>179</v>
      </c>
      <c r="P32" s="525" t="s">
        <v>179</v>
      </c>
      <c r="Q32" s="525" t="s">
        <v>179</v>
      </c>
      <c r="R32" s="525" t="s">
        <v>179</v>
      </c>
      <c r="S32" s="525" t="s">
        <v>179</v>
      </c>
    </row>
    <row r="33" spans="1:19" ht="13.5" customHeight="1" x14ac:dyDescent="0.5">
      <c r="A33" s="381" t="s">
        <v>336</v>
      </c>
      <c r="B33" s="342"/>
      <c r="C33" s="342"/>
      <c r="D33" s="342"/>
      <c r="E33" s="213"/>
      <c r="F33" s="342"/>
      <c r="G33" s="213"/>
      <c r="H33" s="213"/>
      <c r="I33" s="213"/>
      <c r="J33" s="213"/>
      <c r="K33" s="262"/>
      <c r="L33" s="262"/>
      <c r="M33" s="262"/>
      <c r="N33" s="213"/>
      <c r="O33" s="213"/>
      <c r="P33" s="213"/>
      <c r="Q33" s="213"/>
      <c r="R33" s="213"/>
      <c r="S33" s="213"/>
    </row>
    <row r="34" spans="1:19" ht="13.5" customHeight="1" x14ac:dyDescent="0.5">
      <c r="A34" s="331"/>
      <c r="B34" s="342"/>
      <c r="C34" s="342"/>
      <c r="D34" s="342"/>
      <c r="E34" s="213"/>
      <c r="F34" s="342"/>
      <c r="G34" s="213"/>
      <c r="H34" s="213"/>
      <c r="I34" s="213"/>
      <c r="J34" s="213"/>
      <c r="K34" s="213"/>
      <c r="L34" s="262"/>
      <c r="M34" s="262"/>
      <c r="N34" s="213"/>
      <c r="O34" s="213"/>
      <c r="P34" s="213"/>
      <c r="Q34" s="213"/>
      <c r="R34" s="213"/>
      <c r="S34" s="213"/>
    </row>
    <row r="35" spans="1:19" s="91" customFormat="1" ht="9.75" customHeight="1" x14ac:dyDescent="0.5">
      <c r="A35" s="331"/>
      <c r="B35" s="331"/>
      <c r="C35" s="331"/>
      <c r="D35" s="331"/>
      <c r="E35" s="331"/>
      <c r="F35" s="213"/>
      <c r="G35" s="342"/>
      <c r="H35" s="213"/>
      <c r="I35" s="213"/>
      <c r="J35" s="213"/>
      <c r="K35" s="213"/>
      <c r="L35" s="213"/>
      <c r="M35" s="213"/>
      <c r="N35" s="213"/>
      <c r="O35" s="213"/>
      <c r="P35" s="213"/>
      <c r="Q35" s="213"/>
      <c r="R35" s="213"/>
      <c r="S35" s="213"/>
    </row>
    <row r="36" spans="1:19" s="91" customFormat="1" ht="9.75" customHeight="1" x14ac:dyDescent="0.5">
      <c r="A36" s="331"/>
      <c r="B36" s="331"/>
      <c r="C36" s="331"/>
      <c r="D36" s="331"/>
      <c r="E36" s="331"/>
      <c r="F36" s="213"/>
      <c r="G36" s="342"/>
      <c r="H36" s="213"/>
      <c r="I36" s="213"/>
      <c r="J36" s="213"/>
      <c r="K36" s="213"/>
      <c r="L36" s="213"/>
      <c r="M36" s="213"/>
      <c r="N36" s="213"/>
      <c r="O36" s="213"/>
      <c r="P36" s="213"/>
      <c r="Q36" s="213"/>
      <c r="R36" s="213"/>
      <c r="S36" s="213"/>
    </row>
    <row r="37" spans="1:19" s="91" customFormat="1" ht="9.75" customHeight="1" x14ac:dyDescent="0.5">
      <c r="A37" s="331"/>
      <c r="B37" s="331"/>
      <c r="C37" s="331"/>
      <c r="D37" s="331"/>
      <c r="E37" s="331"/>
      <c r="F37" s="213"/>
      <c r="G37" s="342"/>
      <c r="H37" s="213"/>
      <c r="I37" s="213"/>
      <c r="J37" s="213"/>
      <c r="K37" s="213"/>
      <c r="L37" s="213"/>
      <c r="M37" s="213"/>
      <c r="N37" s="213"/>
      <c r="O37" s="213"/>
      <c r="P37" s="213"/>
      <c r="Q37" s="213"/>
      <c r="R37" s="213"/>
      <c r="S37" s="213"/>
    </row>
    <row r="38" spans="1:19" s="91" customFormat="1" ht="9.75" customHeight="1" x14ac:dyDescent="0.2">
      <c r="A38" s="113"/>
      <c r="B38" s="113"/>
      <c r="C38" s="113"/>
      <c r="D38" s="113"/>
      <c r="E38" s="113"/>
      <c r="G38" s="114"/>
    </row>
  </sheetData>
  <mergeCells count="25">
    <mergeCell ref="C2:D2"/>
    <mergeCell ref="G3:G7"/>
    <mergeCell ref="P4:P7"/>
    <mergeCell ref="I3:I7"/>
    <mergeCell ref="M5:M7"/>
    <mergeCell ref="N6:N7"/>
    <mergeCell ref="D3:D7"/>
    <mergeCell ref="O6:O7"/>
    <mergeCell ref="A2:A7"/>
    <mergeCell ref="B2:B7"/>
    <mergeCell ref="E2:I2"/>
    <mergeCell ref="K2:S2"/>
    <mergeCell ref="E3:E7"/>
    <mergeCell ref="H3:H7"/>
    <mergeCell ref="F3:F7"/>
    <mergeCell ref="M4:N4"/>
    <mergeCell ref="J3:J7"/>
    <mergeCell ref="C3:C7"/>
    <mergeCell ref="Q1:S1"/>
    <mergeCell ref="R3:R7"/>
    <mergeCell ref="S3:S7"/>
    <mergeCell ref="K3:Q3"/>
    <mergeCell ref="K4:K7"/>
    <mergeCell ref="L4:L7"/>
    <mergeCell ref="Q4:Q7"/>
  </mergeCells>
  <phoneticPr fontId="2"/>
  <pageMargins left="0.59055118110236227" right="0.27559055118110237" top="0.98425196850393704" bottom="0.78740157480314965" header="0" footer="0"/>
  <pageSetup paperSize="9" scale="76"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Normal="75" workbookViewId="0">
      <pane xSplit="1" ySplit="6" topLeftCell="B7" activePane="bottomRight" state="frozen"/>
      <selection pane="topRight" activeCell="B1" sqref="B1"/>
      <selection pane="bottomLeft" activeCell="A7" sqref="A7"/>
      <selection pane="bottomRight" activeCell="X19" sqref="X19"/>
    </sheetView>
  </sheetViews>
  <sheetFormatPr defaultColWidth="9" defaultRowHeight="14" x14ac:dyDescent="0.3"/>
  <cols>
    <col min="1" max="1" width="15.90625" style="129" customWidth="1"/>
    <col min="2" max="2" width="9.6328125" style="80" customWidth="1"/>
    <col min="3" max="5" width="9.6328125" style="130" customWidth="1"/>
    <col min="6" max="6" width="9.6328125" style="80" customWidth="1"/>
    <col min="7" max="7" width="9.6328125" style="130" customWidth="1"/>
    <col min="8" max="21" width="9.6328125" style="80" customWidth="1"/>
    <col min="22" max="16384" width="9" style="80"/>
  </cols>
  <sheetData>
    <row r="1" spans="1:21" ht="18" customHeight="1" x14ac:dyDescent="0.5">
      <c r="A1" s="239" t="s">
        <v>349</v>
      </c>
      <c r="B1" s="253"/>
      <c r="C1" s="324"/>
      <c r="D1" s="324"/>
      <c r="E1" s="324"/>
      <c r="F1" s="263"/>
      <c r="G1" s="324"/>
      <c r="H1" s="263"/>
      <c r="I1" s="263"/>
      <c r="J1" s="263"/>
      <c r="K1" s="263"/>
      <c r="L1" s="263"/>
      <c r="M1" s="213"/>
      <c r="N1" s="213"/>
      <c r="O1" s="213"/>
      <c r="P1" s="213"/>
      <c r="Q1" s="213"/>
      <c r="R1" s="878" t="s">
        <v>484</v>
      </c>
      <c r="S1" s="878"/>
      <c r="T1" s="878"/>
      <c r="U1" s="878"/>
    </row>
    <row r="2" spans="1:21" ht="15" customHeight="1" x14ac:dyDescent="0.5">
      <c r="A2" s="351"/>
      <c r="B2" s="1029" t="s">
        <v>379</v>
      </c>
      <c r="C2" s="1030"/>
      <c r="D2" s="1030"/>
      <c r="E2" s="1030"/>
      <c r="F2" s="1030"/>
      <c r="G2" s="1030"/>
      <c r="H2" s="1030"/>
      <c r="I2" s="1030"/>
      <c r="J2" s="1030"/>
      <c r="K2" s="1030"/>
      <c r="L2" s="1029" t="s">
        <v>382</v>
      </c>
      <c r="M2" s="1030"/>
      <c r="N2" s="1030"/>
      <c r="O2" s="1030"/>
      <c r="P2" s="1030"/>
      <c r="Q2" s="1030"/>
      <c r="R2" s="1030"/>
      <c r="S2" s="1030"/>
      <c r="T2" s="1030"/>
      <c r="U2" s="1030"/>
    </row>
    <row r="3" spans="1:21" s="125" customFormat="1" ht="16.5" customHeight="1" x14ac:dyDescent="0.5">
      <c r="A3" s="482"/>
      <c r="B3" s="1024" t="s">
        <v>294</v>
      </c>
      <c r="C3" s="1025"/>
      <c r="D3" s="1022" t="s">
        <v>397</v>
      </c>
      <c r="E3" s="1022"/>
      <c r="F3" s="1026" t="s">
        <v>398</v>
      </c>
      <c r="G3" s="1022"/>
      <c r="H3" s="1027"/>
      <c r="I3" s="1027"/>
      <c r="J3" s="1027"/>
      <c r="K3" s="1028"/>
      <c r="L3" s="1024" t="s">
        <v>295</v>
      </c>
      <c r="M3" s="1025"/>
      <c r="N3" s="1022" t="s">
        <v>397</v>
      </c>
      <c r="O3" s="1023"/>
      <c r="P3" s="1026" t="s">
        <v>398</v>
      </c>
      <c r="Q3" s="1022"/>
      <c r="R3" s="1027"/>
      <c r="S3" s="1027"/>
      <c r="T3" s="1027"/>
      <c r="U3" s="1028"/>
    </row>
    <row r="4" spans="1:21" s="127" customFormat="1" ht="13.5" customHeight="1" x14ac:dyDescent="0.2">
      <c r="A4" s="354"/>
      <c r="B4" s="483" t="s">
        <v>288</v>
      </c>
      <c r="C4" s="484" t="s">
        <v>287</v>
      </c>
      <c r="D4" s="484" t="s">
        <v>292</v>
      </c>
      <c r="E4" s="485" t="s">
        <v>293</v>
      </c>
      <c r="F4" s="483" t="s">
        <v>289</v>
      </c>
      <c r="G4" s="486" t="s">
        <v>290</v>
      </c>
      <c r="H4" s="487" t="s">
        <v>291</v>
      </c>
      <c r="I4" s="484" t="s">
        <v>380</v>
      </c>
      <c r="J4" s="484" t="s">
        <v>381</v>
      </c>
      <c r="K4" s="488" t="s">
        <v>180</v>
      </c>
      <c r="L4" s="489" t="s">
        <v>288</v>
      </c>
      <c r="M4" s="483" t="s">
        <v>287</v>
      </c>
      <c r="N4" s="487" t="s">
        <v>292</v>
      </c>
      <c r="O4" s="486" t="s">
        <v>293</v>
      </c>
      <c r="P4" s="483" t="s">
        <v>289</v>
      </c>
      <c r="Q4" s="486" t="s">
        <v>290</v>
      </c>
      <c r="R4" s="484" t="s">
        <v>291</v>
      </c>
      <c r="S4" s="484" t="s">
        <v>380</v>
      </c>
      <c r="T4" s="484" t="s">
        <v>381</v>
      </c>
      <c r="U4" s="488" t="s">
        <v>180</v>
      </c>
    </row>
    <row r="5" spans="1:21" ht="16" x14ac:dyDescent="0.5">
      <c r="A5" s="388" t="s">
        <v>178</v>
      </c>
      <c r="B5" s="327">
        <v>1723</v>
      </c>
      <c r="C5" s="327">
        <v>1732</v>
      </c>
      <c r="D5" s="327">
        <v>10</v>
      </c>
      <c r="E5" s="327">
        <v>1713</v>
      </c>
      <c r="F5" s="327">
        <v>4</v>
      </c>
      <c r="G5" s="327">
        <v>1</v>
      </c>
      <c r="H5" s="406">
        <v>1</v>
      </c>
      <c r="I5" s="406">
        <v>962</v>
      </c>
      <c r="J5" s="406">
        <v>764</v>
      </c>
      <c r="K5" s="327">
        <v>1732</v>
      </c>
      <c r="L5" s="327">
        <v>22017</v>
      </c>
      <c r="M5" s="327">
        <v>22070</v>
      </c>
      <c r="N5" s="327">
        <v>337</v>
      </c>
      <c r="O5" s="327">
        <v>21680</v>
      </c>
      <c r="P5" s="327">
        <v>42</v>
      </c>
      <c r="Q5" s="327">
        <v>17</v>
      </c>
      <c r="R5" s="406">
        <v>68</v>
      </c>
      <c r="S5" s="406">
        <v>13955</v>
      </c>
      <c r="T5" s="406">
        <v>7988</v>
      </c>
      <c r="U5" s="327">
        <v>22070</v>
      </c>
    </row>
    <row r="6" spans="1:21" s="538" customFormat="1" ht="43.5" x14ac:dyDescent="0.2">
      <c r="A6" s="430" t="s">
        <v>451</v>
      </c>
      <c r="B6" s="224">
        <f>IF(SUM(B7,B16)=0,"-",SUM(B7,B16))</f>
        <v>77</v>
      </c>
      <c r="C6" s="224">
        <f t="shared" ref="C6:U6" si="0">IF(SUM(C7,C16)=0,"-",SUM(C7,C16))</f>
        <v>77</v>
      </c>
      <c r="D6" s="224">
        <f t="shared" si="0"/>
        <v>1</v>
      </c>
      <c r="E6" s="224">
        <f t="shared" si="0"/>
        <v>76</v>
      </c>
      <c r="F6" s="224" t="str">
        <f t="shared" si="0"/>
        <v>-</v>
      </c>
      <c r="G6" s="224" t="str">
        <f t="shared" si="0"/>
        <v>-</v>
      </c>
      <c r="H6" s="224" t="str">
        <f t="shared" si="0"/>
        <v>-</v>
      </c>
      <c r="I6" s="224">
        <f t="shared" si="0"/>
        <v>70</v>
      </c>
      <c r="J6" s="224">
        <f t="shared" si="0"/>
        <v>7</v>
      </c>
      <c r="K6" s="224">
        <f t="shared" si="0"/>
        <v>77</v>
      </c>
      <c r="L6" s="224">
        <f t="shared" si="0"/>
        <v>2669</v>
      </c>
      <c r="M6" s="224">
        <f t="shared" si="0"/>
        <v>2667</v>
      </c>
      <c r="N6" s="224">
        <f t="shared" si="0"/>
        <v>43</v>
      </c>
      <c r="O6" s="224">
        <f t="shared" si="0"/>
        <v>2626</v>
      </c>
      <c r="P6" s="224">
        <f t="shared" si="0"/>
        <v>4</v>
      </c>
      <c r="Q6" s="224">
        <f t="shared" si="0"/>
        <v>2</v>
      </c>
      <c r="R6" s="224">
        <f t="shared" si="0"/>
        <v>8</v>
      </c>
      <c r="S6" s="224">
        <f t="shared" si="0"/>
        <v>2563</v>
      </c>
      <c r="T6" s="224">
        <f t="shared" si="0"/>
        <v>90</v>
      </c>
      <c r="U6" s="224">
        <f t="shared" si="0"/>
        <v>2667</v>
      </c>
    </row>
    <row r="7" spans="1:21" ht="16" x14ac:dyDescent="0.5">
      <c r="A7" s="341" t="s">
        <v>467</v>
      </c>
      <c r="B7" s="189">
        <f t="shared" ref="B7:J7" si="1">IF(SUM(B8:B15)=0,"-",SUM(B8:B15))</f>
        <v>28</v>
      </c>
      <c r="C7" s="189">
        <f t="shared" si="1"/>
        <v>28</v>
      </c>
      <c r="D7" s="189" t="str">
        <f t="shared" si="1"/>
        <v>-</v>
      </c>
      <c r="E7" s="189">
        <f t="shared" si="1"/>
        <v>28</v>
      </c>
      <c r="F7" s="189" t="str">
        <f t="shared" si="1"/>
        <v>-</v>
      </c>
      <c r="G7" s="189" t="str">
        <f t="shared" si="1"/>
        <v>-</v>
      </c>
      <c r="H7" s="189" t="str">
        <f t="shared" si="1"/>
        <v>-</v>
      </c>
      <c r="I7" s="189">
        <f t="shared" si="1"/>
        <v>21</v>
      </c>
      <c r="J7" s="189">
        <f t="shared" si="1"/>
        <v>7</v>
      </c>
      <c r="K7" s="189">
        <f>SUM(F7:J7)</f>
        <v>28</v>
      </c>
      <c r="L7" s="189">
        <f t="shared" ref="L7:T7" si="2">IF(SUM(L8:L15)=0,"-",SUM(L8:L15))</f>
        <v>685</v>
      </c>
      <c r="M7" s="189">
        <f t="shared" si="2"/>
        <v>684</v>
      </c>
      <c r="N7" s="189">
        <f t="shared" si="2"/>
        <v>13</v>
      </c>
      <c r="O7" s="189">
        <f t="shared" si="2"/>
        <v>672</v>
      </c>
      <c r="P7" s="189">
        <f t="shared" si="2"/>
        <v>2</v>
      </c>
      <c r="Q7" s="189">
        <f t="shared" si="2"/>
        <v>1</v>
      </c>
      <c r="R7" s="189">
        <f t="shared" si="2"/>
        <v>4</v>
      </c>
      <c r="S7" s="189">
        <f t="shared" si="2"/>
        <v>587</v>
      </c>
      <c r="T7" s="189">
        <f t="shared" si="2"/>
        <v>90</v>
      </c>
      <c r="U7" s="189">
        <f>SUM(P7:T7)</f>
        <v>684</v>
      </c>
    </row>
    <row r="8" spans="1:21" ht="16" x14ac:dyDescent="0.5">
      <c r="A8" s="499" t="s">
        <v>468</v>
      </c>
      <c r="B8" s="338">
        <v>9</v>
      </c>
      <c r="C8" s="338">
        <v>9</v>
      </c>
      <c r="D8" s="338" t="s">
        <v>179</v>
      </c>
      <c r="E8" s="338">
        <v>9</v>
      </c>
      <c r="F8" s="338" t="s">
        <v>179</v>
      </c>
      <c r="G8" s="338" t="s">
        <v>179</v>
      </c>
      <c r="H8" s="338" t="s">
        <v>179</v>
      </c>
      <c r="I8" s="338">
        <v>9</v>
      </c>
      <c r="J8" s="338" t="s">
        <v>179</v>
      </c>
      <c r="K8" s="338">
        <f>SUM(F8:J8)</f>
        <v>9</v>
      </c>
      <c r="L8" s="338">
        <v>354</v>
      </c>
      <c r="M8" s="338">
        <v>354</v>
      </c>
      <c r="N8" s="338">
        <v>8</v>
      </c>
      <c r="O8" s="338">
        <v>346</v>
      </c>
      <c r="P8" s="338" t="s">
        <v>179</v>
      </c>
      <c r="Q8" s="338" t="s">
        <v>179</v>
      </c>
      <c r="R8" s="338">
        <v>3</v>
      </c>
      <c r="S8" s="338">
        <v>351</v>
      </c>
      <c r="T8" s="338" t="s">
        <v>179</v>
      </c>
      <c r="U8" s="338">
        <f>SUM(P8:T8)</f>
        <v>354</v>
      </c>
    </row>
    <row r="9" spans="1:21" ht="16" x14ac:dyDescent="0.5">
      <c r="A9" s="505" t="s">
        <v>443</v>
      </c>
      <c r="B9" s="338">
        <v>4</v>
      </c>
      <c r="C9" s="338">
        <v>4</v>
      </c>
      <c r="D9" s="338" t="s">
        <v>179</v>
      </c>
      <c r="E9" s="338">
        <v>4</v>
      </c>
      <c r="F9" s="338" t="s">
        <v>179</v>
      </c>
      <c r="G9" s="338" t="s">
        <v>179</v>
      </c>
      <c r="H9" s="338" t="s">
        <v>179</v>
      </c>
      <c r="I9" s="338" t="s">
        <v>179</v>
      </c>
      <c r="J9" s="338">
        <v>4</v>
      </c>
      <c r="K9" s="338">
        <f t="shared" ref="K9:K15" si="3">SUM(F9:J9)</f>
        <v>4</v>
      </c>
      <c r="L9" s="338">
        <v>36</v>
      </c>
      <c r="M9" s="338">
        <v>35</v>
      </c>
      <c r="N9" s="338" t="s">
        <v>179</v>
      </c>
      <c r="O9" s="338">
        <v>36</v>
      </c>
      <c r="P9" s="338" t="s">
        <v>179</v>
      </c>
      <c r="Q9" s="338" t="s">
        <v>179</v>
      </c>
      <c r="R9" s="338" t="s">
        <v>179</v>
      </c>
      <c r="S9" s="338" t="s">
        <v>179</v>
      </c>
      <c r="T9" s="338">
        <v>35</v>
      </c>
      <c r="U9" s="338">
        <f t="shared" ref="U9:U15" si="4">SUM(P9:T9)</f>
        <v>35</v>
      </c>
    </row>
    <row r="10" spans="1:21" ht="16" x14ac:dyDescent="0.5">
      <c r="A10" s="505" t="s">
        <v>444</v>
      </c>
      <c r="B10" s="338">
        <v>1</v>
      </c>
      <c r="C10" s="338">
        <v>1</v>
      </c>
      <c r="D10" s="338" t="s">
        <v>179</v>
      </c>
      <c r="E10" s="338">
        <v>1</v>
      </c>
      <c r="F10" s="338" t="s">
        <v>179</v>
      </c>
      <c r="G10" s="338" t="s">
        <v>179</v>
      </c>
      <c r="H10" s="338" t="s">
        <v>179</v>
      </c>
      <c r="I10" s="338" t="s">
        <v>179</v>
      </c>
      <c r="J10" s="338">
        <v>1</v>
      </c>
      <c r="K10" s="338">
        <f t="shared" si="3"/>
        <v>1</v>
      </c>
      <c r="L10" s="338">
        <v>31</v>
      </c>
      <c r="M10" s="338">
        <v>31</v>
      </c>
      <c r="N10" s="338">
        <v>2</v>
      </c>
      <c r="O10" s="338">
        <v>29</v>
      </c>
      <c r="P10" s="338">
        <v>1</v>
      </c>
      <c r="Q10" s="338" t="s">
        <v>179</v>
      </c>
      <c r="R10" s="338">
        <v>1</v>
      </c>
      <c r="S10" s="338" t="s">
        <v>179</v>
      </c>
      <c r="T10" s="338">
        <v>29</v>
      </c>
      <c r="U10" s="338">
        <f t="shared" si="4"/>
        <v>31</v>
      </c>
    </row>
    <row r="11" spans="1:21" ht="16" x14ac:dyDescent="0.5">
      <c r="A11" s="505" t="s">
        <v>464</v>
      </c>
      <c r="B11" s="338">
        <v>2</v>
      </c>
      <c r="C11" s="338">
        <v>2</v>
      </c>
      <c r="D11" s="338" t="s">
        <v>179</v>
      </c>
      <c r="E11" s="338">
        <v>2</v>
      </c>
      <c r="F11" s="338" t="s">
        <v>179</v>
      </c>
      <c r="G11" s="338" t="s">
        <v>179</v>
      </c>
      <c r="H11" s="338" t="s">
        <v>179</v>
      </c>
      <c r="I11" s="338">
        <v>2</v>
      </c>
      <c r="J11" s="338" t="s">
        <v>179</v>
      </c>
      <c r="K11" s="338">
        <f t="shared" si="3"/>
        <v>2</v>
      </c>
      <c r="L11" s="338">
        <v>18</v>
      </c>
      <c r="M11" s="338">
        <v>18</v>
      </c>
      <c r="N11" s="338" t="s">
        <v>179</v>
      </c>
      <c r="O11" s="338">
        <v>18</v>
      </c>
      <c r="P11" s="338" t="s">
        <v>179</v>
      </c>
      <c r="Q11" s="338" t="s">
        <v>179</v>
      </c>
      <c r="R11" s="338" t="s">
        <v>179</v>
      </c>
      <c r="S11" s="338">
        <v>18</v>
      </c>
      <c r="T11" s="338" t="s">
        <v>179</v>
      </c>
      <c r="U11" s="338">
        <f t="shared" si="4"/>
        <v>18</v>
      </c>
    </row>
    <row r="12" spans="1:21" ht="16" x14ac:dyDescent="0.5">
      <c r="A12" s="505" t="s">
        <v>445</v>
      </c>
      <c r="B12" s="338" t="s">
        <v>179</v>
      </c>
      <c r="C12" s="338" t="s">
        <v>179</v>
      </c>
      <c r="D12" s="338" t="s">
        <v>179</v>
      </c>
      <c r="E12" s="338" t="s">
        <v>179</v>
      </c>
      <c r="F12" s="338" t="s">
        <v>179</v>
      </c>
      <c r="G12" s="338" t="s">
        <v>179</v>
      </c>
      <c r="H12" s="338" t="s">
        <v>179</v>
      </c>
      <c r="I12" s="338" t="s">
        <v>179</v>
      </c>
      <c r="J12" s="338" t="s">
        <v>179</v>
      </c>
      <c r="K12" s="338" t="s">
        <v>528</v>
      </c>
      <c r="L12" s="338">
        <v>8</v>
      </c>
      <c r="M12" s="338">
        <v>8</v>
      </c>
      <c r="N12" s="338" t="s">
        <v>179</v>
      </c>
      <c r="O12" s="338">
        <v>8</v>
      </c>
      <c r="P12" s="338" t="s">
        <v>179</v>
      </c>
      <c r="Q12" s="338" t="s">
        <v>179</v>
      </c>
      <c r="R12" s="338" t="s">
        <v>179</v>
      </c>
      <c r="S12" s="338" t="s">
        <v>179</v>
      </c>
      <c r="T12" s="338">
        <v>8</v>
      </c>
      <c r="U12" s="338">
        <f t="shared" si="4"/>
        <v>8</v>
      </c>
    </row>
    <row r="13" spans="1:21" ht="16" x14ac:dyDescent="0.5">
      <c r="A13" s="505" t="s">
        <v>446</v>
      </c>
      <c r="B13" s="338">
        <v>5</v>
      </c>
      <c r="C13" s="338">
        <v>5</v>
      </c>
      <c r="D13" s="338" t="s">
        <v>179</v>
      </c>
      <c r="E13" s="338">
        <v>5</v>
      </c>
      <c r="F13" s="338" t="s">
        <v>179</v>
      </c>
      <c r="G13" s="338" t="s">
        <v>179</v>
      </c>
      <c r="H13" s="338" t="s">
        <v>179</v>
      </c>
      <c r="I13" s="338">
        <v>3</v>
      </c>
      <c r="J13" s="338">
        <v>2</v>
      </c>
      <c r="K13" s="338">
        <f t="shared" si="3"/>
        <v>5</v>
      </c>
      <c r="L13" s="338">
        <v>86</v>
      </c>
      <c r="M13" s="338">
        <v>86</v>
      </c>
      <c r="N13" s="338">
        <v>1</v>
      </c>
      <c r="O13" s="338">
        <v>85</v>
      </c>
      <c r="P13" s="338" t="s">
        <v>179</v>
      </c>
      <c r="Q13" s="338" t="s">
        <v>179</v>
      </c>
      <c r="R13" s="338" t="s">
        <v>179</v>
      </c>
      <c r="S13" s="338">
        <v>68</v>
      </c>
      <c r="T13" s="338">
        <v>18</v>
      </c>
      <c r="U13" s="338">
        <f t="shared" si="4"/>
        <v>86</v>
      </c>
    </row>
    <row r="14" spans="1:21" ht="16" x14ac:dyDescent="0.5">
      <c r="A14" s="505" t="s">
        <v>447</v>
      </c>
      <c r="B14" s="338">
        <v>3</v>
      </c>
      <c r="C14" s="338">
        <v>3</v>
      </c>
      <c r="D14" s="338" t="s">
        <v>179</v>
      </c>
      <c r="E14" s="338">
        <v>3</v>
      </c>
      <c r="F14" s="338" t="s">
        <v>179</v>
      </c>
      <c r="G14" s="338" t="s">
        <v>179</v>
      </c>
      <c r="H14" s="338" t="s">
        <v>179</v>
      </c>
      <c r="I14" s="338">
        <v>3</v>
      </c>
      <c r="J14" s="338" t="s">
        <v>179</v>
      </c>
      <c r="K14" s="338">
        <f t="shared" si="3"/>
        <v>3</v>
      </c>
      <c r="L14" s="338">
        <v>44</v>
      </c>
      <c r="M14" s="338">
        <v>44</v>
      </c>
      <c r="N14" s="338" t="s">
        <v>179</v>
      </c>
      <c r="O14" s="338">
        <v>44</v>
      </c>
      <c r="P14" s="338" t="s">
        <v>179</v>
      </c>
      <c r="Q14" s="338" t="s">
        <v>179</v>
      </c>
      <c r="R14" s="338" t="s">
        <v>179</v>
      </c>
      <c r="S14" s="338">
        <v>44</v>
      </c>
      <c r="T14" s="338" t="s">
        <v>179</v>
      </c>
      <c r="U14" s="338">
        <f t="shared" si="4"/>
        <v>44</v>
      </c>
    </row>
    <row r="15" spans="1:21" ht="16" x14ac:dyDescent="0.5">
      <c r="A15" s="500" t="s">
        <v>448</v>
      </c>
      <c r="B15" s="338">
        <v>4</v>
      </c>
      <c r="C15" s="338">
        <v>4</v>
      </c>
      <c r="D15" s="338" t="s">
        <v>179</v>
      </c>
      <c r="E15" s="338">
        <v>4</v>
      </c>
      <c r="F15" s="338" t="s">
        <v>179</v>
      </c>
      <c r="G15" s="338" t="s">
        <v>179</v>
      </c>
      <c r="H15" s="338" t="s">
        <v>179</v>
      </c>
      <c r="I15" s="338">
        <v>4</v>
      </c>
      <c r="J15" s="338" t="s">
        <v>179</v>
      </c>
      <c r="K15" s="338">
        <f t="shared" si="3"/>
        <v>4</v>
      </c>
      <c r="L15" s="338">
        <v>108</v>
      </c>
      <c r="M15" s="338">
        <v>108</v>
      </c>
      <c r="N15" s="338">
        <v>2</v>
      </c>
      <c r="O15" s="338">
        <v>106</v>
      </c>
      <c r="P15" s="338">
        <v>1</v>
      </c>
      <c r="Q15" s="338">
        <v>1</v>
      </c>
      <c r="R15" s="338" t="s">
        <v>179</v>
      </c>
      <c r="S15" s="338">
        <v>106</v>
      </c>
      <c r="T15" s="338" t="s">
        <v>179</v>
      </c>
      <c r="U15" s="338">
        <f t="shared" si="4"/>
        <v>108</v>
      </c>
    </row>
    <row r="16" spans="1:21" ht="16" x14ac:dyDescent="0.5">
      <c r="A16" s="341" t="s">
        <v>449</v>
      </c>
      <c r="B16" s="189">
        <v>49</v>
      </c>
      <c r="C16" s="189">
        <v>49</v>
      </c>
      <c r="D16" s="189">
        <v>1</v>
      </c>
      <c r="E16" s="189">
        <v>48</v>
      </c>
      <c r="F16" s="189" t="s">
        <v>179</v>
      </c>
      <c r="G16" s="189" t="s">
        <v>179</v>
      </c>
      <c r="H16" s="189" t="s">
        <v>179</v>
      </c>
      <c r="I16" s="189">
        <v>49</v>
      </c>
      <c r="J16" s="189" t="s">
        <v>179</v>
      </c>
      <c r="K16" s="189">
        <f>SUM(F16:J16)</f>
        <v>49</v>
      </c>
      <c r="L16" s="189">
        <v>1984</v>
      </c>
      <c r="M16" s="189">
        <v>1983</v>
      </c>
      <c r="N16" s="189">
        <v>30</v>
      </c>
      <c r="O16" s="189">
        <v>1954</v>
      </c>
      <c r="P16" s="189">
        <v>2</v>
      </c>
      <c r="Q16" s="189">
        <v>1</v>
      </c>
      <c r="R16" s="189">
        <v>4</v>
      </c>
      <c r="S16" s="189">
        <v>1976</v>
      </c>
      <c r="T16" s="189" t="s">
        <v>179</v>
      </c>
      <c r="U16" s="189">
        <f>SUM(P16:T16)</f>
        <v>1983</v>
      </c>
    </row>
    <row r="17" spans="1:21" s="124" customFormat="1" ht="43.5" x14ac:dyDescent="0.2">
      <c r="A17" s="430" t="s">
        <v>465</v>
      </c>
      <c r="B17" s="224">
        <f>B18</f>
        <v>24</v>
      </c>
      <c r="C17" s="224">
        <f t="shared" ref="C17:U17" si="5">C18</f>
        <v>24</v>
      </c>
      <c r="D17" s="224" t="str">
        <f t="shared" si="5"/>
        <v>-</v>
      </c>
      <c r="E17" s="224">
        <f t="shared" si="5"/>
        <v>24</v>
      </c>
      <c r="F17" s="224" t="str">
        <f t="shared" si="5"/>
        <v>-</v>
      </c>
      <c r="G17" s="224" t="str">
        <f t="shared" si="5"/>
        <v>-</v>
      </c>
      <c r="H17" s="224" t="str">
        <f t="shared" si="5"/>
        <v>-</v>
      </c>
      <c r="I17" s="224">
        <f t="shared" si="5"/>
        <v>9</v>
      </c>
      <c r="J17" s="224">
        <f t="shared" si="5"/>
        <v>15</v>
      </c>
      <c r="K17" s="224">
        <f t="shared" si="5"/>
        <v>24</v>
      </c>
      <c r="L17" s="224">
        <f t="shared" si="5"/>
        <v>130</v>
      </c>
      <c r="M17" s="224">
        <f t="shared" si="5"/>
        <v>130</v>
      </c>
      <c r="N17" s="224">
        <f t="shared" si="5"/>
        <v>1</v>
      </c>
      <c r="O17" s="224">
        <f t="shared" si="5"/>
        <v>129</v>
      </c>
      <c r="P17" s="224">
        <f t="shared" si="5"/>
        <v>1</v>
      </c>
      <c r="Q17" s="224" t="str">
        <f t="shared" si="5"/>
        <v>-</v>
      </c>
      <c r="R17" s="224">
        <f t="shared" si="5"/>
        <v>1</v>
      </c>
      <c r="S17" s="224">
        <f t="shared" si="5"/>
        <v>94</v>
      </c>
      <c r="T17" s="224">
        <f t="shared" si="5"/>
        <v>34</v>
      </c>
      <c r="U17" s="224">
        <f t="shared" si="5"/>
        <v>130</v>
      </c>
    </row>
    <row r="18" spans="1:21" ht="16" x14ac:dyDescent="0.5">
      <c r="A18" s="341" t="s">
        <v>452</v>
      </c>
      <c r="B18" s="189">
        <f>IF(SUM(B19:B22)=0,"-",SUM(B19:B22))</f>
        <v>24</v>
      </c>
      <c r="C18" s="189">
        <f t="shared" ref="C18:U18" si="6">IF(SUM(C19:C22)=0,"-",SUM(C19:C22))</f>
        <v>24</v>
      </c>
      <c r="D18" s="189" t="str">
        <f t="shared" si="6"/>
        <v>-</v>
      </c>
      <c r="E18" s="189">
        <f t="shared" si="6"/>
        <v>24</v>
      </c>
      <c r="F18" s="189" t="str">
        <f t="shared" si="6"/>
        <v>-</v>
      </c>
      <c r="G18" s="189" t="str">
        <f t="shared" si="6"/>
        <v>-</v>
      </c>
      <c r="H18" s="189" t="str">
        <f t="shared" si="6"/>
        <v>-</v>
      </c>
      <c r="I18" s="189">
        <f t="shared" si="6"/>
        <v>9</v>
      </c>
      <c r="J18" s="189">
        <f t="shared" si="6"/>
        <v>15</v>
      </c>
      <c r="K18" s="189">
        <f t="shared" si="6"/>
        <v>24</v>
      </c>
      <c r="L18" s="189">
        <f t="shared" si="6"/>
        <v>130</v>
      </c>
      <c r="M18" s="189">
        <f t="shared" si="6"/>
        <v>130</v>
      </c>
      <c r="N18" s="189">
        <f t="shared" si="6"/>
        <v>1</v>
      </c>
      <c r="O18" s="189">
        <f t="shared" si="6"/>
        <v>129</v>
      </c>
      <c r="P18" s="189">
        <f t="shared" si="6"/>
        <v>1</v>
      </c>
      <c r="Q18" s="189" t="str">
        <f t="shared" si="6"/>
        <v>-</v>
      </c>
      <c r="R18" s="189">
        <f t="shared" si="6"/>
        <v>1</v>
      </c>
      <c r="S18" s="189">
        <f t="shared" si="6"/>
        <v>94</v>
      </c>
      <c r="T18" s="189">
        <f t="shared" si="6"/>
        <v>34</v>
      </c>
      <c r="U18" s="189">
        <f t="shared" si="6"/>
        <v>130</v>
      </c>
    </row>
    <row r="19" spans="1:21" ht="16" x14ac:dyDescent="0.5">
      <c r="A19" s="499" t="s">
        <v>453</v>
      </c>
      <c r="B19" s="338" t="s">
        <v>534</v>
      </c>
      <c r="C19" s="338" t="s">
        <v>534</v>
      </c>
      <c r="D19" s="338" t="s">
        <v>534</v>
      </c>
      <c r="E19" s="338" t="s">
        <v>534</v>
      </c>
      <c r="F19" s="338" t="s">
        <v>534</v>
      </c>
      <c r="G19" s="338" t="s">
        <v>534</v>
      </c>
      <c r="H19" s="338" t="s">
        <v>534</v>
      </c>
      <c r="I19" s="338" t="s">
        <v>534</v>
      </c>
      <c r="J19" s="338" t="s">
        <v>534</v>
      </c>
      <c r="K19" s="338" t="s">
        <v>534</v>
      </c>
      <c r="L19" s="338" t="s">
        <v>534</v>
      </c>
      <c r="M19" s="338" t="s">
        <v>534</v>
      </c>
      <c r="N19" s="338" t="s">
        <v>534</v>
      </c>
      <c r="O19" s="338" t="s">
        <v>534</v>
      </c>
      <c r="P19" s="338" t="s">
        <v>534</v>
      </c>
      <c r="Q19" s="338" t="s">
        <v>534</v>
      </c>
      <c r="R19" s="338" t="s">
        <v>534</v>
      </c>
      <c r="S19" s="338" t="s">
        <v>534</v>
      </c>
      <c r="T19" s="338" t="s">
        <v>534</v>
      </c>
      <c r="U19" s="338" t="str">
        <f>IF(SUM(P19:T19)=0,"-",SUM(P19:T19))</f>
        <v>-</v>
      </c>
    </row>
    <row r="20" spans="1:21" ht="16" x14ac:dyDescent="0.5">
      <c r="A20" s="505" t="s">
        <v>454</v>
      </c>
      <c r="B20" s="338" t="s">
        <v>529</v>
      </c>
      <c r="C20" s="338" t="s">
        <v>529</v>
      </c>
      <c r="D20" s="338" t="s">
        <v>529</v>
      </c>
      <c r="E20" s="338" t="s">
        <v>529</v>
      </c>
      <c r="F20" s="338" t="s">
        <v>529</v>
      </c>
      <c r="G20" s="338" t="s">
        <v>529</v>
      </c>
      <c r="H20" s="338" t="s">
        <v>529</v>
      </c>
      <c r="I20" s="338" t="s">
        <v>529</v>
      </c>
      <c r="J20" s="338" t="s">
        <v>529</v>
      </c>
      <c r="K20" s="338" t="str">
        <f>IF(SUM(F20:J20)=0,"-",SUM(F20:J20))</f>
        <v>-</v>
      </c>
      <c r="L20" s="338">
        <v>2</v>
      </c>
      <c r="M20" s="338">
        <v>2</v>
      </c>
      <c r="N20" s="338" t="s">
        <v>534</v>
      </c>
      <c r="O20" s="338">
        <v>2</v>
      </c>
      <c r="P20" s="338" t="s">
        <v>534</v>
      </c>
      <c r="Q20" s="338" t="s">
        <v>534</v>
      </c>
      <c r="R20" s="338" t="s">
        <v>534</v>
      </c>
      <c r="S20" s="338" t="s">
        <v>534</v>
      </c>
      <c r="T20" s="338">
        <v>2</v>
      </c>
      <c r="U20" s="338">
        <f>IF(SUM(P20:T20)=0,"-",SUM(P20:T20))</f>
        <v>2</v>
      </c>
    </row>
    <row r="21" spans="1:21" ht="16" x14ac:dyDescent="0.5">
      <c r="A21" s="505" t="s">
        <v>455</v>
      </c>
      <c r="B21" s="338">
        <v>15</v>
      </c>
      <c r="C21" s="338">
        <v>15</v>
      </c>
      <c r="D21" s="338" t="s">
        <v>529</v>
      </c>
      <c r="E21" s="338">
        <v>15</v>
      </c>
      <c r="F21" s="338" t="s">
        <v>529</v>
      </c>
      <c r="G21" s="338" t="s">
        <v>529</v>
      </c>
      <c r="H21" s="338" t="s">
        <v>529</v>
      </c>
      <c r="I21" s="338" t="s">
        <v>529</v>
      </c>
      <c r="J21" s="338">
        <v>15</v>
      </c>
      <c r="K21" s="338">
        <f>IF(SUM(F21:J21)=0,"-",SUM(F21:J21))</f>
        <v>15</v>
      </c>
      <c r="L21" s="338">
        <v>35</v>
      </c>
      <c r="M21" s="338">
        <v>35</v>
      </c>
      <c r="N21" s="338" t="s">
        <v>534</v>
      </c>
      <c r="O21" s="338">
        <v>35</v>
      </c>
      <c r="P21" s="338" t="s">
        <v>534</v>
      </c>
      <c r="Q21" s="338" t="s">
        <v>534</v>
      </c>
      <c r="R21" s="338">
        <v>1</v>
      </c>
      <c r="S21" s="338">
        <v>2</v>
      </c>
      <c r="T21" s="338">
        <v>32</v>
      </c>
      <c r="U21" s="338">
        <f>IF(SUM(P21:T21)=0,"-",SUM(P21:T21))</f>
        <v>35</v>
      </c>
    </row>
    <row r="22" spans="1:21" ht="16" x14ac:dyDescent="0.5">
      <c r="A22" s="500" t="s">
        <v>456</v>
      </c>
      <c r="B22" s="338">
        <v>9</v>
      </c>
      <c r="C22" s="338">
        <v>9</v>
      </c>
      <c r="D22" s="338" t="s">
        <v>529</v>
      </c>
      <c r="E22" s="338">
        <v>9</v>
      </c>
      <c r="F22" s="338" t="s">
        <v>529</v>
      </c>
      <c r="G22" s="338" t="s">
        <v>529</v>
      </c>
      <c r="H22" s="338" t="s">
        <v>529</v>
      </c>
      <c r="I22" s="338">
        <v>9</v>
      </c>
      <c r="J22" s="338" t="s">
        <v>375</v>
      </c>
      <c r="K22" s="338">
        <f>IF(SUM(F22:J22)=0,"-",SUM(F22:J22))</f>
        <v>9</v>
      </c>
      <c r="L22" s="338">
        <v>93</v>
      </c>
      <c r="M22" s="338">
        <v>93</v>
      </c>
      <c r="N22" s="338">
        <v>1</v>
      </c>
      <c r="O22" s="338">
        <v>92</v>
      </c>
      <c r="P22" s="338">
        <v>1</v>
      </c>
      <c r="Q22" s="338" t="s">
        <v>534</v>
      </c>
      <c r="R22" s="338" t="s">
        <v>534</v>
      </c>
      <c r="S22" s="338">
        <v>92</v>
      </c>
      <c r="T22" s="338" t="s">
        <v>375</v>
      </c>
      <c r="U22" s="338">
        <f>IF(SUM(P22:T22)=0,"-",SUM(P22:T22))</f>
        <v>93</v>
      </c>
    </row>
    <row r="23" spans="1:21" s="544" customFormat="1" ht="43.5" x14ac:dyDescent="0.2">
      <c r="A23" s="528" t="s">
        <v>466</v>
      </c>
      <c r="B23" s="531">
        <f>B24</f>
        <v>20</v>
      </c>
      <c r="C23" s="531">
        <f t="shared" ref="C23:T23" si="7">C24</f>
        <v>20</v>
      </c>
      <c r="D23" s="531" t="str">
        <f t="shared" si="7"/>
        <v>-</v>
      </c>
      <c r="E23" s="531">
        <f t="shared" si="7"/>
        <v>20</v>
      </c>
      <c r="F23" s="531" t="str">
        <f t="shared" si="7"/>
        <v>-</v>
      </c>
      <c r="G23" s="531" t="str">
        <f t="shared" si="7"/>
        <v>-</v>
      </c>
      <c r="H23" s="531" t="str">
        <f t="shared" si="7"/>
        <v>-</v>
      </c>
      <c r="I23" s="531">
        <f t="shared" si="7"/>
        <v>12</v>
      </c>
      <c r="J23" s="531">
        <f t="shared" si="7"/>
        <v>8</v>
      </c>
      <c r="K23" s="531">
        <f t="shared" si="7"/>
        <v>20</v>
      </c>
      <c r="L23" s="531">
        <f t="shared" si="7"/>
        <v>335</v>
      </c>
      <c r="M23" s="531">
        <f t="shared" si="7"/>
        <v>335</v>
      </c>
      <c r="N23" s="531">
        <f t="shared" si="7"/>
        <v>9</v>
      </c>
      <c r="O23" s="531">
        <f t="shared" si="7"/>
        <v>326</v>
      </c>
      <c r="P23" s="531">
        <f t="shared" si="7"/>
        <v>1</v>
      </c>
      <c r="Q23" s="531" t="str">
        <f t="shared" si="7"/>
        <v>-</v>
      </c>
      <c r="R23" s="531">
        <f t="shared" si="7"/>
        <v>1</v>
      </c>
      <c r="S23" s="531">
        <f t="shared" si="7"/>
        <v>267</v>
      </c>
      <c r="T23" s="531">
        <f t="shared" si="7"/>
        <v>66</v>
      </c>
      <c r="U23" s="531">
        <f>SUM(P23:T23)</f>
        <v>335</v>
      </c>
    </row>
    <row r="24" spans="1:21" s="544" customFormat="1" ht="14.5" x14ac:dyDescent="0.2">
      <c r="A24" s="534" t="s">
        <v>458</v>
      </c>
      <c r="B24" s="545">
        <f t="shared" ref="B24:U24" si="8">IF(SUM(B25:B44)=0,"-",SUM(B25:B44))</f>
        <v>20</v>
      </c>
      <c r="C24" s="545">
        <f t="shared" si="8"/>
        <v>20</v>
      </c>
      <c r="D24" s="545" t="str">
        <f t="shared" si="8"/>
        <v>-</v>
      </c>
      <c r="E24" s="545">
        <f t="shared" si="8"/>
        <v>20</v>
      </c>
      <c r="F24" s="545" t="str">
        <f t="shared" si="8"/>
        <v>-</v>
      </c>
      <c r="G24" s="545" t="str">
        <f t="shared" si="8"/>
        <v>-</v>
      </c>
      <c r="H24" s="545" t="str">
        <f t="shared" si="8"/>
        <v>-</v>
      </c>
      <c r="I24" s="545">
        <f t="shared" si="8"/>
        <v>12</v>
      </c>
      <c r="J24" s="545">
        <f t="shared" si="8"/>
        <v>8</v>
      </c>
      <c r="K24" s="545">
        <f t="shared" si="8"/>
        <v>20</v>
      </c>
      <c r="L24" s="545">
        <f t="shared" si="8"/>
        <v>335</v>
      </c>
      <c r="M24" s="545">
        <f t="shared" si="8"/>
        <v>335</v>
      </c>
      <c r="N24" s="545">
        <f t="shared" si="8"/>
        <v>9</v>
      </c>
      <c r="O24" s="545">
        <f t="shared" si="8"/>
        <v>326</v>
      </c>
      <c r="P24" s="545">
        <f t="shared" si="8"/>
        <v>1</v>
      </c>
      <c r="Q24" s="545" t="str">
        <f t="shared" si="8"/>
        <v>-</v>
      </c>
      <c r="R24" s="545">
        <f t="shared" si="8"/>
        <v>1</v>
      </c>
      <c r="S24" s="545">
        <f t="shared" si="8"/>
        <v>267</v>
      </c>
      <c r="T24" s="545">
        <f t="shared" si="8"/>
        <v>66</v>
      </c>
      <c r="U24" s="545">
        <f t="shared" si="8"/>
        <v>335</v>
      </c>
    </row>
    <row r="25" spans="1:21" s="544" customFormat="1" ht="14.5" x14ac:dyDescent="0.2">
      <c r="A25" s="535" t="s">
        <v>459</v>
      </c>
      <c r="B25" s="546">
        <v>8</v>
      </c>
      <c r="C25" s="546">
        <v>8</v>
      </c>
      <c r="D25" s="546" t="s">
        <v>179</v>
      </c>
      <c r="E25" s="546">
        <v>8</v>
      </c>
      <c r="F25" s="546" t="s">
        <v>179</v>
      </c>
      <c r="G25" s="546" t="s">
        <v>179</v>
      </c>
      <c r="H25" s="546" t="s">
        <v>179</v>
      </c>
      <c r="I25" s="546" t="s">
        <v>179</v>
      </c>
      <c r="J25" s="546">
        <v>8</v>
      </c>
      <c r="K25" s="546">
        <f>SUM(F25:J25)</f>
        <v>8</v>
      </c>
      <c r="L25" s="546">
        <v>66</v>
      </c>
      <c r="M25" s="546">
        <v>66</v>
      </c>
      <c r="N25" s="546">
        <v>2</v>
      </c>
      <c r="O25" s="546">
        <v>64</v>
      </c>
      <c r="P25" s="546" t="s">
        <v>179</v>
      </c>
      <c r="Q25" s="546" t="s">
        <v>179</v>
      </c>
      <c r="R25" s="546" t="s">
        <v>179</v>
      </c>
      <c r="S25" s="546" t="s">
        <v>179</v>
      </c>
      <c r="T25" s="546">
        <v>66</v>
      </c>
      <c r="U25" s="546">
        <f>SUM(P25:T25)</f>
        <v>66</v>
      </c>
    </row>
    <row r="26" spans="1:21" s="544" customFormat="1" ht="14.5" x14ac:dyDescent="0.2">
      <c r="A26" s="536" t="s">
        <v>461</v>
      </c>
      <c r="B26" s="546">
        <v>4</v>
      </c>
      <c r="C26" s="546">
        <v>4</v>
      </c>
      <c r="D26" s="546" t="s">
        <v>179</v>
      </c>
      <c r="E26" s="546">
        <v>4</v>
      </c>
      <c r="F26" s="546" t="s">
        <v>179</v>
      </c>
      <c r="G26" s="546" t="s">
        <v>179</v>
      </c>
      <c r="H26" s="546" t="s">
        <v>179</v>
      </c>
      <c r="I26" s="546">
        <v>4</v>
      </c>
      <c r="J26" s="546" t="s">
        <v>179</v>
      </c>
      <c r="K26" s="546">
        <f>SUM(F26:J26)</f>
        <v>4</v>
      </c>
      <c r="L26" s="546">
        <v>65</v>
      </c>
      <c r="M26" s="546">
        <v>65</v>
      </c>
      <c r="N26" s="546">
        <v>2</v>
      </c>
      <c r="O26" s="546">
        <v>63</v>
      </c>
      <c r="P26" s="546" t="s">
        <v>179</v>
      </c>
      <c r="Q26" s="546" t="s">
        <v>179</v>
      </c>
      <c r="R26" s="546">
        <v>1</v>
      </c>
      <c r="S26" s="546">
        <v>64</v>
      </c>
      <c r="T26" s="546" t="s">
        <v>179</v>
      </c>
      <c r="U26" s="546">
        <f>SUM(P26:T26)</f>
        <v>65</v>
      </c>
    </row>
    <row r="27" spans="1:21" s="544" customFormat="1" ht="14.5" x14ac:dyDescent="0.2">
      <c r="A27" s="536" t="s">
        <v>460</v>
      </c>
      <c r="B27" s="546">
        <v>6</v>
      </c>
      <c r="C27" s="546">
        <v>6</v>
      </c>
      <c r="D27" s="546" t="s">
        <v>179</v>
      </c>
      <c r="E27" s="546">
        <v>6</v>
      </c>
      <c r="F27" s="546" t="s">
        <v>179</v>
      </c>
      <c r="G27" s="546" t="s">
        <v>179</v>
      </c>
      <c r="H27" s="546" t="s">
        <v>179</v>
      </c>
      <c r="I27" s="546">
        <v>6</v>
      </c>
      <c r="J27" s="546" t="s">
        <v>179</v>
      </c>
      <c r="K27" s="546">
        <f>SUM(F27:J27)</f>
        <v>6</v>
      </c>
      <c r="L27" s="546">
        <v>123</v>
      </c>
      <c r="M27" s="546">
        <v>123</v>
      </c>
      <c r="N27" s="546">
        <v>2</v>
      </c>
      <c r="O27" s="546">
        <v>121</v>
      </c>
      <c r="P27" s="546">
        <v>1</v>
      </c>
      <c r="Q27" s="546" t="s">
        <v>179</v>
      </c>
      <c r="R27" s="546" t="s">
        <v>179</v>
      </c>
      <c r="S27" s="546">
        <v>122</v>
      </c>
      <c r="T27" s="546" t="s">
        <v>179</v>
      </c>
      <c r="U27" s="546">
        <f>SUM(P27:T27)</f>
        <v>123</v>
      </c>
    </row>
    <row r="28" spans="1:21" s="607" customFormat="1" ht="14.5" x14ac:dyDescent="0.2">
      <c r="A28" s="536" t="s">
        <v>462</v>
      </c>
      <c r="B28" s="546">
        <v>1</v>
      </c>
      <c r="C28" s="546">
        <v>1</v>
      </c>
      <c r="D28" s="546" t="s">
        <v>179</v>
      </c>
      <c r="E28" s="546">
        <v>1</v>
      </c>
      <c r="F28" s="546" t="s">
        <v>179</v>
      </c>
      <c r="G28" s="546" t="s">
        <v>179</v>
      </c>
      <c r="H28" s="546" t="s">
        <v>179</v>
      </c>
      <c r="I28" s="546">
        <v>1</v>
      </c>
      <c r="J28" s="546" t="s">
        <v>179</v>
      </c>
      <c r="K28" s="546">
        <f>SUM(F28:J28)</f>
        <v>1</v>
      </c>
      <c r="L28" s="546">
        <v>34</v>
      </c>
      <c r="M28" s="546">
        <v>34</v>
      </c>
      <c r="N28" s="546">
        <v>1</v>
      </c>
      <c r="O28" s="546">
        <v>33</v>
      </c>
      <c r="P28" s="546" t="s">
        <v>179</v>
      </c>
      <c r="Q28" s="546" t="s">
        <v>179</v>
      </c>
      <c r="R28" s="546" t="s">
        <v>179</v>
      </c>
      <c r="S28" s="546">
        <v>34</v>
      </c>
      <c r="T28" s="546" t="s">
        <v>179</v>
      </c>
      <c r="U28" s="546">
        <f>SUM(P28:T28)</f>
        <v>34</v>
      </c>
    </row>
    <row r="29" spans="1:21" s="544" customFormat="1" ht="14.5" x14ac:dyDescent="0.2">
      <c r="A29" s="537" t="s">
        <v>463</v>
      </c>
      <c r="B29" s="546">
        <v>1</v>
      </c>
      <c r="C29" s="546">
        <v>1</v>
      </c>
      <c r="D29" s="546" t="s">
        <v>179</v>
      </c>
      <c r="E29" s="546">
        <v>1</v>
      </c>
      <c r="F29" s="546" t="s">
        <v>179</v>
      </c>
      <c r="G29" s="546" t="s">
        <v>179</v>
      </c>
      <c r="H29" s="546" t="s">
        <v>179</v>
      </c>
      <c r="I29" s="546">
        <v>1</v>
      </c>
      <c r="J29" s="546" t="s">
        <v>179</v>
      </c>
      <c r="K29" s="546">
        <f>SUM(F29:J29)</f>
        <v>1</v>
      </c>
      <c r="L29" s="546">
        <v>47</v>
      </c>
      <c r="M29" s="546">
        <v>47</v>
      </c>
      <c r="N29" s="546">
        <v>2</v>
      </c>
      <c r="O29" s="546">
        <v>45</v>
      </c>
      <c r="P29" s="546" t="s">
        <v>179</v>
      </c>
      <c r="Q29" s="546" t="s">
        <v>179</v>
      </c>
      <c r="R29" s="546" t="s">
        <v>179</v>
      </c>
      <c r="S29" s="546">
        <v>47</v>
      </c>
      <c r="T29" s="546" t="s">
        <v>179</v>
      </c>
      <c r="U29" s="546">
        <f>SUM(P29:T29)</f>
        <v>47</v>
      </c>
    </row>
    <row r="30" spans="1:21" ht="16" x14ac:dyDescent="0.5">
      <c r="A30" s="249" t="s">
        <v>336</v>
      </c>
      <c r="B30" s="211"/>
      <c r="C30" s="212"/>
      <c r="D30" s="212"/>
      <c r="E30" s="212"/>
      <c r="F30" s="211"/>
      <c r="G30" s="212"/>
      <c r="H30" s="262"/>
      <c r="I30" s="262"/>
      <c r="J30" s="262"/>
      <c r="K30" s="262"/>
      <c r="L30" s="262"/>
      <c r="M30" s="262"/>
      <c r="N30" s="262"/>
      <c r="O30" s="262"/>
      <c r="P30" s="262"/>
      <c r="Q30" s="262"/>
      <c r="R30" s="262"/>
      <c r="S30" s="262"/>
      <c r="T30" s="262"/>
      <c r="U30" s="213"/>
    </row>
    <row r="31" spans="1:21" ht="16" x14ac:dyDescent="0.5">
      <c r="A31" s="331"/>
      <c r="B31" s="262"/>
      <c r="C31" s="332"/>
      <c r="D31" s="332"/>
      <c r="E31" s="332"/>
      <c r="F31" s="262"/>
      <c r="G31" s="332"/>
      <c r="H31" s="262"/>
      <c r="I31" s="262"/>
      <c r="J31" s="262"/>
      <c r="K31" s="262"/>
      <c r="L31" s="262"/>
      <c r="M31" s="262"/>
      <c r="N31" s="262"/>
      <c r="O31" s="262"/>
      <c r="P31" s="262"/>
      <c r="Q31" s="262"/>
      <c r="R31" s="262"/>
      <c r="S31" s="262"/>
      <c r="T31" s="262"/>
      <c r="U31" s="213"/>
    </row>
    <row r="32" spans="1:21" ht="16" x14ac:dyDescent="0.5">
      <c r="A32" s="331"/>
      <c r="B32" s="213"/>
      <c r="C32" s="342"/>
      <c r="D32" s="342"/>
      <c r="E32" s="342"/>
      <c r="F32" s="213"/>
      <c r="G32" s="342"/>
      <c r="H32" s="213"/>
      <c r="I32" s="213"/>
      <c r="J32" s="213"/>
      <c r="K32" s="213"/>
      <c r="L32" s="213"/>
      <c r="M32" s="213"/>
      <c r="N32" s="213"/>
      <c r="O32" s="213"/>
      <c r="P32" s="213"/>
      <c r="Q32" s="213"/>
      <c r="R32" s="213"/>
      <c r="S32" s="213"/>
      <c r="T32" s="213"/>
      <c r="U32" s="213"/>
    </row>
    <row r="33" spans="1:21" ht="16" x14ac:dyDescent="0.5">
      <c r="A33" s="331"/>
      <c r="B33" s="213"/>
      <c r="C33" s="342"/>
      <c r="D33" s="342"/>
      <c r="E33" s="342"/>
      <c r="F33" s="213"/>
      <c r="G33" s="342"/>
      <c r="H33" s="213"/>
      <c r="I33" s="213"/>
      <c r="J33" s="213"/>
      <c r="K33" s="213"/>
      <c r="L33" s="213"/>
      <c r="M33" s="213"/>
      <c r="N33" s="213"/>
      <c r="O33" s="213"/>
      <c r="P33" s="213"/>
      <c r="Q33" s="213"/>
      <c r="R33" s="213"/>
      <c r="S33" s="213"/>
      <c r="T33" s="213"/>
      <c r="U33" s="213"/>
    </row>
    <row r="34" spans="1:21" x14ac:dyDescent="0.3">
      <c r="A34" s="111"/>
      <c r="B34" s="88"/>
      <c r="C34" s="112"/>
      <c r="D34" s="112"/>
      <c r="E34" s="112"/>
      <c r="F34" s="88"/>
      <c r="G34" s="112"/>
      <c r="H34" s="88"/>
      <c r="I34" s="88"/>
      <c r="J34" s="88"/>
      <c r="K34" s="88"/>
    </row>
    <row r="41" spans="1:21" x14ac:dyDescent="0.3">
      <c r="L41" s="84"/>
    </row>
    <row r="42" spans="1:21" x14ac:dyDescent="0.3">
      <c r="G42" s="132"/>
      <c r="H42" s="84"/>
      <c r="I42" s="84"/>
      <c r="J42" s="84"/>
      <c r="L42" s="84"/>
    </row>
    <row r="43" spans="1:21" x14ac:dyDescent="0.3">
      <c r="H43" s="84"/>
      <c r="I43" s="84"/>
      <c r="J43" s="84"/>
    </row>
  </sheetData>
  <mergeCells count="9">
    <mergeCell ref="N3:O3"/>
    <mergeCell ref="R1:U1"/>
    <mergeCell ref="B3:C3"/>
    <mergeCell ref="L3:M3"/>
    <mergeCell ref="F3:K3"/>
    <mergeCell ref="B2:K2"/>
    <mergeCell ref="L2:U2"/>
    <mergeCell ref="P3:U3"/>
    <mergeCell ref="D3:E3"/>
  </mergeCells>
  <phoneticPr fontId="2"/>
  <pageMargins left="0.78740157480314965" right="0.54" top="0.79" bottom="0.78740157480314965" header="0" footer="0"/>
  <pageSetup paperSize="9" scale="63"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tabSelected="1" view="pageBreakPreview" zoomScale="75" zoomScaleNormal="75" zoomScaleSheetLayoutView="75" workbookViewId="0">
      <pane xSplit="1" ySplit="5" topLeftCell="B6" activePane="bottomRight" state="frozen"/>
      <selection pane="topRight" activeCell="B1" sqref="B1"/>
      <selection pane="bottomLeft" activeCell="A6" sqref="A6"/>
      <selection pane="bottomRight" activeCell="J28" sqref="J28"/>
    </sheetView>
  </sheetViews>
  <sheetFormatPr defaultColWidth="9" defaultRowHeight="14" x14ac:dyDescent="0.3"/>
  <cols>
    <col min="1" max="1" width="17.26953125" style="129" customWidth="1"/>
    <col min="2" max="2" width="20.90625" style="80" customWidth="1"/>
    <col min="3" max="3" width="20.90625" style="130" customWidth="1"/>
    <col min="4" max="4" width="20.90625" style="80" customWidth="1"/>
    <col min="5" max="5" width="20.90625" style="130" customWidth="1"/>
    <col min="6" max="16384" width="9" style="80"/>
  </cols>
  <sheetData>
    <row r="1" spans="1:5" ht="18" customHeight="1" x14ac:dyDescent="0.5">
      <c r="A1" s="239" t="s">
        <v>430</v>
      </c>
      <c r="B1" s="253"/>
      <c r="C1" s="324"/>
      <c r="D1" s="263"/>
      <c r="E1" s="264" t="s">
        <v>484</v>
      </c>
    </row>
    <row r="2" spans="1:5" s="125" customFormat="1" ht="16.5" customHeight="1" x14ac:dyDescent="0.3">
      <c r="A2" s="1031"/>
      <c r="B2" s="765" t="s">
        <v>284</v>
      </c>
      <c r="C2" s="816"/>
      <c r="D2" s="817" t="s">
        <v>286</v>
      </c>
      <c r="E2" s="763"/>
    </row>
    <row r="3" spans="1:5" s="127" customFormat="1" ht="13.5" customHeight="1" x14ac:dyDescent="0.2">
      <c r="A3" s="1032"/>
      <c r="B3" s="487" t="s">
        <v>212</v>
      </c>
      <c r="C3" s="483" t="s">
        <v>285</v>
      </c>
      <c r="D3" s="483" t="s">
        <v>212</v>
      </c>
      <c r="E3" s="490" t="s">
        <v>285</v>
      </c>
    </row>
    <row r="4" spans="1:5" ht="16" x14ac:dyDescent="0.5">
      <c r="A4" s="388" t="s">
        <v>178</v>
      </c>
      <c r="B4" s="327">
        <v>139</v>
      </c>
      <c r="C4" s="327">
        <v>2806</v>
      </c>
      <c r="D4" s="327">
        <v>115</v>
      </c>
      <c r="E4" s="327">
        <v>647</v>
      </c>
    </row>
    <row r="5" spans="1:5" s="124" customFormat="1" ht="29" x14ac:dyDescent="0.2">
      <c r="A5" s="430" t="s">
        <v>451</v>
      </c>
      <c r="B5" s="224" t="str">
        <f>IF(SUM(B6,B15)=0,"-",SUM(B6,B15))</f>
        <v>-</v>
      </c>
      <c r="C5" s="224" t="str">
        <f>IF(SUM(C6,C15)=0,"-",SUM(C6,C15))</f>
        <v>-</v>
      </c>
      <c r="D5" s="224">
        <f>IF(SUM(D6,D15)=0,"-",SUM(D6,D15))</f>
        <v>11</v>
      </c>
      <c r="E5" s="224">
        <f>IF(SUM(E6,E15)=0,"-",SUM(E6,E15))</f>
        <v>11</v>
      </c>
    </row>
    <row r="6" spans="1:5" ht="16" x14ac:dyDescent="0.5">
      <c r="A6" s="341" t="s">
        <v>467</v>
      </c>
      <c r="B6" s="189" t="str">
        <f>IF(SUM(B7:B14)=0,"-",SUM(B7:B14))</f>
        <v>-</v>
      </c>
      <c r="C6" s="189" t="str">
        <f>IF(SUM(C7:C14)=0,"-",SUM(C7:C14))</f>
        <v>-</v>
      </c>
      <c r="D6" s="189" t="str">
        <f>IF(SUM(D7:D14)=0,"-",SUM(D7:D14))</f>
        <v>-</v>
      </c>
      <c r="E6" s="189" t="str">
        <f>IF(SUM(E7:E14)=0,"-",SUM(E7:E14))</f>
        <v>-</v>
      </c>
    </row>
    <row r="7" spans="1:5" ht="16" x14ac:dyDescent="0.5">
      <c r="A7" s="499" t="s">
        <v>468</v>
      </c>
      <c r="B7" s="338" t="s">
        <v>179</v>
      </c>
      <c r="C7" s="338" t="s">
        <v>179</v>
      </c>
      <c r="D7" s="338" t="s">
        <v>179</v>
      </c>
      <c r="E7" s="338" t="s">
        <v>179</v>
      </c>
    </row>
    <row r="8" spans="1:5" ht="16" x14ac:dyDescent="0.5">
      <c r="A8" s="505" t="s">
        <v>443</v>
      </c>
      <c r="B8" s="338" t="s">
        <v>179</v>
      </c>
      <c r="C8" s="338" t="s">
        <v>179</v>
      </c>
      <c r="D8" s="338" t="s">
        <v>179</v>
      </c>
      <c r="E8" s="338" t="s">
        <v>179</v>
      </c>
    </row>
    <row r="9" spans="1:5" ht="16" x14ac:dyDescent="0.5">
      <c r="A9" s="505" t="s">
        <v>444</v>
      </c>
      <c r="B9" s="338" t="s">
        <v>179</v>
      </c>
      <c r="C9" s="338" t="s">
        <v>179</v>
      </c>
      <c r="D9" s="338" t="s">
        <v>179</v>
      </c>
      <c r="E9" s="338" t="s">
        <v>179</v>
      </c>
    </row>
    <row r="10" spans="1:5" ht="16" x14ac:dyDescent="0.5">
      <c r="A10" s="505" t="s">
        <v>464</v>
      </c>
      <c r="B10" s="338" t="s">
        <v>179</v>
      </c>
      <c r="C10" s="338" t="s">
        <v>179</v>
      </c>
      <c r="D10" s="338" t="s">
        <v>179</v>
      </c>
      <c r="E10" s="338" t="s">
        <v>179</v>
      </c>
    </row>
    <row r="11" spans="1:5" ht="16" x14ac:dyDescent="0.5">
      <c r="A11" s="505" t="s">
        <v>445</v>
      </c>
      <c r="B11" s="338" t="s">
        <v>179</v>
      </c>
      <c r="C11" s="338" t="s">
        <v>179</v>
      </c>
      <c r="D11" s="338" t="s">
        <v>179</v>
      </c>
      <c r="E11" s="338" t="s">
        <v>179</v>
      </c>
    </row>
    <row r="12" spans="1:5" ht="16" x14ac:dyDescent="0.5">
      <c r="A12" s="505" t="s">
        <v>446</v>
      </c>
      <c r="B12" s="338" t="s">
        <v>179</v>
      </c>
      <c r="C12" s="338" t="s">
        <v>179</v>
      </c>
      <c r="D12" s="338" t="s">
        <v>179</v>
      </c>
      <c r="E12" s="338" t="s">
        <v>179</v>
      </c>
    </row>
    <row r="13" spans="1:5" ht="16" x14ac:dyDescent="0.5">
      <c r="A13" s="505" t="s">
        <v>447</v>
      </c>
      <c r="B13" s="338" t="s">
        <v>179</v>
      </c>
      <c r="C13" s="338" t="s">
        <v>179</v>
      </c>
      <c r="D13" s="338" t="s">
        <v>179</v>
      </c>
      <c r="E13" s="338" t="s">
        <v>179</v>
      </c>
    </row>
    <row r="14" spans="1:5" ht="16" x14ac:dyDescent="0.5">
      <c r="A14" s="500" t="s">
        <v>448</v>
      </c>
      <c r="B14" s="338" t="s">
        <v>179</v>
      </c>
      <c r="C14" s="338" t="s">
        <v>179</v>
      </c>
      <c r="D14" s="338" t="s">
        <v>179</v>
      </c>
      <c r="E14" s="338" t="s">
        <v>179</v>
      </c>
    </row>
    <row r="15" spans="1:5" ht="16" x14ac:dyDescent="0.5">
      <c r="A15" s="341" t="s">
        <v>449</v>
      </c>
      <c r="B15" s="189"/>
      <c r="C15" s="189"/>
      <c r="D15" s="189">
        <v>11</v>
      </c>
      <c r="E15" s="189">
        <v>11</v>
      </c>
    </row>
    <row r="16" spans="1:5" s="124" customFormat="1" ht="29" x14ac:dyDescent="0.2">
      <c r="A16" s="430" t="s">
        <v>465</v>
      </c>
      <c r="B16" s="224" t="s">
        <v>474</v>
      </c>
      <c r="C16" s="224" t="s">
        <v>474</v>
      </c>
      <c r="D16" s="224" t="s">
        <v>375</v>
      </c>
      <c r="E16" s="224" t="s">
        <v>474</v>
      </c>
    </row>
    <row r="17" spans="1:9" ht="16" x14ac:dyDescent="0.5">
      <c r="A17" s="341" t="s">
        <v>452</v>
      </c>
      <c r="B17" s="189" t="s">
        <v>179</v>
      </c>
      <c r="C17" s="189" t="s">
        <v>179</v>
      </c>
      <c r="D17" s="189" t="s">
        <v>179</v>
      </c>
      <c r="E17" s="189" t="s">
        <v>179</v>
      </c>
    </row>
    <row r="18" spans="1:9" ht="16" x14ac:dyDescent="0.5">
      <c r="A18" s="499" t="s">
        <v>453</v>
      </c>
      <c r="B18" s="338" t="s">
        <v>179</v>
      </c>
      <c r="C18" s="338" t="s">
        <v>179</v>
      </c>
      <c r="D18" s="338" t="s">
        <v>179</v>
      </c>
      <c r="E18" s="338" t="s">
        <v>179</v>
      </c>
    </row>
    <row r="19" spans="1:9" ht="16" x14ac:dyDescent="0.5">
      <c r="A19" s="505" t="s">
        <v>454</v>
      </c>
      <c r="B19" s="338" t="s">
        <v>179</v>
      </c>
      <c r="C19" s="338" t="s">
        <v>179</v>
      </c>
      <c r="D19" s="338" t="s">
        <v>179</v>
      </c>
      <c r="E19" s="338" t="s">
        <v>179</v>
      </c>
    </row>
    <row r="20" spans="1:9" ht="16" x14ac:dyDescent="0.5">
      <c r="A20" s="505" t="s">
        <v>455</v>
      </c>
      <c r="B20" s="338" t="s">
        <v>179</v>
      </c>
      <c r="C20" s="338" t="s">
        <v>179</v>
      </c>
      <c r="D20" s="338" t="s">
        <v>179</v>
      </c>
      <c r="E20" s="338" t="s">
        <v>179</v>
      </c>
    </row>
    <row r="21" spans="1:9" ht="16" x14ac:dyDescent="0.5">
      <c r="A21" s="500" t="s">
        <v>456</v>
      </c>
      <c r="B21" s="338" t="s">
        <v>179</v>
      </c>
      <c r="C21" s="338" t="s">
        <v>179</v>
      </c>
      <c r="D21" s="338" t="s">
        <v>179</v>
      </c>
      <c r="E21" s="338" t="s">
        <v>179</v>
      </c>
    </row>
    <row r="22" spans="1:9" s="124" customFormat="1" ht="29" x14ac:dyDescent="0.2">
      <c r="A22" s="430" t="s">
        <v>466</v>
      </c>
      <c r="B22" s="531" t="str">
        <f>B23</f>
        <v>-</v>
      </c>
      <c r="C22" s="531" t="str">
        <f>C23</f>
        <v>-</v>
      </c>
      <c r="D22" s="531" t="str">
        <f>D23</f>
        <v>-</v>
      </c>
      <c r="E22" s="531" t="str">
        <f>E23</f>
        <v>-</v>
      </c>
    </row>
    <row r="23" spans="1:9" ht="16" x14ac:dyDescent="0.5">
      <c r="A23" s="341" t="s">
        <v>458</v>
      </c>
      <c r="B23" s="524" t="str">
        <f>IF(SUM(B24:B43)=0,"-",SUM(B24:B43))</f>
        <v>-</v>
      </c>
      <c r="C23" s="524" t="str">
        <f>IF(SUM(C24:C43)=0,"-",SUM(C24:C43))</f>
        <v>-</v>
      </c>
      <c r="D23" s="524" t="str">
        <f>IF(SUM(D24:D43)=0,"-",SUM(D24:D43))</f>
        <v>-</v>
      </c>
      <c r="E23" s="524" t="str">
        <f>IF(SUM(E24:E43)=0,"-",SUM(E24:E43))</f>
        <v>-</v>
      </c>
    </row>
    <row r="24" spans="1:9" ht="16" x14ac:dyDescent="0.5">
      <c r="A24" s="499" t="s">
        <v>459</v>
      </c>
      <c r="B24" s="525" t="s">
        <v>179</v>
      </c>
      <c r="C24" s="525" t="s">
        <v>179</v>
      </c>
      <c r="D24" s="525" t="s">
        <v>179</v>
      </c>
      <c r="E24" s="525" t="s">
        <v>179</v>
      </c>
    </row>
    <row r="25" spans="1:9" ht="16" x14ac:dyDescent="0.5">
      <c r="A25" s="505" t="s">
        <v>461</v>
      </c>
      <c r="B25" s="525" t="s">
        <v>179</v>
      </c>
      <c r="C25" s="525" t="s">
        <v>179</v>
      </c>
      <c r="D25" s="525" t="s">
        <v>179</v>
      </c>
      <c r="E25" s="525" t="s">
        <v>179</v>
      </c>
    </row>
    <row r="26" spans="1:9" ht="16" x14ac:dyDescent="0.5">
      <c r="A26" s="505" t="s">
        <v>460</v>
      </c>
      <c r="B26" s="525" t="s">
        <v>179</v>
      </c>
      <c r="C26" s="525" t="s">
        <v>179</v>
      </c>
      <c r="D26" s="525" t="s">
        <v>179</v>
      </c>
      <c r="E26" s="525" t="s">
        <v>179</v>
      </c>
    </row>
    <row r="27" spans="1:9" s="91" customFormat="1" ht="16" x14ac:dyDescent="0.5">
      <c r="A27" s="505" t="s">
        <v>462</v>
      </c>
      <c r="B27" s="525" t="s">
        <v>179</v>
      </c>
      <c r="C27" s="525" t="s">
        <v>179</v>
      </c>
      <c r="D27" s="525" t="s">
        <v>179</v>
      </c>
      <c r="E27" s="525" t="s">
        <v>179</v>
      </c>
    </row>
    <row r="28" spans="1:9" ht="16" x14ac:dyDescent="0.5">
      <c r="A28" s="500" t="s">
        <v>463</v>
      </c>
      <c r="B28" s="525" t="s">
        <v>179</v>
      </c>
      <c r="C28" s="525" t="s">
        <v>179</v>
      </c>
      <c r="D28" s="525" t="s">
        <v>179</v>
      </c>
      <c r="E28" s="525" t="s">
        <v>179</v>
      </c>
      <c r="F28" s="84"/>
      <c r="G28" s="84"/>
      <c r="H28" s="84"/>
      <c r="I28" s="84"/>
    </row>
    <row r="29" spans="1:9" ht="16" x14ac:dyDescent="0.5">
      <c r="A29" s="313" t="s">
        <v>473</v>
      </c>
      <c r="B29" s="211"/>
      <c r="C29" s="212"/>
      <c r="D29" s="211"/>
      <c r="E29" s="212"/>
      <c r="F29" s="84"/>
      <c r="G29" s="84"/>
      <c r="H29" s="84"/>
      <c r="I29" s="84"/>
    </row>
    <row r="30" spans="1:9" x14ac:dyDescent="0.3">
      <c r="A30" s="111"/>
      <c r="B30" s="100"/>
      <c r="C30" s="128"/>
      <c r="D30" s="100"/>
      <c r="E30" s="128"/>
      <c r="F30" s="84"/>
      <c r="G30" s="84"/>
      <c r="H30" s="84"/>
      <c r="I30" s="84"/>
    </row>
    <row r="31" spans="1:9" x14ac:dyDescent="0.3">
      <c r="A31" s="111"/>
      <c r="B31" s="88"/>
      <c r="C31" s="112"/>
      <c r="D31" s="88"/>
      <c r="E31" s="112"/>
    </row>
    <row r="32" spans="1:9" x14ac:dyDescent="0.3">
      <c r="A32" s="111"/>
      <c r="B32" s="88"/>
      <c r="C32" s="112"/>
      <c r="D32" s="88"/>
      <c r="E32" s="112"/>
    </row>
    <row r="33" spans="1:5" x14ac:dyDescent="0.3">
      <c r="A33" s="111"/>
      <c r="B33" s="88"/>
      <c r="C33" s="112"/>
      <c r="D33" s="88"/>
      <c r="E33" s="112"/>
    </row>
  </sheetData>
  <mergeCells count="3">
    <mergeCell ref="B2:C2"/>
    <mergeCell ref="D2:E2"/>
    <mergeCell ref="A2:A3"/>
  </mergeCells>
  <phoneticPr fontId="2"/>
  <pageMargins left="0.78740157480314965" right="0.78740157480314965" top="0.78740157480314965" bottom="0.78740157480314965" header="0" footer="0"/>
  <pageSetup paperSize="9" scale="89" orientation="landscape" r:id="rId1"/>
  <headerFooter alignWithMargins="0"/>
  <rowBreaks count="6" manualBreakCount="6">
    <brk id="220" min="14173" max="222" man="1"/>
    <brk id="224" min="13913" max="226" man="1"/>
    <brk id="228" min="63709" max="229" man="1"/>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view="pageBreakPreview" zoomScaleNormal="100" workbookViewId="0">
      <pane xSplit="1" ySplit="6" topLeftCell="B7" activePane="bottomRight" state="frozen"/>
      <selection pane="topRight" activeCell="B1" sqref="B1"/>
      <selection pane="bottomLeft" activeCell="A7" sqref="A7"/>
      <selection pane="bottomRight" activeCell="S12" sqref="S12:T12"/>
    </sheetView>
  </sheetViews>
  <sheetFormatPr defaultColWidth="9" defaultRowHeight="14" x14ac:dyDescent="0.3"/>
  <cols>
    <col min="1" max="1" width="17.6328125" style="129" customWidth="1"/>
    <col min="2" max="2" width="6.90625" style="80" customWidth="1"/>
    <col min="3" max="14" width="6.7265625" style="80" customWidth="1"/>
    <col min="15" max="15" width="7" style="80" customWidth="1"/>
    <col min="16" max="17" width="6.7265625" style="80" customWidth="1"/>
    <col min="18" max="16384" width="9" style="80"/>
  </cols>
  <sheetData>
    <row r="1" spans="1:18" ht="18" customHeight="1" x14ac:dyDescent="0.5">
      <c r="A1" s="249" t="s">
        <v>384</v>
      </c>
      <c r="B1" s="397"/>
      <c r="C1" s="397"/>
      <c r="D1" s="397"/>
      <c r="E1" s="397"/>
      <c r="F1" s="298"/>
      <c r="G1" s="298"/>
      <c r="H1" s="398"/>
      <c r="I1" s="298"/>
      <c r="J1" s="298"/>
      <c r="K1" s="298"/>
      <c r="L1" s="298"/>
      <c r="M1" s="385"/>
      <c r="N1" s="385"/>
      <c r="O1" s="264" t="s">
        <v>488</v>
      </c>
      <c r="P1" s="213"/>
      <c r="Q1" s="262"/>
    </row>
    <row r="2" spans="1:18" ht="16" x14ac:dyDescent="0.5">
      <c r="A2" s="383"/>
      <c r="B2" s="765" t="s">
        <v>304</v>
      </c>
      <c r="C2" s="792"/>
      <c r="D2" s="792"/>
      <c r="E2" s="792"/>
      <c r="F2" s="792"/>
      <c r="G2" s="792"/>
      <c r="H2" s="792"/>
      <c r="I2" s="792"/>
      <c r="J2" s="765" t="s">
        <v>305</v>
      </c>
      <c r="K2" s="792"/>
      <c r="L2" s="792"/>
      <c r="M2" s="792"/>
      <c r="N2" s="792"/>
      <c r="O2" s="792"/>
      <c r="P2" s="794"/>
      <c r="Q2" s="795"/>
      <c r="R2" s="84"/>
    </row>
    <row r="3" spans="1:18" ht="16" x14ac:dyDescent="0.5">
      <c r="A3" s="400"/>
      <c r="B3" s="766" t="s">
        <v>216</v>
      </c>
      <c r="C3" s="763"/>
      <c r="D3" s="765" t="s">
        <v>259</v>
      </c>
      <c r="E3" s="763"/>
      <c r="F3" s="765" t="s">
        <v>217</v>
      </c>
      <c r="G3" s="763"/>
      <c r="H3" s="765" t="s">
        <v>218</v>
      </c>
      <c r="I3" s="766"/>
      <c r="J3" s="765" t="s">
        <v>216</v>
      </c>
      <c r="K3" s="763"/>
      <c r="L3" s="765" t="s">
        <v>260</v>
      </c>
      <c r="M3" s="763"/>
      <c r="N3" s="765" t="s">
        <v>217</v>
      </c>
      <c r="O3" s="763"/>
      <c r="P3" s="796"/>
      <c r="Q3" s="795"/>
      <c r="R3" s="84"/>
    </row>
    <row r="4" spans="1:18" ht="43.5" x14ac:dyDescent="0.5">
      <c r="A4" s="401"/>
      <c r="B4" s="402" t="s">
        <v>364</v>
      </c>
      <c r="C4" s="403" t="s">
        <v>365</v>
      </c>
      <c r="D4" s="402" t="s">
        <v>364</v>
      </c>
      <c r="E4" s="403" t="s">
        <v>365</v>
      </c>
      <c r="F4" s="402" t="s">
        <v>364</v>
      </c>
      <c r="G4" s="403" t="s">
        <v>365</v>
      </c>
      <c r="H4" s="402" t="s">
        <v>364</v>
      </c>
      <c r="I4" s="403" t="s">
        <v>365</v>
      </c>
      <c r="J4" s="402" t="s">
        <v>364</v>
      </c>
      <c r="K4" s="403" t="s">
        <v>365</v>
      </c>
      <c r="L4" s="402" t="s">
        <v>364</v>
      </c>
      <c r="M4" s="403" t="s">
        <v>365</v>
      </c>
      <c r="N4" s="402" t="s">
        <v>364</v>
      </c>
      <c r="O4" s="403" t="s">
        <v>365</v>
      </c>
      <c r="P4" s="399"/>
      <c r="Q4" s="404"/>
      <c r="R4" s="84"/>
    </row>
    <row r="5" spans="1:18" s="172" customFormat="1" ht="14.5" x14ac:dyDescent="0.3">
      <c r="A5" s="377" t="s">
        <v>178</v>
      </c>
      <c r="B5" s="327">
        <v>355</v>
      </c>
      <c r="C5" s="327">
        <v>344</v>
      </c>
      <c r="D5" s="327">
        <v>629</v>
      </c>
      <c r="E5" s="327">
        <v>609</v>
      </c>
      <c r="F5" s="327">
        <v>881</v>
      </c>
      <c r="G5" s="327">
        <v>848</v>
      </c>
      <c r="H5" s="327">
        <v>308</v>
      </c>
      <c r="I5" s="405">
        <v>255</v>
      </c>
      <c r="J5" s="327">
        <v>241</v>
      </c>
      <c r="K5" s="327">
        <v>234</v>
      </c>
      <c r="L5" s="406">
        <v>472</v>
      </c>
      <c r="M5" s="327">
        <v>464</v>
      </c>
      <c r="N5" s="406">
        <v>195</v>
      </c>
      <c r="O5" s="327">
        <v>188</v>
      </c>
      <c r="P5" s="407"/>
      <c r="Q5" s="207"/>
      <c r="R5" s="171"/>
    </row>
    <row r="6" spans="1:18" s="538" customFormat="1" ht="29" x14ac:dyDescent="0.2">
      <c r="A6" s="430" t="s">
        <v>451</v>
      </c>
      <c r="B6" s="224" t="str">
        <f>IF(SUM(B7,B16)=0,"-",SUM(B7,B16))</f>
        <v>-</v>
      </c>
      <c r="C6" s="224" t="str">
        <f t="shared" ref="C6:O6" si="0">IF(SUM(C7,C16)=0,"-",SUM(C7,C16))</f>
        <v>-</v>
      </c>
      <c r="D6" s="224" t="str">
        <f t="shared" si="0"/>
        <v>-</v>
      </c>
      <c r="E6" s="224" t="str">
        <f t="shared" si="0"/>
        <v>-</v>
      </c>
      <c r="F6" s="224" t="str">
        <f t="shared" si="0"/>
        <v>-</v>
      </c>
      <c r="G6" s="224" t="str">
        <f t="shared" si="0"/>
        <v>-</v>
      </c>
      <c r="H6" s="224" t="str">
        <f t="shared" si="0"/>
        <v>-</v>
      </c>
      <c r="I6" s="224" t="str">
        <f t="shared" si="0"/>
        <v>-</v>
      </c>
      <c r="J6" s="224" t="str">
        <f t="shared" si="0"/>
        <v>-</v>
      </c>
      <c r="K6" s="224" t="str">
        <f t="shared" si="0"/>
        <v>-</v>
      </c>
      <c r="L6" s="224" t="str">
        <f t="shared" si="0"/>
        <v>-</v>
      </c>
      <c r="M6" s="224" t="str">
        <f t="shared" si="0"/>
        <v>-</v>
      </c>
      <c r="N6" s="224" t="str">
        <f t="shared" si="0"/>
        <v>-</v>
      </c>
      <c r="O6" s="224" t="str">
        <f t="shared" si="0"/>
        <v>-</v>
      </c>
      <c r="P6" s="407"/>
      <c r="Q6" s="207"/>
      <c r="R6" s="549"/>
    </row>
    <row r="7" spans="1:18" ht="16" x14ac:dyDescent="0.5">
      <c r="A7" s="341" t="s">
        <v>467</v>
      </c>
      <c r="B7" s="189" t="s">
        <v>510</v>
      </c>
      <c r="C7" s="189" t="s">
        <v>510</v>
      </c>
      <c r="D7" s="189" t="s">
        <v>510</v>
      </c>
      <c r="E7" s="189" t="s">
        <v>510</v>
      </c>
      <c r="F7" s="189" t="s">
        <v>510</v>
      </c>
      <c r="G7" s="189" t="s">
        <v>510</v>
      </c>
      <c r="H7" s="189" t="s">
        <v>510</v>
      </c>
      <c r="I7" s="189" t="s">
        <v>510</v>
      </c>
      <c r="J7" s="189" t="s">
        <v>510</v>
      </c>
      <c r="K7" s="189" t="s">
        <v>510</v>
      </c>
      <c r="L7" s="189" t="s">
        <v>510</v>
      </c>
      <c r="M7" s="189" t="s">
        <v>510</v>
      </c>
      <c r="N7" s="189" t="s">
        <v>510</v>
      </c>
      <c r="O7" s="189" t="s">
        <v>510</v>
      </c>
      <c r="P7" s="408"/>
      <c r="Q7" s="329"/>
      <c r="R7" s="84"/>
    </row>
    <row r="8" spans="1:18" ht="16" x14ac:dyDescent="0.5">
      <c r="A8" s="491" t="s">
        <v>442</v>
      </c>
      <c r="B8" s="338" t="s">
        <v>513</v>
      </c>
      <c r="C8" s="338" t="s">
        <v>513</v>
      </c>
      <c r="D8" s="338" t="s">
        <v>513</v>
      </c>
      <c r="E8" s="338" t="s">
        <v>513</v>
      </c>
      <c r="F8" s="338" t="s">
        <v>513</v>
      </c>
      <c r="G8" s="338" t="s">
        <v>513</v>
      </c>
      <c r="H8" s="338" t="s">
        <v>513</v>
      </c>
      <c r="I8" s="338" t="s">
        <v>513</v>
      </c>
      <c r="J8" s="338" t="s">
        <v>513</v>
      </c>
      <c r="K8" s="338" t="s">
        <v>513</v>
      </c>
      <c r="L8" s="338" t="s">
        <v>513</v>
      </c>
      <c r="M8" s="338" t="s">
        <v>513</v>
      </c>
      <c r="N8" s="338" t="s">
        <v>513</v>
      </c>
      <c r="O8" s="338" t="s">
        <v>513</v>
      </c>
      <c r="P8" s="408"/>
      <c r="Q8" s="329"/>
      <c r="R8" s="84"/>
    </row>
    <row r="9" spans="1:18" ht="16" x14ac:dyDescent="0.5">
      <c r="A9" s="493" t="s">
        <v>477</v>
      </c>
      <c r="B9" s="338" t="s">
        <v>509</v>
      </c>
      <c r="C9" s="338" t="s">
        <v>509</v>
      </c>
      <c r="D9" s="338" t="s">
        <v>509</v>
      </c>
      <c r="E9" s="338" t="s">
        <v>509</v>
      </c>
      <c r="F9" s="338" t="s">
        <v>509</v>
      </c>
      <c r="G9" s="338" t="s">
        <v>509</v>
      </c>
      <c r="H9" s="338" t="s">
        <v>509</v>
      </c>
      <c r="I9" s="338" t="s">
        <v>509</v>
      </c>
      <c r="J9" s="338" t="s">
        <v>509</v>
      </c>
      <c r="K9" s="338" t="s">
        <v>509</v>
      </c>
      <c r="L9" s="338" t="s">
        <v>509</v>
      </c>
      <c r="M9" s="338" t="s">
        <v>509</v>
      </c>
      <c r="N9" s="338" t="s">
        <v>509</v>
      </c>
      <c r="O9" s="338" t="s">
        <v>509</v>
      </c>
      <c r="P9" s="408"/>
      <c r="Q9" s="329"/>
      <c r="R9" s="84"/>
    </row>
    <row r="10" spans="1:18" ht="16" x14ac:dyDescent="0.5">
      <c r="A10" s="493" t="s">
        <v>478</v>
      </c>
      <c r="B10" s="338" t="s">
        <v>375</v>
      </c>
      <c r="C10" s="338" t="s">
        <v>375</v>
      </c>
      <c r="D10" s="338" t="s">
        <v>375</v>
      </c>
      <c r="E10" s="338" t="s">
        <v>375</v>
      </c>
      <c r="F10" s="338" t="s">
        <v>375</v>
      </c>
      <c r="G10" s="338" t="s">
        <v>375</v>
      </c>
      <c r="H10" s="338" t="s">
        <v>375</v>
      </c>
      <c r="I10" s="338" t="s">
        <v>375</v>
      </c>
      <c r="J10" s="338" t="s">
        <v>375</v>
      </c>
      <c r="K10" s="338" t="s">
        <v>375</v>
      </c>
      <c r="L10" s="338" t="s">
        <v>375</v>
      </c>
      <c r="M10" s="338" t="s">
        <v>375</v>
      </c>
      <c r="N10" s="338" t="s">
        <v>375</v>
      </c>
      <c r="O10" s="338" t="s">
        <v>375</v>
      </c>
      <c r="P10" s="408"/>
      <c r="Q10" s="329"/>
      <c r="R10" s="84"/>
    </row>
    <row r="11" spans="1:18" ht="16" x14ac:dyDescent="0.5">
      <c r="A11" s="493" t="s">
        <v>475</v>
      </c>
      <c r="B11" s="338" t="s">
        <v>375</v>
      </c>
      <c r="C11" s="338" t="s">
        <v>375</v>
      </c>
      <c r="D11" s="338" t="s">
        <v>375</v>
      </c>
      <c r="E11" s="338" t="s">
        <v>375</v>
      </c>
      <c r="F11" s="338" t="s">
        <v>375</v>
      </c>
      <c r="G11" s="338" t="s">
        <v>375</v>
      </c>
      <c r="H11" s="338" t="s">
        <v>375</v>
      </c>
      <c r="I11" s="338" t="s">
        <v>375</v>
      </c>
      <c r="J11" s="338" t="s">
        <v>375</v>
      </c>
      <c r="K11" s="338" t="s">
        <v>375</v>
      </c>
      <c r="L11" s="338" t="s">
        <v>375</v>
      </c>
      <c r="M11" s="338" t="s">
        <v>375</v>
      </c>
      <c r="N11" s="338" t="s">
        <v>375</v>
      </c>
      <c r="O11" s="338" t="s">
        <v>375</v>
      </c>
      <c r="P11" s="408"/>
      <c r="Q11" s="329"/>
      <c r="R11" s="84"/>
    </row>
    <row r="12" spans="1:18" ht="16" x14ac:dyDescent="0.5">
      <c r="A12" s="493" t="s">
        <v>445</v>
      </c>
      <c r="B12" s="338" t="s">
        <v>510</v>
      </c>
      <c r="C12" s="338" t="s">
        <v>510</v>
      </c>
      <c r="D12" s="338" t="s">
        <v>510</v>
      </c>
      <c r="E12" s="338" t="s">
        <v>510</v>
      </c>
      <c r="F12" s="338" t="s">
        <v>510</v>
      </c>
      <c r="G12" s="338" t="s">
        <v>510</v>
      </c>
      <c r="H12" s="338" t="s">
        <v>510</v>
      </c>
      <c r="I12" s="338" t="s">
        <v>510</v>
      </c>
      <c r="J12" s="338" t="s">
        <v>510</v>
      </c>
      <c r="K12" s="338" t="s">
        <v>510</v>
      </c>
      <c r="L12" s="338" t="s">
        <v>510</v>
      </c>
      <c r="M12" s="338" t="s">
        <v>510</v>
      </c>
      <c r="N12" s="338" t="s">
        <v>510</v>
      </c>
      <c r="O12" s="338" t="s">
        <v>510</v>
      </c>
      <c r="P12" s="408"/>
      <c r="Q12" s="329"/>
      <c r="R12" s="84"/>
    </row>
    <row r="13" spans="1:18" ht="16" x14ac:dyDescent="0.5">
      <c r="A13" s="493" t="s">
        <v>476</v>
      </c>
      <c r="B13" s="338" t="s">
        <v>510</v>
      </c>
      <c r="C13" s="338" t="s">
        <v>510</v>
      </c>
      <c r="D13" s="338" t="s">
        <v>510</v>
      </c>
      <c r="E13" s="338" t="s">
        <v>510</v>
      </c>
      <c r="F13" s="338" t="s">
        <v>510</v>
      </c>
      <c r="G13" s="338" t="s">
        <v>510</v>
      </c>
      <c r="H13" s="338" t="s">
        <v>510</v>
      </c>
      <c r="I13" s="338" t="s">
        <v>510</v>
      </c>
      <c r="J13" s="338" t="s">
        <v>510</v>
      </c>
      <c r="K13" s="338" t="s">
        <v>510</v>
      </c>
      <c r="L13" s="338" t="s">
        <v>510</v>
      </c>
      <c r="M13" s="338" t="s">
        <v>510</v>
      </c>
      <c r="N13" s="338" t="s">
        <v>510</v>
      </c>
      <c r="O13" s="338" t="s">
        <v>510</v>
      </c>
      <c r="P13" s="408"/>
      <c r="Q13" s="329"/>
      <c r="R13" s="84"/>
    </row>
    <row r="14" spans="1:18" ht="16" x14ac:dyDescent="0.5">
      <c r="A14" s="493" t="s">
        <v>447</v>
      </c>
      <c r="B14" s="338" t="s">
        <v>510</v>
      </c>
      <c r="C14" s="338" t="s">
        <v>510</v>
      </c>
      <c r="D14" s="338" t="s">
        <v>510</v>
      </c>
      <c r="E14" s="338" t="s">
        <v>510</v>
      </c>
      <c r="F14" s="338" t="s">
        <v>510</v>
      </c>
      <c r="G14" s="338" t="s">
        <v>510</v>
      </c>
      <c r="H14" s="338" t="s">
        <v>510</v>
      </c>
      <c r="I14" s="338" t="s">
        <v>510</v>
      </c>
      <c r="J14" s="338" t="s">
        <v>510</v>
      </c>
      <c r="K14" s="338" t="s">
        <v>510</v>
      </c>
      <c r="L14" s="338" t="s">
        <v>510</v>
      </c>
      <c r="M14" s="338" t="s">
        <v>510</v>
      </c>
      <c r="N14" s="338" t="s">
        <v>510</v>
      </c>
      <c r="O14" s="338" t="s">
        <v>510</v>
      </c>
      <c r="P14" s="408"/>
      <c r="Q14" s="329"/>
      <c r="R14" s="84"/>
    </row>
    <row r="15" spans="1:18" ht="16" x14ac:dyDescent="0.5">
      <c r="A15" s="492" t="s">
        <v>479</v>
      </c>
      <c r="B15" s="338" t="s">
        <v>510</v>
      </c>
      <c r="C15" s="338" t="s">
        <v>510</v>
      </c>
      <c r="D15" s="338" t="s">
        <v>510</v>
      </c>
      <c r="E15" s="338" t="s">
        <v>510</v>
      </c>
      <c r="F15" s="338" t="s">
        <v>510</v>
      </c>
      <c r="G15" s="338" t="s">
        <v>510</v>
      </c>
      <c r="H15" s="338" t="s">
        <v>510</v>
      </c>
      <c r="I15" s="338" t="s">
        <v>510</v>
      </c>
      <c r="J15" s="338" t="s">
        <v>510</v>
      </c>
      <c r="K15" s="338" t="s">
        <v>510</v>
      </c>
      <c r="L15" s="338" t="s">
        <v>510</v>
      </c>
      <c r="M15" s="338" t="s">
        <v>510</v>
      </c>
      <c r="N15" s="338" t="s">
        <v>510</v>
      </c>
      <c r="O15" s="338" t="s">
        <v>510</v>
      </c>
      <c r="P15" s="408"/>
      <c r="Q15" s="329"/>
      <c r="R15" s="84"/>
    </row>
    <row r="16" spans="1:18" ht="16" x14ac:dyDescent="0.5">
      <c r="A16" s="341" t="s">
        <v>449</v>
      </c>
      <c r="B16" s="189" t="s">
        <v>509</v>
      </c>
      <c r="C16" s="189" t="s">
        <v>509</v>
      </c>
      <c r="D16" s="189" t="s">
        <v>509</v>
      </c>
      <c r="E16" s="189" t="s">
        <v>509</v>
      </c>
      <c r="F16" s="189" t="s">
        <v>509</v>
      </c>
      <c r="G16" s="189" t="s">
        <v>509</v>
      </c>
      <c r="H16" s="189" t="s">
        <v>509</v>
      </c>
      <c r="I16" s="189" t="s">
        <v>509</v>
      </c>
      <c r="J16" s="189" t="s">
        <v>509</v>
      </c>
      <c r="K16" s="189" t="s">
        <v>509</v>
      </c>
      <c r="L16" s="189" t="s">
        <v>509</v>
      </c>
      <c r="M16" s="189" t="s">
        <v>509</v>
      </c>
      <c r="N16" s="189" t="s">
        <v>509</v>
      </c>
      <c r="O16" s="189" t="s">
        <v>509</v>
      </c>
      <c r="P16" s="408"/>
      <c r="Q16" s="329"/>
      <c r="R16" s="84"/>
    </row>
    <row r="17" spans="1:18" s="124" customFormat="1" ht="29" x14ac:dyDescent="0.2">
      <c r="A17" s="430" t="s">
        <v>465</v>
      </c>
      <c r="B17" s="224" t="str">
        <f>B18</f>
        <v>-</v>
      </c>
      <c r="C17" s="224" t="str">
        <f t="shared" ref="C17:O17" si="1">C18</f>
        <v>-</v>
      </c>
      <c r="D17" s="224" t="str">
        <f t="shared" si="1"/>
        <v>-</v>
      </c>
      <c r="E17" s="224" t="str">
        <f t="shared" si="1"/>
        <v>-</v>
      </c>
      <c r="F17" s="224" t="str">
        <f t="shared" si="1"/>
        <v>-</v>
      </c>
      <c r="G17" s="224" t="str">
        <f t="shared" si="1"/>
        <v>-</v>
      </c>
      <c r="H17" s="224" t="str">
        <f t="shared" si="1"/>
        <v>-</v>
      </c>
      <c r="I17" s="224" t="str">
        <f t="shared" si="1"/>
        <v>-</v>
      </c>
      <c r="J17" s="224" t="str">
        <f t="shared" si="1"/>
        <v>-</v>
      </c>
      <c r="K17" s="224" t="str">
        <f t="shared" si="1"/>
        <v>-</v>
      </c>
      <c r="L17" s="224" t="str">
        <f t="shared" si="1"/>
        <v>-</v>
      </c>
      <c r="M17" s="224" t="str">
        <f t="shared" si="1"/>
        <v>-</v>
      </c>
      <c r="N17" s="224" t="str">
        <f t="shared" si="1"/>
        <v>-</v>
      </c>
      <c r="O17" s="224" t="str">
        <f t="shared" si="1"/>
        <v>-</v>
      </c>
      <c r="P17" s="547"/>
      <c r="Q17" s="439"/>
      <c r="R17" s="548"/>
    </row>
    <row r="18" spans="1:18" ht="16" x14ac:dyDescent="0.5">
      <c r="A18" s="341" t="s">
        <v>452</v>
      </c>
      <c r="B18" s="189" t="str">
        <f t="shared" ref="B18:O18" si="2">IF(SUM(B19:B22)=0,"-",SUM(B19:B22))</f>
        <v>-</v>
      </c>
      <c r="C18" s="189" t="str">
        <f t="shared" si="2"/>
        <v>-</v>
      </c>
      <c r="D18" s="189" t="str">
        <f t="shared" si="2"/>
        <v>-</v>
      </c>
      <c r="E18" s="189" t="str">
        <f t="shared" si="2"/>
        <v>-</v>
      </c>
      <c r="F18" s="189" t="str">
        <f t="shared" si="2"/>
        <v>-</v>
      </c>
      <c r="G18" s="189" t="str">
        <f t="shared" si="2"/>
        <v>-</v>
      </c>
      <c r="H18" s="189" t="str">
        <f t="shared" si="2"/>
        <v>-</v>
      </c>
      <c r="I18" s="189" t="str">
        <f t="shared" si="2"/>
        <v>-</v>
      </c>
      <c r="J18" s="189" t="str">
        <f t="shared" si="2"/>
        <v>-</v>
      </c>
      <c r="K18" s="189" t="str">
        <f t="shared" si="2"/>
        <v>-</v>
      </c>
      <c r="L18" s="189" t="str">
        <f t="shared" si="2"/>
        <v>-</v>
      </c>
      <c r="M18" s="189" t="str">
        <f t="shared" si="2"/>
        <v>-</v>
      </c>
      <c r="N18" s="189" t="str">
        <f t="shared" si="2"/>
        <v>-</v>
      </c>
      <c r="O18" s="189" t="str">
        <f t="shared" si="2"/>
        <v>-</v>
      </c>
      <c r="P18" s="408"/>
      <c r="Q18" s="329"/>
      <c r="R18" s="84"/>
    </row>
    <row r="19" spans="1:18" ht="16" x14ac:dyDescent="0.5">
      <c r="A19" s="491" t="s">
        <v>453</v>
      </c>
      <c r="B19" s="338" t="s">
        <v>509</v>
      </c>
      <c r="C19" s="338" t="s">
        <v>509</v>
      </c>
      <c r="D19" s="338" t="s">
        <v>509</v>
      </c>
      <c r="E19" s="338" t="s">
        <v>509</v>
      </c>
      <c r="F19" s="338" t="s">
        <v>509</v>
      </c>
      <c r="G19" s="338" t="s">
        <v>509</v>
      </c>
      <c r="H19" s="338" t="s">
        <v>509</v>
      </c>
      <c r="I19" s="338" t="s">
        <v>509</v>
      </c>
      <c r="J19" s="338" t="s">
        <v>509</v>
      </c>
      <c r="K19" s="338" t="s">
        <v>509</v>
      </c>
      <c r="L19" s="338" t="s">
        <v>509</v>
      </c>
      <c r="M19" s="338" t="s">
        <v>509</v>
      </c>
      <c r="N19" s="338" t="s">
        <v>509</v>
      </c>
      <c r="O19" s="338" t="s">
        <v>509</v>
      </c>
      <c r="P19" s="408"/>
      <c r="Q19" s="329"/>
      <c r="R19" s="84"/>
    </row>
    <row r="20" spans="1:18" ht="16" x14ac:dyDescent="0.5">
      <c r="A20" s="493" t="s">
        <v>454</v>
      </c>
      <c r="B20" s="338" t="s">
        <v>375</v>
      </c>
      <c r="C20" s="338" t="s">
        <v>375</v>
      </c>
      <c r="D20" s="338" t="s">
        <v>375</v>
      </c>
      <c r="E20" s="338" t="s">
        <v>375</v>
      </c>
      <c r="F20" s="338" t="s">
        <v>375</v>
      </c>
      <c r="G20" s="338" t="s">
        <v>375</v>
      </c>
      <c r="H20" s="338" t="s">
        <v>375</v>
      </c>
      <c r="I20" s="338" t="s">
        <v>375</v>
      </c>
      <c r="J20" s="338" t="s">
        <v>375</v>
      </c>
      <c r="K20" s="338" t="s">
        <v>375</v>
      </c>
      <c r="L20" s="338" t="s">
        <v>375</v>
      </c>
      <c r="M20" s="338" t="s">
        <v>375</v>
      </c>
      <c r="N20" s="338" t="s">
        <v>375</v>
      </c>
      <c r="O20" s="338" t="s">
        <v>375</v>
      </c>
      <c r="P20" s="408"/>
      <c r="Q20" s="329"/>
      <c r="R20" s="84"/>
    </row>
    <row r="21" spans="1:18" ht="16" x14ac:dyDescent="0.5">
      <c r="A21" s="493" t="s">
        <v>455</v>
      </c>
      <c r="B21" s="338" t="s">
        <v>509</v>
      </c>
      <c r="C21" s="338" t="s">
        <v>509</v>
      </c>
      <c r="D21" s="338" t="s">
        <v>509</v>
      </c>
      <c r="E21" s="338" t="s">
        <v>509</v>
      </c>
      <c r="F21" s="338" t="s">
        <v>509</v>
      </c>
      <c r="G21" s="338" t="s">
        <v>509</v>
      </c>
      <c r="H21" s="338" t="s">
        <v>509</v>
      </c>
      <c r="I21" s="338" t="s">
        <v>509</v>
      </c>
      <c r="J21" s="338" t="s">
        <v>509</v>
      </c>
      <c r="K21" s="338" t="s">
        <v>509</v>
      </c>
      <c r="L21" s="338" t="s">
        <v>509</v>
      </c>
      <c r="M21" s="338" t="s">
        <v>509</v>
      </c>
      <c r="N21" s="338" t="s">
        <v>509</v>
      </c>
      <c r="O21" s="338" t="s">
        <v>509</v>
      </c>
      <c r="P21" s="408"/>
      <c r="Q21" s="329"/>
      <c r="R21" s="84"/>
    </row>
    <row r="22" spans="1:18" ht="16" x14ac:dyDescent="0.5">
      <c r="A22" s="492" t="s">
        <v>456</v>
      </c>
      <c r="B22" s="338" t="s">
        <v>509</v>
      </c>
      <c r="C22" s="338" t="s">
        <v>509</v>
      </c>
      <c r="D22" s="338" t="s">
        <v>509</v>
      </c>
      <c r="E22" s="338" t="s">
        <v>509</v>
      </c>
      <c r="F22" s="338" t="s">
        <v>509</v>
      </c>
      <c r="G22" s="338" t="s">
        <v>509</v>
      </c>
      <c r="H22" s="338" t="s">
        <v>509</v>
      </c>
      <c r="I22" s="338" t="s">
        <v>509</v>
      </c>
      <c r="J22" s="338" t="s">
        <v>509</v>
      </c>
      <c r="K22" s="338" t="s">
        <v>509</v>
      </c>
      <c r="L22" s="338" t="s">
        <v>509</v>
      </c>
      <c r="M22" s="338" t="s">
        <v>509</v>
      </c>
      <c r="N22" s="338" t="s">
        <v>509</v>
      </c>
      <c r="O22" s="338" t="s">
        <v>509</v>
      </c>
      <c r="P22" s="408"/>
      <c r="Q22" s="329"/>
      <c r="R22" s="84"/>
    </row>
    <row r="23" spans="1:18" s="544" customFormat="1" ht="29" x14ac:dyDescent="0.2">
      <c r="A23" s="528" t="s">
        <v>466</v>
      </c>
      <c r="B23" s="531" t="str">
        <f>B24</f>
        <v>-</v>
      </c>
      <c r="C23" s="531" t="str">
        <f t="shared" ref="C23:O23" si="3">C24</f>
        <v>-</v>
      </c>
      <c r="D23" s="531" t="str">
        <f t="shared" si="3"/>
        <v>-</v>
      </c>
      <c r="E23" s="531" t="str">
        <f t="shared" si="3"/>
        <v>-</v>
      </c>
      <c r="F23" s="531" t="str">
        <f t="shared" si="3"/>
        <v>-</v>
      </c>
      <c r="G23" s="531" t="str">
        <f t="shared" si="3"/>
        <v>-</v>
      </c>
      <c r="H23" s="531" t="str">
        <f t="shared" si="3"/>
        <v>-</v>
      </c>
      <c r="I23" s="531" t="str">
        <f t="shared" si="3"/>
        <v>-</v>
      </c>
      <c r="J23" s="531" t="str">
        <f t="shared" si="3"/>
        <v>-</v>
      </c>
      <c r="K23" s="531" t="str">
        <f t="shared" si="3"/>
        <v>-</v>
      </c>
      <c r="L23" s="531" t="str">
        <f t="shared" si="3"/>
        <v>-</v>
      </c>
      <c r="M23" s="531" t="str">
        <f t="shared" si="3"/>
        <v>-</v>
      </c>
      <c r="N23" s="531" t="str">
        <f t="shared" si="3"/>
        <v>-</v>
      </c>
      <c r="O23" s="531" t="str">
        <f t="shared" si="3"/>
        <v>-</v>
      </c>
      <c r="P23" s="541"/>
      <c r="Q23" s="542"/>
      <c r="R23" s="543"/>
    </row>
    <row r="24" spans="1:18" s="544" customFormat="1" ht="14.5" x14ac:dyDescent="0.2">
      <c r="A24" s="534" t="s">
        <v>458</v>
      </c>
      <c r="B24" s="545" t="str">
        <f>IF(SUM(B25:B44)=0,"-",SUM(B25:B44))</f>
        <v>-</v>
      </c>
      <c r="C24" s="545" t="str">
        <f t="shared" ref="C24:O24" si="4">IF(SUM(C25:C44)=0,"-",SUM(C25:C44))</f>
        <v>-</v>
      </c>
      <c r="D24" s="545" t="str">
        <f t="shared" si="4"/>
        <v>-</v>
      </c>
      <c r="E24" s="545" t="str">
        <f t="shared" si="4"/>
        <v>-</v>
      </c>
      <c r="F24" s="545" t="str">
        <f t="shared" si="4"/>
        <v>-</v>
      </c>
      <c r="G24" s="545" t="str">
        <f t="shared" si="4"/>
        <v>-</v>
      </c>
      <c r="H24" s="545" t="str">
        <f t="shared" si="4"/>
        <v>-</v>
      </c>
      <c r="I24" s="545" t="str">
        <f t="shared" si="4"/>
        <v>-</v>
      </c>
      <c r="J24" s="545" t="str">
        <f t="shared" si="4"/>
        <v>-</v>
      </c>
      <c r="K24" s="545" t="str">
        <f t="shared" si="4"/>
        <v>-</v>
      </c>
      <c r="L24" s="545" t="str">
        <f t="shared" si="4"/>
        <v>-</v>
      </c>
      <c r="M24" s="545" t="str">
        <f t="shared" si="4"/>
        <v>-</v>
      </c>
      <c r="N24" s="545" t="str">
        <f t="shared" si="4"/>
        <v>-</v>
      </c>
      <c r="O24" s="545" t="str">
        <f t="shared" si="4"/>
        <v>-</v>
      </c>
      <c r="P24" s="541"/>
      <c r="Q24" s="542"/>
      <c r="R24" s="543"/>
    </row>
    <row r="25" spans="1:18" s="544" customFormat="1" ht="14.5" x14ac:dyDescent="0.2">
      <c r="A25" s="535" t="s">
        <v>459</v>
      </c>
      <c r="B25" s="546" t="s">
        <v>179</v>
      </c>
      <c r="C25" s="546" t="s">
        <v>179</v>
      </c>
      <c r="D25" s="546" t="s">
        <v>179</v>
      </c>
      <c r="E25" s="546" t="s">
        <v>179</v>
      </c>
      <c r="F25" s="546" t="s">
        <v>179</v>
      </c>
      <c r="G25" s="546" t="s">
        <v>179</v>
      </c>
      <c r="H25" s="546" t="s">
        <v>179</v>
      </c>
      <c r="I25" s="546" t="s">
        <v>179</v>
      </c>
      <c r="J25" s="546" t="s">
        <v>179</v>
      </c>
      <c r="K25" s="546" t="s">
        <v>179</v>
      </c>
      <c r="L25" s="546" t="s">
        <v>179</v>
      </c>
      <c r="M25" s="546" t="s">
        <v>179</v>
      </c>
      <c r="N25" s="546" t="s">
        <v>179</v>
      </c>
      <c r="O25" s="546" t="s">
        <v>179</v>
      </c>
      <c r="P25" s="541"/>
      <c r="Q25" s="542"/>
      <c r="R25" s="543"/>
    </row>
    <row r="26" spans="1:18" s="544" customFormat="1" ht="15" customHeight="1" x14ac:dyDescent="0.2">
      <c r="A26" s="536" t="s">
        <v>461</v>
      </c>
      <c r="B26" s="546" t="s">
        <v>179</v>
      </c>
      <c r="C26" s="546" t="s">
        <v>179</v>
      </c>
      <c r="D26" s="546" t="s">
        <v>179</v>
      </c>
      <c r="E26" s="546" t="s">
        <v>179</v>
      </c>
      <c r="F26" s="546" t="s">
        <v>179</v>
      </c>
      <c r="G26" s="546" t="s">
        <v>179</v>
      </c>
      <c r="H26" s="546" t="s">
        <v>179</v>
      </c>
      <c r="I26" s="546" t="s">
        <v>179</v>
      </c>
      <c r="J26" s="546" t="s">
        <v>179</v>
      </c>
      <c r="K26" s="546" t="s">
        <v>179</v>
      </c>
      <c r="L26" s="546" t="s">
        <v>179</v>
      </c>
      <c r="M26" s="546" t="s">
        <v>179</v>
      </c>
      <c r="N26" s="546" t="s">
        <v>179</v>
      </c>
      <c r="O26" s="546" t="s">
        <v>179</v>
      </c>
      <c r="P26" s="541"/>
      <c r="Q26" s="542"/>
      <c r="R26" s="543"/>
    </row>
    <row r="27" spans="1:18" s="544" customFormat="1" ht="15" customHeight="1" x14ac:dyDescent="0.2">
      <c r="A27" s="536" t="s">
        <v>460</v>
      </c>
      <c r="B27" s="546" t="s">
        <v>179</v>
      </c>
      <c r="C27" s="546" t="s">
        <v>179</v>
      </c>
      <c r="D27" s="546" t="s">
        <v>179</v>
      </c>
      <c r="E27" s="546" t="s">
        <v>179</v>
      </c>
      <c r="F27" s="546" t="s">
        <v>179</v>
      </c>
      <c r="G27" s="546" t="s">
        <v>179</v>
      </c>
      <c r="H27" s="546" t="s">
        <v>179</v>
      </c>
      <c r="I27" s="546" t="s">
        <v>179</v>
      </c>
      <c r="J27" s="546" t="s">
        <v>179</v>
      </c>
      <c r="K27" s="546" t="s">
        <v>179</v>
      </c>
      <c r="L27" s="546" t="s">
        <v>179</v>
      </c>
      <c r="M27" s="546" t="s">
        <v>179</v>
      </c>
      <c r="N27" s="546" t="s">
        <v>179</v>
      </c>
      <c r="O27" s="546" t="s">
        <v>179</v>
      </c>
      <c r="P27" s="542"/>
      <c r="Q27" s="542"/>
      <c r="R27" s="543"/>
    </row>
    <row r="28" spans="1:18" s="544" customFormat="1" ht="15" customHeight="1" x14ac:dyDescent="0.2">
      <c r="A28" s="536" t="s">
        <v>462</v>
      </c>
      <c r="B28" s="546" t="s">
        <v>179</v>
      </c>
      <c r="C28" s="546" t="s">
        <v>179</v>
      </c>
      <c r="D28" s="546" t="s">
        <v>179</v>
      </c>
      <c r="E28" s="546" t="s">
        <v>179</v>
      </c>
      <c r="F28" s="546" t="s">
        <v>179</v>
      </c>
      <c r="G28" s="546" t="s">
        <v>179</v>
      </c>
      <c r="H28" s="546" t="s">
        <v>179</v>
      </c>
      <c r="I28" s="546" t="s">
        <v>179</v>
      </c>
      <c r="J28" s="546" t="s">
        <v>179</v>
      </c>
      <c r="K28" s="546" t="s">
        <v>179</v>
      </c>
      <c r="L28" s="546" t="s">
        <v>179</v>
      </c>
      <c r="M28" s="546" t="s">
        <v>179</v>
      </c>
      <c r="N28" s="546" t="s">
        <v>179</v>
      </c>
      <c r="O28" s="546" t="s">
        <v>179</v>
      </c>
      <c r="P28" s="542"/>
      <c r="Q28" s="542"/>
      <c r="R28" s="543"/>
    </row>
    <row r="29" spans="1:18" s="544" customFormat="1" ht="15" customHeight="1" x14ac:dyDescent="0.2">
      <c r="A29" s="537" t="s">
        <v>463</v>
      </c>
      <c r="B29" s="546" t="s">
        <v>179</v>
      </c>
      <c r="C29" s="546" t="s">
        <v>179</v>
      </c>
      <c r="D29" s="546" t="s">
        <v>179</v>
      </c>
      <c r="E29" s="546" t="s">
        <v>179</v>
      </c>
      <c r="F29" s="546" t="s">
        <v>179</v>
      </c>
      <c r="G29" s="546" t="s">
        <v>179</v>
      </c>
      <c r="H29" s="546" t="s">
        <v>179</v>
      </c>
      <c r="I29" s="546" t="s">
        <v>179</v>
      </c>
      <c r="J29" s="546" t="s">
        <v>179</v>
      </c>
      <c r="K29" s="546" t="s">
        <v>179</v>
      </c>
      <c r="L29" s="546" t="s">
        <v>179</v>
      </c>
      <c r="M29" s="546" t="s">
        <v>179</v>
      </c>
      <c r="N29" s="546" t="s">
        <v>179</v>
      </c>
      <c r="O29" s="546" t="s">
        <v>179</v>
      </c>
      <c r="P29" s="542"/>
      <c r="Q29" s="542"/>
      <c r="R29" s="543"/>
    </row>
    <row r="30" spans="1:18" ht="16" x14ac:dyDescent="0.5">
      <c r="A30" s="210" t="s">
        <v>261</v>
      </c>
      <c r="B30" s="211"/>
      <c r="C30" s="211"/>
      <c r="D30" s="262"/>
      <c r="E30" s="262"/>
      <c r="F30" s="263"/>
      <c r="G30" s="263"/>
      <c r="H30" s="263"/>
      <c r="I30" s="211"/>
      <c r="J30" s="211"/>
      <c r="K30" s="211"/>
      <c r="L30" s="263"/>
      <c r="M30" s="263"/>
      <c r="N30" s="263"/>
      <c r="O30" s="263"/>
      <c r="P30" s="263"/>
      <c r="Q30" s="263"/>
    </row>
    <row r="31" spans="1:18" ht="16" x14ac:dyDescent="0.5">
      <c r="A31" s="376"/>
      <c r="B31" s="263"/>
      <c r="C31" s="263"/>
      <c r="D31" s="263"/>
      <c r="E31" s="263"/>
      <c r="F31" s="263"/>
      <c r="G31" s="263"/>
      <c r="H31" s="263"/>
      <c r="I31" s="213"/>
      <c r="J31" s="213"/>
      <c r="K31" s="213"/>
      <c r="L31" s="213"/>
      <c r="M31" s="213"/>
      <c r="N31" s="213"/>
      <c r="O31" s="213"/>
      <c r="P31" s="213"/>
      <c r="Q31" s="213"/>
    </row>
    <row r="32" spans="1:18" ht="16" x14ac:dyDescent="0.5">
      <c r="A32" s="791" t="s">
        <v>388</v>
      </c>
      <c r="B32" s="791"/>
      <c r="C32" s="791"/>
      <c r="D32" s="791"/>
      <c r="E32" s="791"/>
      <c r="F32" s="791"/>
      <c r="G32" s="791"/>
      <c r="H32" s="791"/>
      <c r="I32" s="791"/>
      <c r="J32" s="791"/>
      <c r="K32" s="791"/>
      <c r="L32" s="791"/>
      <c r="M32" s="791"/>
      <c r="N32" s="791"/>
      <c r="O32" s="791"/>
      <c r="P32" s="213"/>
      <c r="Q32" s="213"/>
    </row>
    <row r="33" spans="1:19" ht="14.25" customHeight="1" x14ac:dyDescent="0.5">
      <c r="A33" s="793" t="s">
        <v>373</v>
      </c>
      <c r="B33" s="793"/>
      <c r="C33" s="793"/>
      <c r="D33" s="793"/>
      <c r="E33" s="793"/>
      <c r="F33" s="793"/>
      <c r="G33" s="793"/>
      <c r="H33" s="793"/>
      <c r="I33" s="793"/>
      <c r="J33" s="793"/>
      <c r="K33" s="793"/>
      <c r="L33" s="793"/>
      <c r="M33" s="793"/>
      <c r="N33" s="793"/>
      <c r="O33" s="793"/>
      <c r="P33" s="213"/>
      <c r="Q33" s="213"/>
    </row>
    <row r="34" spans="1:19" s="127" customFormat="1" ht="14.25" customHeight="1" x14ac:dyDescent="0.2">
      <c r="A34" s="793"/>
      <c r="B34" s="793"/>
      <c r="C34" s="793"/>
      <c r="D34" s="793"/>
      <c r="E34" s="793"/>
      <c r="F34" s="793"/>
      <c r="G34" s="793"/>
      <c r="H34" s="793"/>
      <c r="I34" s="793"/>
      <c r="J34" s="793"/>
      <c r="K34" s="793"/>
      <c r="L34" s="793"/>
      <c r="M34" s="793"/>
      <c r="N34" s="793"/>
      <c r="O34" s="793"/>
      <c r="P34" s="290"/>
      <c r="Q34" s="290"/>
    </row>
    <row r="35" spans="1:19" ht="42" customHeight="1" x14ac:dyDescent="0.5">
      <c r="A35" s="791" t="s">
        <v>374</v>
      </c>
      <c r="B35" s="791"/>
      <c r="C35" s="791"/>
      <c r="D35" s="791"/>
      <c r="E35" s="791"/>
      <c r="F35" s="791"/>
      <c r="G35" s="791"/>
      <c r="H35" s="791"/>
      <c r="I35" s="791"/>
      <c r="J35" s="791"/>
      <c r="K35" s="791"/>
      <c r="L35" s="791"/>
      <c r="M35" s="791"/>
      <c r="N35" s="791"/>
      <c r="O35" s="791"/>
      <c r="P35" s="213"/>
      <c r="Q35" s="213"/>
    </row>
    <row r="36" spans="1:19" ht="14.25" customHeight="1" x14ac:dyDescent="0.5">
      <c r="A36" s="409"/>
      <c r="B36" s="409"/>
      <c r="C36" s="409"/>
      <c r="D36" s="409"/>
      <c r="E36" s="409"/>
      <c r="F36" s="409"/>
      <c r="G36" s="409"/>
      <c r="H36" s="409"/>
      <c r="I36" s="409"/>
      <c r="J36" s="409"/>
      <c r="K36" s="409"/>
      <c r="L36" s="409"/>
      <c r="M36" s="409"/>
      <c r="N36" s="409"/>
      <c r="O36" s="409"/>
      <c r="P36" s="213"/>
      <c r="Q36" s="213"/>
    </row>
    <row r="37" spans="1:19" ht="16" x14ac:dyDescent="0.5">
      <c r="A37" s="331"/>
      <c r="B37" s="213"/>
      <c r="C37" s="213"/>
      <c r="D37" s="213"/>
      <c r="E37" s="213"/>
      <c r="F37" s="213"/>
      <c r="G37" s="213"/>
      <c r="H37" s="213"/>
      <c r="I37" s="213"/>
      <c r="J37" s="213"/>
      <c r="K37" s="213"/>
      <c r="L37" s="213"/>
      <c r="M37" s="213"/>
      <c r="N37" s="213"/>
      <c r="O37" s="213"/>
      <c r="P37" s="213"/>
      <c r="Q37" s="213"/>
      <c r="R37" s="88"/>
      <c r="S37" s="88"/>
    </row>
    <row r="38" spans="1:19" x14ac:dyDescent="0.3">
      <c r="A38" s="111"/>
      <c r="B38" s="88"/>
      <c r="C38" s="88"/>
      <c r="D38" s="88"/>
      <c r="E38" s="88"/>
      <c r="F38" s="88"/>
      <c r="G38" s="88"/>
      <c r="H38" s="88"/>
      <c r="I38" s="88"/>
      <c r="J38" s="88"/>
      <c r="K38" s="88"/>
      <c r="L38" s="88"/>
      <c r="M38" s="88"/>
      <c r="N38" s="88"/>
      <c r="O38" s="88"/>
      <c r="P38" s="88"/>
      <c r="Q38" s="88"/>
      <c r="R38" s="88"/>
      <c r="S38" s="88"/>
    </row>
    <row r="39" spans="1:19" x14ac:dyDescent="0.3">
      <c r="A39" s="111"/>
      <c r="B39" s="88"/>
      <c r="C39" s="88"/>
      <c r="D39" s="88"/>
      <c r="E39" s="88"/>
      <c r="F39" s="88"/>
      <c r="G39" s="88"/>
      <c r="H39" s="88"/>
      <c r="I39" s="88"/>
      <c r="J39" s="88"/>
      <c r="K39" s="88"/>
      <c r="L39" s="88"/>
      <c r="M39" s="88"/>
      <c r="N39" s="88"/>
      <c r="O39" s="88"/>
      <c r="P39" s="88"/>
      <c r="Q39" s="88"/>
      <c r="R39" s="88"/>
      <c r="S39" s="88"/>
    </row>
    <row r="40" spans="1:19" x14ac:dyDescent="0.3">
      <c r="A40" s="111"/>
      <c r="B40" s="88"/>
      <c r="C40" s="88"/>
      <c r="D40" s="88"/>
      <c r="E40" s="88"/>
      <c r="F40" s="88"/>
      <c r="G40" s="88"/>
      <c r="H40" s="88"/>
      <c r="I40" s="88"/>
      <c r="J40" s="88"/>
      <c r="K40" s="88"/>
      <c r="L40" s="88"/>
      <c r="M40" s="88"/>
      <c r="N40" s="88"/>
      <c r="O40" s="88"/>
      <c r="P40" s="88"/>
      <c r="Q40" s="88"/>
      <c r="R40" s="88"/>
      <c r="S40" s="88"/>
    </row>
  </sheetData>
  <customSheetViews>
    <customSheetView guid="{26A1900F-5848-4061-AA0B-E0B8C2AC890B}" showPageBreaks="1" showGridLines="0" printArea="1" view="pageBreakPreview" topLeftCell="C1">
      <selection activeCell="A11" sqref="A11"/>
      <pageMargins left="0.78740157480314965" right="0.78740157480314965" top="0.78740157480314965" bottom="0.78740157480314965" header="0" footer="0"/>
      <pageSetup paperSize="9" scale="80" orientation="landscape" r:id="rId1"/>
      <headerFooter alignWithMargins="0"/>
    </customSheetView>
    <customSheetView guid="{B606BD3A-C42E-4EF1-8D52-58C00303D192}" showPageBreaks="1" showGridLines="0" printArea="1" view="pageBreakPreview">
      <selection activeCell="A11" sqref="A11"/>
      <pageMargins left="0.78740157480314965" right="0.78740157480314965" top="0.78740157480314965" bottom="0.78740157480314965" header="0" footer="0"/>
      <pageSetup paperSize="9" scale="80" orientation="landscape" r:id="rId2"/>
      <headerFooter alignWithMargins="0"/>
    </customSheetView>
  </customSheetViews>
  <mergeCells count="13">
    <mergeCell ref="P2:Q3"/>
    <mergeCell ref="B3:C3"/>
    <mergeCell ref="D3:E3"/>
    <mergeCell ref="F3:G3"/>
    <mergeCell ref="H3:I3"/>
    <mergeCell ref="B2:I2"/>
    <mergeCell ref="A32:O32"/>
    <mergeCell ref="A35:O35"/>
    <mergeCell ref="J2:O2"/>
    <mergeCell ref="J3:K3"/>
    <mergeCell ref="L3:M3"/>
    <mergeCell ref="A33:O34"/>
    <mergeCell ref="N3:O3"/>
  </mergeCells>
  <phoneticPr fontId="2"/>
  <pageMargins left="0.78740157480314965" right="0.78740157480314965" top="0.78740157480314965" bottom="0.78740157480314965" header="0" footer="0"/>
  <pageSetup paperSize="9" scale="80"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view="pageBreakPreview" zoomScaleNormal="100" workbookViewId="0">
      <pane xSplit="1" ySplit="7" topLeftCell="B8" activePane="bottomRight" state="frozen"/>
      <selection pane="topRight" activeCell="B1" sqref="B1"/>
      <selection pane="bottomLeft" activeCell="A8" sqref="A8"/>
      <selection pane="bottomRight" activeCell="P21" sqref="P21"/>
    </sheetView>
  </sheetViews>
  <sheetFormatPr defaultColWidth="9" defaultRowHeight="14" x14ac:dyDescent="0.3"/>
  <cols>
    <col min="1" max="1" width="16.6328125" style="129" customWidth="1"/>
    <col min="2" max="13" width="10.6328125" style="80" customWidth="1"/>
    <col min="14" max="15" width="6.7265625" style="80" customWidth="1"/>
    <col min="16" max="16384" width="9" style="80"/>
  </cols>
  <sheetData>
    <row r="1" spans="1:16" ht="18" customHeight="1" x14ac:dyDescent="0.5">
      <c r="A1" s="249" t="s">
        <v>385</v>
      </c>
      <c r="B1" s="397"/>
      <c r="C1" s="397"/>
      <c r="D1" s="397"/>
      <c r="E1" s="397"/>
      <c r="F1" s="298"/>
      <c r="G1" s="298"/>
      <c r="H1" s="298"/>
      <c r="I1" s="298"/>
      <c r="J1" s="398"/>
      <c r="K1" s="298"/>
      <c r="L1" s="410"/>
      <c r="M1" s="410" t="s">
        <v>486</v>
      </c>
      <c r="O1" s="84"/>
    </row>
    <row r="2" spans="1:16" ht="15" customHeight="1" x14ac:dyDescent="0.3">
      <c r="A2" s="383"/>
      <c r="B2" s="765" t="s">
        <v>215</v>
      </c>
      <c r="C2" s="800"/>
      <c r="D2" s="800"/>
      <c r="E2" s="800"/>
      <c r="F2" s="800"/>
      <c r="G2" s="800"/>
      <c r="H2" s="800"/>
      <c r="I2" s="800"/>
      <c r="J2" s="800"/>
      <c r="K2" s="800"/>
      <c r="L2" s="801"/>
      <c r="M2" s="802"/>
      <c r="N2" s="797"/>
      <c r="O2" s="798"/>
      <c r="P2" s="84"/>
    </row>
    <row r="3" spans="1:16" ht="15" customHeight="1" x14ac:dyDescent="0.5">
      <c r="A3" s="400"/>
      <c r="B3" s="803" t="s">
        <v>223</v>
      </c>
      <c r="C3" s="804"/>
      <c r="D3" s="803" t="s">
        <v>262</v>
      </c>
      <c r="E3" s="804"/>
      <c r="F3" s="806" t="s">
        <v>399</v>
      </c>
      <c r="G3" s="807"/>
      <c r="H3" s="806" t="s">
        <v>428</v>
      </c>
      <c r="I3" s="812"/>
      <c r="J3" s="803" t="s">
        <v>221</v>
      </c>
      <c r="K3" s="804"/>
      <c r="L3" s="810" t="s">
        <v>222</v>
      </c>
      <c r="M3" s="804"/>
      <c r="N3" s="799"/>
      <c r="O3" s="798"/>
      <c r="P3" s="84"/>
    </row>
    <row r="4" spans="1:16" ht="15" customHeight="1" x14ac:dyDescent="0.5">
      <c r="A4" s="400"/>
      <c r="B4" s="805"/>
      <c r="C4" s="782"/>
      <c r="D4" s="805"/>
      <c r="E4" s="782"/>
      <c r="F4" s="808"/>
      <c r="G4" s="809"/>
      <c r="H4" s="808" t="s">
        <v>429</v>
      </c>
      <c r="I4" s="809"/>
      <c r="J4" s="805"/>
      <c r="K4" s="782"/>
      <c r="L4" s="811"/>
      <c r="M4" s="782"/>
      <c r="N4" s="168"/>
      <c r="O4" s="167"/>
      <c r="P4" s="84"/>
    </row>
    <row r="5" spans="1:16" ht="28.5" customHeight="1" x14ac:dyDescent="0.5">
      <c r="A5" s="401"/>
      <c r="B5" s="382" t="s">
        <v>212</v>
      </c>
      <c r="C5" s="412" t="s">
        <v>263</v>
      </c>
      <c r="D5" s="382" t="s">
        <v>212</v>
      </c>
      <c r="E5" s="412" t="s">
        <v>263</v>
      </c>
      <c r="F5" s="382" t="s">
        <v>212</v>
      </c>
      <c r="G5" s="412" t="s">
        <v>263</v>
      </c>
      <c r="H5" s="382" t="s">
        <v>212</v>
      </c>
      <c r="I5" s="412" t="s">
        <v>263</v>
      </c>
      <c r="J5" s="382" t="s">
        <v>212</v>
      </c>
      <c r="K5" s="412" t="s">
        <v>263</v>
      </c>
      <c r="L5" s="382" t="s">
        <v>212</v>
      </c>
      <c r="M5" s="412" t="s">
        <v>263</v>
      </c>
      <c r="N5" s="166"/>
      <c r="O5" s="169"/>
      <c r="P5" s="84"/>
    </row>
    <row r="6" spans="1:16" s="172" customFormat="1" ht="14.5" x14ac:dyDescent="0.3">
      <c r="A6" s="377" t="s">
        <v>178</v>
      </c>
      <c r="B6" s="327">
        <v>4753</v>
      </c>
      <c r="C6" s="327">
        <v>89883</v>
      </c>
      <c r="D6" s="327">
        <v>147</v>
      </c>
      <c r="E6" s="327">
        <v>2963</v>
      </c>
      <c r="F6" s="327">
        <v>443</v>
      </c>
      <c r="G6" s="327">
        <v>7575</v>
      </c>
      <c r="H6" s="327">
        <v>17</v>
      </c>
      <c r="I6" s="327">
        <v>952</v>
      </c>
      <c r="J6" s="327">
        <v>1105</v>
      </c>
      <c r="K6" s="405">
        <v>21054</v>
      </c>
      <c r="L6" s="327">
        <v>20</v>
      </c>
      <c r="M6" s="327">
        <v>679</v>
      </c>
      <c r="N6" s="170"/>
      <c r="O6" s="139"/>
      <c r="P6" s="171"/>
    </row>
    <row r="7" spans="1:16" s="538" customFormat="1" ht="29" x14ac:dyDescent="0.2">
      <c r="A7" s="430" t="s">
        <v>451</v>
      </c>
      <c r="B7" s="224">
        <f>IF(SUM(B8,B17)=0,"-",SUM(B8,B17))</f>
        <v>178</v>
      </c>
      <c r="C7" s="224">
        <f t="shared" ref="C7:M7" si="0">IF(SUM(C8,C17)=0,"-",SUM(C8,C17))</f>
        <v>3809</v>
      </c>
      <c r="D7" s="224">
        <f t="shared" si="0"/>
        <v>2</v>
      </c>
      <c r="E7" s="224">
        <f t="shared" si="0"/>
        <v>28</v>
      </c>
      <c r="F7" s="224">
        <f t="shared" si="0"/>
        <v>43</v>
      </c>
      <c r="G7" s="224">
        <f t="shared" si="0"/>
        <v>806</v>
      </c>
      <c r="H7" s="224">
        <f t="shared" si="0"/>
        <v>10</v>
      </c>
      <c r="I7" s="224">
        <f t="shared" si="0"/>
        <v>766</v>
      </c>
      <c r="J7" s="224">
        <f t="shared" si="0"/>
        <v>112</v>
      </c>
      <c r="K7" s="224">
        <f>IF(SUM(K8,K17)=0,"-",SUM(K8,K17))</f>
        <v>2648</v>
      </c>
      <c r="L7" s="224">
        <f t="shared" si="0"/>
        <v>1</v>
      </c>
      <c r="M7" s="224">
        <f t="shared" si="0"/>
        <v>35</v>
      </c>
      <c r="N7" s="170"/>
      <c r="O7" s="139"/>
      <c r="P7" s="549"/>
    </row>
    <row r="8" spans="1:16" ht="16" x14ac:dyDescent="0.5">
      <c r="A8" s="341" t="s">
        <v>467</v>
      </c>
      <c r="B8" s="189">
        <f>SUM(B9:B16)</f>
        <v>121</v>
      </c>
      <c r="C8" s="189">
        <f t="shared" ref="C8:M8" si="1">SUM(C9:C16)</f>
        <v>2128</v>
      </c>
      <c r="D8" s="189">
        <f t="shared" si="1"/>
        <v>1</v>
      </c>
      <c r="E8" s="189">
        <f t="shared" si="1"/>
        <v>12</v>
      </c>
      <c r="F8" s="189">
        <f t="shared" si="1"/>
        <v>38</v>
      </c>
      <c r="G8" s="189">
        <f t="shared" si="1"/>
        <v>472</v>
      </c>
      <c r="H8" s="189" t="s">
        <v>512</v>
      </c>
      <c r="I8" s="189" t="s">
        <v>510</v>
      </c>
      <c r="J8" s="189">
        <f t="shared" si="1"/>
        <v>82</v>
      </c>
      <c r="K8" s="189">
        <f t="shared" si="1"/>
        <v>858</v>
      </c>
      <c r="L8" s="189">
        <f t="shared" si="1"/>
        <v>1</v>
      </c>
      <c r="M8" s="189">
        <f t="shared" si="1"/>
        <v>35</v>
      </c>
      <c r="N8" s="131"/>
      <c r="O8" s="106"/>
      <c r="P8" s="84"/>
    </row>
    <row r="9" spans="1:16" ht="16" x14ac:dyDescent="0.5">
      <c r="A9" s="491" t="s">
        <v>480</v>
      </c>
      <c r="B9" s="338">
        <v>11</v>
      </c>
      <c r="C9" s="338">
        <v>398</v>
      </c>
      <c r="D9" s="338">
        <v>1</v>
      </c>
      <c r="E9" s="338">
        <v>12</v>
      </c>
      <c r="F9" s="338">
        <v>21</v>
      </c>
      <c r="G9" s="338">
        <v>198</v>
      </c>
      <c r="H9" s="338" t="s">
        <v>509</v>
      </c>
      <c r="I9" s="338" t="s">
        <v>509</v>
      </c>
      <c r="J9" s="338">
        <v>47</v>
      </c>
      <c r="K9" s="338">
        <v>479</v>
      </c>
      <c r="L9" s="338" t="s">
        <v>509</v>
      </c>
      <c r="M9" s="338" t="s">
        <v>509</v>
      </c>
      <c r="N9" s="131"/>
      <c r="O9" s="106"/>
      <c r="P9" s="84"/>
    </row>
    <row r="10" spans="1:16" ht="16" x14ac:dyDescent="0.5">
      <c r="A10" s="493" t="s">
        <v>443</v>
      </c>
      <c r="B10" s="338">
        <v>28</v>
      </c>
      <c r="C10" s="338">
        <v>368</v>
      </c>
      <c r="D10" s="338" t="s">
        <v>509</v>
      </c>
      <c r="E10" s="338" t="s">
        <v>509</v>
      </c>
      <c r="F10" s="338" t="s">
        <v>509</v>
      </c>
      <c r="G10" s="338" t="s">
        <v>509</v>
      </c>
      <c r="H10" s="338" t="s">
        <v>509</v>
      </c>
      <c r="I10" s="338" t="s">
        <v>509</v>
      </c>
      <c r="J10" s="338" t="s">
        <v>509</v>
      </c>
      <c r="K10" s="338" t="s">
        <v>509</v>
      </c>
      <c r="L10" s="338" t="s">
        <v>509</v>
      </c>
      <c r="M10" s="338" t="s">
        <v>509</v>
      </c>
      <c r="N10" s="131"/>
      <c r="O10" s="106"/>
      <c r="P10" s="84"/>
    </row>
    <row r="11" spans="1:16" ht="16" x14ac:dyDescent="0.5">
      <c r="A11" s="493" t="s">
        <v>444</v>
      </c>
      <c r="B11" s="338">
        <v>11</v>
      </c>
      <c r="C11" s="338">
        <v>320</v>
      </c>
      <c r="D11" s="338" t="s">
        <v>509</v>
      </c>
      <c r="E11" s="338" t="s">
        <v>509</v>
      </c>
      <c r="F11" s="338">
        <v>4</v>
      </c>
      <c r="G11" s="338">
        <v>167</v>
      </c>
      <c r="H11" s="338" t="s">
        <v>509</v>
      </c>
      <c r="I11" s="338" t="s">
        <v>509</v>
      </c>
      <c r="J11" s="338">
        <v>6</v>
      </c>
      <c r="K11" s="338">
        <v>43</v>
      </c>
      <c r="L11" s="338" t="s">
        <v>509</v>
      </c>
      <c r="M11" s="338" t="s">
        <v>509</v>
      </c>
      <c r="N11" s="131"/>
      <c r="O11" s="106"/>
      <c r="P11" s="84"/>
    </row>
    <row r="12" spans="1:16" ht="16" x14ac:dyDescent="0.5">
      <c r="A12" s="493" t="s">
        <v>475</v>
      </c>
      <c r="B12" s="338">
        <v>2</v>
      </c>
      <c r="C12" s="338">
        <v>370</v>
      </c>
      <c r="D12" s="338" t="s">
        <v>509</v>
      </c>
      <c r="E12" s="338" t="s">
        <v>509</v>
      </c>
      <c r="F12" s="338">
        <v>10</v>
      </c>
      <c r="G12" s="338">
        <v>65</v>
      </c>
      <c r="H12" s="338" t="s">
        <v>509</v>
      </c>
      <c r="I12" s="338" t="s">
        <v>509</v>
      </c>
      <c r="J12" s="338">
        <v>13</v>
      </c>
      <c r="K12" s="338">
        <v>249</v>
      </c>
      <c r="L12" s="338">
        <v>1</v>
      </c>
      <c r="M12" s="338">
        <v>35</v>
      </c>
      <c r="N12" s="131"/>
      <c r="O12" s="106"/>
      <c r="P12" s="84"/>
    </row>
    <row r="13" spans="1:16" ht="16" x14ac:dyDescent="0.5">
      <c r="A13" s="493" t="s">
        <v>481</v>
      </c>
      <c r="B13" s="338">
        <v>13</v>
      </c>
      <c r="C13" s="338">
        <v>206</v>
      </c>
      <c r="D13" s="338" t="s">
        <v>509</v>
      </c>
      <c r="E13" s="338" t="s">
        <v>509</v>
      </c>
      <c r="F13" s="338" t="s">
        <v>509</v>
      </c>
      <c r="G13" s="338" t="s">
        <v>509</v>
      </c>
      <c r="H13" s="338" t="s">
        <v>509</v>
      </c>
      <c r="I13" s="338" t="s">
        <v>509</v>
      </c>
      <c r="J13" s="338" t="s">
        <v>509</v>
      </c>
      <c r="K13" s="338" t="s">
        <v>509</v>
      </c>
      <c r="L13" s="338" t="s">
        <v>509</v>
      </c>
      <c r="M13" s="338" t="s">
        <v>509</v>
      </c>
      <c r="N13" s="131"/>
      <c r="O13" s="106"/>
      <c r="P13" s="84"/>
    </row>
    <row r="14" spans="1:16" ht="16" x14ac:dyDescent="0.5">
      <c r="A14" s="493" t="s">
        <v>446</v>
      </c>
      <c r="B14" s="338">
        <v>19</v>
      </c>
      <c r="C14" s="338">
        <v>180</v>
      </c>
      <c r="D14" s="338" t="s">
        <v>509</v>
      </c>
      <c r="E14" s="338" t="s">
        <v>509</v>
      </c>
      <c r="F14" s="338">
        <v>2</v>
      </c>
      <c r="G14" s="338">
        <v>22</v>
      </c>
      <c r="H14" s="338" t="s">
        <v>509</v>
      </c>
      <c r="I14" s="338" t="s">
        <v>509</v>
      </c>
      <c r="J14" s="338">
        <v>12</v>
      </c>
      <c r="K14" s="338">
        <v>70</v>
      </c>
      <c r="L14" s="338" t="s">
        <v>509</v>
      </c>
      <c r="M14" s="338" t="s">
        <v>509</v>
      </c>
      <c r="N14" s="131"/>
      <c r="O14" s="106"/>
      <c r="P14" s="84"/>
    </row>
    <row r="15" spans="1:16" ht="16" x14ac:dyDescent="0.5">
      <c r="A15" s="493" t="s">
        <v>447</v>
      </c>
      <c r="B15" s="338">
        <v>1</v>
      </c>
      <c r="C15" s="338">
        <v>46</v>
      </c>
      <c r="D15" s="338" t="s">
        <v>509</v>
      </c>
      <c r="E15" s="338" t="s">
        <v>509</v>
      </c>
      <c r="F15" s="338">
        <v>1</v>
      </c>
      <c r="G15" s="338">
        <v>20</v>
      </c>
      <c r="H15" s="338" t="s">
        <v>509</v>
      </c>
      <c r="I15" s="338" t="s">
        <v>509</v>
      </c>
      <c r="J15" s="338">
        <v>4</v>
      </c>
      <c r="K15" s="338">
        <v>17</v>
      </c>
      <c r="L15" s="338" t="s">
        <v>509</v>
      </c>
      <c r="M15" s="338" t="s">
        <v>509</v>
      </c>
      <c r="N15" s="131"/>
      <c r="O15" s="106"/>
      <c r="P15" s="84"/>
    </row>
    <row r="16" spans="1:16" ht="16" x14ac:dyDescent="0.5">
      <c r="A16" s="492" t="s">
        <v>448</v>
      </c>
      <c r="B16" s="338">
        <v>36</v>
      </c>
      <c r="C16" s="338">
        <v>240</v>
      </c>
      <c r="D16" s="338" t="s">
        <v>509</v>
      </c>
      <c r="E16" s="338" t="s">
        <v>509</v>
      </c>
      <c r="F16" s="338" t="s">
        <v>509</v>
      </c>
      <c r="G16" s="338" t="s">
        <v>509</v>
      </c>
      <c r="H16" s="338" t="s">
        <v>509</v>
      </c>
      <c r="I16" s="338" t="s">
        <v>509</v>
      </c>
      <c r="J16" s="338" t="s">
        <v>509</v>
      </c>
      <c r="K16" s="338" t="s">
        <v>509</v>
      </c>
      <c r="L16" s="338" t="s">
        <v>509</v>
      </c>
      <c r="M16" s="338" t="s">
        <v>509</v>
      </c>
      <c r="N16" s="131"/>
      <c r="O16" s="106"/>
      <c r="P16" s="84"/>
    </row>
    <row r="17" spans="1:16" ht="16" x14ac:dyDescent="0.5">
      <c r="A17" s="341" t="s">
        <v>449</v>
      </c>
      <c r="B17" s="189">
        <v>57</v>
      </c>
      <c r="C17" s="189">
        <v>1681</v>
      </c>
      <c r="D17" s="189">
        <v>1</v>
      </c>
      <c r="E17" s="189">
        <v>16</v>
      </c>
      <c r="F17" s="189">
        <v>5</v>
      </c>
      <c r="G17" s="189">
        <v>334</v>
      </c>
      <c r="H17" s="189">
        <v>10</v>
      </c>
      <c r="I17" s="189">
        <v>766</v>
      </c>
      <c r="J17" s="189">
        <v>30</v>
      </c>
      <c r="K17" s="189">
        <v>1790</v>
      </c>
      <c r="L17" s="189" t="s">
        <v>375</v>
      </c>
      <c r="M17" s="189" t="s">
        <v>509</v>
      </c>
      <c r="N17" s="131"/>
      <c r="O17" s="106"/>
      <c r="P17" s="84"/>
    </row>
    <row r="18" spans="1:16" s="124" customFormat="1" ht="29" x14ac:dyDescent="0.2">
      <c r="A18" s="430" t="s">
        <v>465</v>
      </c>
      <c r="B18" s="224">
        <f>B19</f>
        <v>158</v>
      </c>
      <c r="C18" s="224">
        <f t="shared" ref="C18:M18" si="2">C19</f>
        <v>1860</v>
      </c>
      <c r="D18" s="224">
        <f t="shared" si="2"/>
        <v>5</v>
      </c>
      <c r="E18" s="224">
        <f t="shared" si="2"/>
        <v>81</v>
      </c>
      <c r="F18" s="224">
        <f t="shared" si="2"/>
        <v>22</v>
      </c>
      <c r="G18" s="224">
        <f t="shared" si="2"/>
        <v>86</v>
      </c>
      <c r="H18" s="224" t="str">
        <f t="shared" si="2"/>
        <v>-</v>
      </c>
      <c r="I18" s="224" t="str">
        <f t="shared" si="2"/>
        <v>-</v>
      </c>
      <c r="J18" s="224">
        <f t="shared" si="2"/>
        <v>17</v>
      </c>
      <c r="K18" s="224">
        <f t="shared" si="2"/>
        <v>190</v>
      </c>
      <c r="L18" s="224" t="str">
        <f t="shared" si="2"/>
        <v>-</v>
      </c>
      <c r="M18" s="224" t="str">
        <f t="shared" si="2"/>
        <v>-</v>
      </c>
      <c r="N18" s="550"/>
      <c r="O18" s="115"/>
      <c r="P18" s="548"/>
    </row>
    <row r="19" spans="1:16" ht="16" x14ac:dyDescent="0.5">
      <c r="A19" s="341" t="s">
        <v>452</v>
      </c>
      <c r="B19" s="189">
        <f t="shared" ref="B19:M19" si="3">IF(SUM(B20:B23)=0,"-",SUM(B20:B23))</f>
        <v>158</v>
      </c>
      <c r="C19" s="189">
        <f t="shared" si="3"/>
        <v>1860</v>
      </c>
      <c r="D19" s="189">
        <f t="shared" si="3"/>
        <v>5</v>
      </c>
      <c r="E19" s="189">
        <f t="shared" si="3"/>
        <v>81</v>
      </c>
      <c r="F19" s="189">
        <f t="shared" si="3"/>
        <v>22</v>
      </c>
      <c r="G19" s="189">
        <f t="shared" si="3"/>
        <v>86</v>
      </c>
      <c r="H19" s="189" t="str">
        <f t="shared" si="3"/>
        <v>-</v>
      </c>
      <c r="I19" s="189" t="str">
        <f t="shared" si="3"/>
        <v>-</v>
      </c>
      <c r="J19" s="189">
        <f t="shared" si="3"/>
        <v>17</v>
      </c>
      <c r="K19" s="189">
        <f t="shared" si="3"/>
        <v>190</v>
      </c>
      <c r="L19" s="189" t="str">
        <f t="shared" si="3"/>
        <v>-</v>
      </c>
      <c r="M19" s="189" t="str">
        <f t="shared" si="3"/>
        <v>-</v>
      </c>
      <c r="N19" s="131"/>
      <c r="O19" s="106"/>
      <c r="P19" s="84"/>
    </row>
    <row r="20" spans="1:16" ht="16" x14ac:dyDescent="0.5">
      <c r="A20" s="491" t="s">
        <v>453</v>
      </c>
      <c r="B20" s="338">
        <v>66</v>
      </c>
      <c r="C20" s="338">
        <v>397</v>
      </c>
      <c r="D20" s="338" t="s">
        <v>511</v>
      </c>
      <c r="E20" s="338" t="s">
        <v>509</v>
      </c>
      <c r="F20" s="338">
        <v>9</v>
      </c>
      <c r="G20" s="338">
        <v>21</v>
      </c>
      <c r="H20" s="338" t="s">
        <v>375</v>
      </c>
      <c r="I20" s="338" t="s">
        <v>375</v>
      </c>
      <c r="J20" s="338">
        <v>6</v>
      </c>
      <c r="K20" s="338">
        <v>18</v>
      </c>
      <c r="L20" s="338" t="s">
        <v>375</v>
      </c>
      <c r="M20" s="338" t="s">
        <v>375</v>
      </c>
      <c r="N20" s="131"/>
      <c r="O20" s="106"/>
      <c r="P20" s="84"/>
    </row>
    <row r="21" spans="1:16" ht="16" x14ac:dyDescent="0.5">
      <c r="A21" s="493" t="s">
        <v>454</v>
      </c>
      <c r="B21" s="338">
        <v>40</v>
      </c>
      <c r="C21" s="338">
        <v>563</v>
      </c>
      <c r="D21" s="338">
        <v>1</v>
      </c>
      <c r="E21" s="338">
        <v>6</v>
      </c>
      <c r="F21" s="338">
        <v>13</v>
      </c>
      <c r="G21" s="338">
        <v>65</v>
      </c>
      <c r="H21" s="338" t="s">
        <v>375</v>
      </c>
      <c r="I21" s="338" t="s">
        <v>375</v>
      </c>
      <c r="J21" s="338">
        <v>1</v>
      </c>
      <c r="K21" s="338">
        <v>7</v>
      </c>
      <c r="L21" s="338" t="s">
        <v>375</v>
      </c>
      <c r="M21" s="338" t="s">
        <v>375</v>
      </c>
      <c r="N21" s="131"/>
      <c r="O21" s="106"/>
      <c r="P21" s="84"/>
    </row>
    <row r="22" spans="1:16" ht="16" x14ac:dyDescent="0.5">
      <c r="A22" s="493" t="s">
        <v>455</v>
      </c>
      <c r="B22" s="338">
        <v>44</v>
      </c>
      <c r="C22" s="338">
        <v>713</v>
      </c>
      <c r="D22" s="338">
        <v>4</v>
      </c>
      <c r="E22" s="338">
        <v>75</v>
      </c>
      <c r="F22" s="338" t="s">
        <v>375</v>
      </c>
      <c r="G22" s="338" t="s">
        <v>375</v>
      </c>
      <c r="H22" s="338" t="s">
        <v>375</v>
      </c>
      <c r="I22" s="338" t="s">
        <v>375</v>
      </c>
      <c r="J22" s="338">
        <v>5</v>
      </c>
      <c r="K22" s="338">
        <v>40</v>
      </c>
      <c r="L22" s="338" t="s">
        <v>375</v>
      </c>
      <c r="M22" s="338" t="s">
        <v>375</v>
      </c>
      <c r="N22" s="131"/>
      <c r="O22" s="106"/>
      <c r="P22" s="84"/>
    </row>
    <row r="23" spans="1:16" ht="16" x14ac:dyDescent="0.5">
      <c r="A23" s="492" t="s">
        <v>456</v>
      </c>
      <c r="B23" s="338">
        <v>8</v>
      </c>
      <c r="C23" s="338">
        <v>187</v>
      </c>
      <c r="D23" s="338" t="s">
        <v>375</v>
      </c>
      <c r="E23" s="338" t="s">
        <v>509</v>
      </c>
      <c r="F23" s="338" t="s">
        <v>514</v>
      </c>
      <c r="G23" s="338" t="s">
        <v>514</v>
      </c>
      <c r="H23" s="338" t="s">
        <v>514</v>
      </c>
      <c r="I23" s="338" t="s">
        <v>514</v>
      </c>
      <c r="J23" s="338">
        <v>5</v>
      </c>
      <c r="K23" s="338">
        <v>125</v>
      </c>
      <c r="L23" s="338" t="s">
        <v>375</v>
      </c>
      <c r="M23" s="338" t="s">
        <v>375</v>
      </c>
      <c r="N23" s="131"/>
      <c r="O23" s="106"/>
      <c r="P23" s="84"/>
    </row>
    <row r="24" spans="1:16" s="544" customFormat="1" ht="29" x14ac:dyDescent="0.2">
      <c r="A24" s="528" t="s">
        <v>466</v>
      </c>
      <c r="B24" s="531">
        <f>B25</f>
        <v>113</v>
      </c>
      <c r="C24" s="531">
        <f t="shared" ref="C24:M24" si="4">C25</f>
        <v>1297</v>
      </c>
      <c r="D24" s="531">
        <f t="shared" si="4"/>
        <v>2</v>
      </c>
      <c r="E24" s="531">
        <f t="shared" si="4"/>
        <v>38</v>
      </c>
      <c r="F24" s="531" t="str">
        <f t="shared" si="4"/>
        <v>-</v>
      </c>
      <c r="G24" s="531" t="str">
        <f t="shared" si="4"/>
        <v>-</v>
      </c>
      <c r="H24" s="531" t="str">
        <f t="shared" si="4"/>
        <v>-</v>
      </c>
      <c r="I24" s="531" t="str">
        <f t="shared" si="4"/>
        <v>-</v>
      </c>
      <c r="J24" s="531">
        <f t="shared" si="4"/>
        <v>12</v>
      </c>
      <c r="K24" s="531">
        <f t="shared" si="4"/>
        <v>69</v>
      </c>
      <c r="L24" s="531" t="str">
        <f t="shared" si="4"/>
        <v>-</v>
      </c>
      <c r="M24" s="531" t="str">
        <f t="shared" si="4"/>
        <v>-</v>
      </c>
      <c r="N24" s="551"/>
      <c r="O24" s="552"/>
      <c r="P24" s="543"/>
    </row>
    <row r="25" spans="1:16" ht="16" x14ac:dyDescent="0.5">
      <c r="A25" s="341" t="s">
        <v>458</v>
      </c>
      <c r="B25" s="524">
        <f>IF(SUM(B26:B45)=0,"-",SUM(B26:B45))</f>
        <v>113</v>
      </c>
      <c r="C25" s="524">
        <f t="shared" ref="C25:M25" si="5">IF(SUM(C26:C45)=0,"-",SUM(C26:C45))</f>
        <v>1297</v>
      </c>
      <c r="D25" s="524">
        <f t="shared" si="5"/>
        <v>2</v>
      </c>
      <c r="E25" s="524">
        <f t="shared" si="5"/>
        <v>38</v>
      </c>
      <c r="F25" s="524" t="str">
        <f t="shared" si="5"/>
        <v>-</v>
      </c>
      <c r="G25" s="524" t="str">
        <f t="shared" si="5"/>
        <v>-</v>
      </c>
      <c r="H25" s="524" t="str">
        <f t="shared" si="5"/>
        <v>-</v>
      </c>
      <c r="I25" s="524" t="str">
        <f t="shared" si="5"/>
        <v>-</v>
      </c>
      <c r="J25" s="524">
        <f t="shared" si="5"/>
        <v>12</v>
      </c>
      <c r="K25" s="524">
        <f t="shared" si="5"/>
        <v>69</v>
      </c>
      <c r="L25" s="524" t="str">
        <f t="shared" si="5"/>
        <v>-</v>
      </c>
      <c r="M25" s="524" t="str">
        <f t="shared" si="5"/>
        <v>-</v>
      </c>
      <c r="N25" s="131"/>
      <c r="O25" s="106"/>
      <c r="P25" s="84"/>
    </row>
    <row r="26" spans="1:16" ht="16" x14ac:dyDescent="0.5">
      <c r="A26" s="491" t="s">
        <v>459</v>
      </c>
      <c r="B26" s="525">
        <v>68</v>
      </c>
      <c r="C26" s="525">
        <v>603</v>
      </c>
      <c r="D26" s="525" t="s">
        <v>179</v>
      </c>
      <c r="E26" s="525" t="s">
        <v>179</v>
      </c>
      <c r="F26" s="525" t="s">
        <v>179</v>
      </c>
      <c r="G26" s="525" t="s">
        <v>179</v>
      </c>
      <c r="H26" s="525" t="s">
        <v>179</v>
      </c>
      <c r="I26" s="525" t="s">
        <v>179</v>
      </c>
      <c r="J26" s="525">
        <v>11</v>
      </c>
      <c r="K26" s="525">
        <v>38</v>
      </c>
      <c r="L26" s="525" t="s">
        <v>179</v>
      </c>
      <c r="M26" s="525" t="s">
        <v>179</v>
      </c>
      <c r="N26" s="131"/>
      <c r="O26" s="106"/>
      <c r="P26" s="84"/>
    </row>
    <row r="27" spans="1:16" ht="16" x14ac:dyDescent="0.5">
      <c r="A27" s="493" t="s">
        <v>461</v>
      </c>
      <c r="B27" s="525">
        <v>15</v>
      </c>
      <c r="C27" s="525">
        <v>252</v>
      </c>
      <c r="D27" s="525" t="s">
        <v>179</v>
      </c>
      <c r="E27" s="525" t="s">
        <v>179</v>
      </c>
      <c r="F27" s="525" t="s">
        <v>179</v>
      </c>
      <c r="G27" s="525" t="s">
        <v>179</v>
      </c>
      <c r="H27" s="525" t="s">
        <v>179</v>
      </c>
      <c r="I27" s="525" t="s">
        <v>179</v>
      </c>
      <c r="J27" s="525" t="s">
        <v>179</v>
      </c>
      <c r="K27" s="525" t="s">
        <v>179</v>
      </c>
      <c r="L27" s="525" t="s">
        <v>179</v>
      </c>
      <c r="M27" s="525" t="s">
        <v>179</v>
      </c>
      <c r="N27" s="131"/>
      <c r="O27" s="106"/>
      <c r="P27" s="84"/>
    </row>
    <row r="28" spans="1:16" ht="16" x14ac:dyDescent="0.5">
      <c r="A28" s="493" t="s">
        <v>470</v>
      </c>
      <c r="B28" s="525" t="s">
        <v>179</v>
      </c>
      <c r="C28" s="525" t="s">
        <v>179</v>
      </c>
      <c r="D28" s="525" t="s">
        <v>179</v>
      </c>
      <c r="E28" s="525" t="s">
        <v>179</v>
      </c>
      <c r="F28" s="525" t="s">
        <v>179</v>
      </c>
      <c r="G28" s="525" t="s">
        <v>179</v>
      </c>
      <c r="H28" s="525" t="s">
        <v>179</v>
      </c>
      <c r="I28" s="525" t="s">
        <v>179</v>
      </c>
      <c r="J28" s="525">
        <v>1</v>
      </c>
      <c r="K28" s="525">
        <v>31</v>
      </c>
      <c r="L28" s="525" t="s">
        <v>179</v>
      </c>
      <c r="M28" s="525" t="s">
        <v>179</v>
      </c>
      <c r="N28" s="106"/>
      <c r="O28" s="106"/>
      <c r="P28" s="84"/>
    </row>
    <row r="29" spans="1:16" ht="16" x14ac:dyDescent="0.5">
      <c r="A29" s="493" t="s">
        <v>462</v>
      </c>
      <c r="B29" s="525">
        <v>28</v>
      </c>
      <c r="C29" s="525">
        <v>414</v>
      </c>
      <c r="D29" s="525">
        <v>2</v>
      </c>
      <c r="E29" s="525">
        <v>38</v>
      </c>
      <c r="F29" s="525" t="s">
        <v>179</v>
      </c>
      <c r="G29" s="525" t="s">
        <v>179</v>
      </c>
      <c r="H29" s="525" t="s">
        <v>179</v>
      </c>
      <c r="I29" s="525" t="s">
        <v>179</v>
      </c>
      <c r="J29" s="525" t="s">
        <v>179</v>
      </c>
      <c r="K29" s="525" t="s">
        <v>179</v>
      </c>
      <c r="L29" s="525" t="s">
        <v>179</v>
      </c>
      <c r="M29" s="525" t="s">
        <v>179</v>
      </c>
      <c r="N29" s="106"/>
      <c r="O29" s="106"/>
      <c r="P29" s="84"/>
    </row>
    <row r="30" spans="1:16" ht="16" x14ac:dyDescent="0.5">
      <c r="A30" s="492" t="s">
        <v>463</v>
      </c>
      <c r="B30" s="525">
        <v>2</v>
      </c>
      <c r="C30" s="525">
        <v>28</v>
      </c>
      <c r="D30" s="525" t="s">
        <v>179</v>
      </c>
      <c r="E30" s="525" t="s">
        <v>179</v>
      </c>
      <c r="F30" s="525" t="s">
        <v>179</v>
      </c>
      <c r="G30" s="525" t="s">
        <v>179</v>
      </c>
      <c r="H30" s="525" t="s">
        <v>179</v>
      </c>
      <c r="I30" s="525" t="s">
        <v>179</v>
      </c>
      <c r="J30" s="525" t="s">
        <v>179</v>
      </c>
      <c r="K30" s="525" t="s">
        <v>179</v>
      </c>
      <c r="L30" s="525" t="s">
        <v>179</v>
      </c>
      <c r="M30" s="525" t="s">
        <v>179</v>
      </c>
      <c r="N30" s="106"/>
      <c r="O30" s="106"/>
      <c r="P30" s="84"/>
    </row>
    <row r="31" spans="1:16" ht="16" x14ac:dyDescent="0.5">
      <c r="A31" s="210" t="s">
        <v>261</v>
      </c>
      <c r="B31" s="211"/>
      <c r="C31" s="211"/>
      <c r="D31" s="262"/>
      <c r="E31" s="262"/>
      <c r="F31" s="263"/>
      <c r="G31" s="263"/>
      <c r="H31" s="263"/>
      <c r="I31" s="263"/>
      <c r="J31" s="263"/>
      <c r="K31" s="211"/>
      <c r="L31" s="211"/>
      <c r="M31" s="211"/>
      <c r="N31" s="86"/>
      <c r="O31" s="86"/>
    </row>
    <row r="32" spans="1:16" ht="16" x14ac:dyDescent="0.5">
      <c r="A32" s="376"/>
      <c r="B32" s="263"/>
      <c r="C32" s="263"/>
      <c r="D32" s="263"/>
      <c r="E32" s="263"/>
      <c r="F32" s="263"/>
      <c r="G32" s="263"/>
      <c r="H32" s="263"/>
      <c r="I32" s="263"/>
      <c r="J32" s="263"/>
      <c r="K32" s="213"/>
      <c r="L32" s="213"/>
      <c r="M32" s="213"/>
    </row>
    <row r="33" spans="1:17" ht="16" x14ac:dyDescent="0.5">
      <c r="A33" s="331"/>
      <c r="B33" s="213"/>
      <c r="C33" s="213"/>
      <c r="D33" s="213"/>
      <c r="E33" s="213"/>
      <c r="F33" s="213"/>
      <c r="G33" s="213"/>
      <c r="H33" s="213"/>
      <c r="I33" s="213"/>
      <c r="J33" s="213"/>
      <c r="K33" s="213"/>
      <c r="L33" s="213"/>
      <c r="M33" s="213"/>
    </row>
    <row r="34" spans="1:17" x14ac:dyDescent="0.3">
      <c r="A34" s="111"/>
      <c r="B34" s="88"/>
      <c r="C34" s="88"/>
      <c r="D34" s="88"/>
      <c r="E34" s="88"/>
      <c r="F34" s="88"/>
      <c r="G34" s="88"/>
      <c r="H34" s="88"/>
      <c r="I34" s="88"/>
      <c r="J34" s="88"/>
      <c r="K34" s="88"/>
      <c r="L34" s="88"/>
      <c r="M34" s="88"/>
      <c r="N34" s="88"/>
      <c r="O34" s="88"/>
      <c r="P34" s="88"/>
      <c r="Q34" s="88"/>
    </row>
    <row r="35" spans="1:17" x14ac:dyDescent="0.3">
      <c r="A35" s="111"/>
      <c r="B35" s="88"/>
      <c r="C35" s="88"/>
      <c r="D35" s="88"/>
      <c r="E35" s="88"/>
      <c r="F35" s="88"/>
      <c r="G35" s="88"/>
      <c r="H35" s="88"/>
      <c r="I35" s="88"/>
      <c r="J35" s="88"/>
      <c r="K35" s="88"/>
      <c r="L35" s="88"/>
      <c r="M35" s="88"/>
      <c r="N35" s="88"/>
      <c r="O35" s="88"/>
      <c r="P35" s="88"/>
      <c r="Q35" s="88"/>
    </row>
    <row r="36" spans="1:17" x14ac:dyDescent="0.3">
      <c r="A36" s="111"/>
      <c r="B36" s="88"/>
      <c r="C36" s="88"/>
      <c r="D36" s="88"/>
      <c r="E36" s="88"/>
      <c r="F36" s="88"/>
      <c r="G36" s="88"/>
      <c r="H36" s="88"/>
      <c r="I36" s="88"/>
      <c r="J36" s="88"/>
      <c r="K36" s="88"/>
      <c r="L36" s="88"/>
      <c r="M36" s="88"/>
      <c r="N36" s="88"/>
      <c r="O36" s="88"/>
      <c r="P36" s="88"/>
      <c r="Q36" s="88"/>
    </row>
    <row r="37" spans="1:17" x14ac:dyDescent="0.3">
      <c r="A37" s="111"/>
      <c r="B37" s="88"/>
      <c r="C37" s="88"/>
      <c r="D37" s="88"/>
      <c r="E37" s="88"/>
      <c r="F37" s="88"/>
      <c r="G37" s="88"/>
      <c r="H37" s="88"/>
      <c r="I37" s="88"/>
      <c r="J37" s="88"/>
      <c r="K37" s="88"/>
      <c r="L37" s="88"/>
      <c r="M37" s="88"/>
      <c r="N37" s="88"/>
      <c r="O37" s="88"/>
      <c r="P37" s="88"/>
      <c r="Q37" s="88"/>
    </row>
  </sheetData>
  <mergeCells count="9">
    <mergeCell ref="N2:O3"/>
    <mergeCell ref="B2:M2"/>
    <mergeCell ref="B3:C4"/>
    <mergeCell ref="D3:E4"/>
    <mergeCell ref="F3:G4"/>
    <mergeCell ref="J3:K4"/>
    <mergeCell ref="L3:M4"/>
    <mergeCell ref="H3:I3"/>
    <mergeCell ref="H4:I4"/>
  </mergeCells>
  <phoneticPr fontId="2"/>
  <pageMargins left="1.1811023622047245" right="0.78740157480314965" top="1.1811023622047245" bottom="0.78740157480314965" header="0" footer="0"/>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view="pageBreakPreview" zoomScaleNormal="100" workbookViewId="0">
      <pane xSplit="1" ySplit="6" topLeftCell="B7" activePane="bottomRight" state="frozen"/>
      <selection pane="topRight" activeCell="B1" sqref="B1"/>
      <selection pane="bottomLeft" activeCell="A7" sqref="A7"/>
      <selection pane="bottomRight" activeCell="T18" sqref="T18"/>
    </sheetView>
  </sheetViews>
  <sheetFormatPr defaultColWidth="9" defaultRowHeight="14" x14ac:dyDescent="0.3"/>
  <cols>
    <col min="1" max="1" width="15.6328125" style="129" customWidth="1"/>
    <col min="2" max="17" width="10.6328125" style="80" customWidth="1"/>
    <col min="18" max="16384" width="9" style="80"/>
  </cols>
  <sheetData>
    <row r="1" spans="1:21" ht="18" customHeight="1" x14ac:dyDescent="0.5">
      <c r="A1" s="239" t="s">
        <v>264</v>
      </c>
      <c r="B1" s="396"/>
      <c r="C1" s="396"/>
      <c r="D1" s="413"/>
      <c r="E1" s="413"/>
      <c r="F1" s="413"/>
      <c r="G1" s="413"/>
      <c r="H1" s="413"/>
      <c r="I1" s="413"/>
      <c r="J1" s="413"/>
      <c r="K1" s="413"/>
      <c r="L1" s="413"/>
      <c r="M1" s="413"/>
      <c r="N1" s="413"/>
      <c r="O1" s="413"/>
      <c r="P1" s="387"/>
      <c r="Q1" s="264" t="s">
        <v>486</v>
      </c>
      <c r="R1" s="93"/>
      <c r="S1" s="98"/>
      <c r="T1" s="98"/>
      <c r="U1" s="98"/>
    </row>
    <row r="2" spans="1:21" ht="12" customHeight="1" x14ac:dyDescent="0.3">
      <c r="A2" s="383"/>
      <c r="B2" s="414" t="s">
        <v>224</v>
      </c>
      <c r="C2" s="414"/>
      <c r="D2" s="414"/>
      <c r="E2" s="414"/>
      <c r="F2" s="414"/>
      <c r="G2" s="414"/>
      <c r="H2" s="414"/>
      <c r="I2" s="414"/>
      <c r="J2" s="414"/>
      <c r="K2" s="414"/>
      <c r="L2" s="414"/>
      <c r="M2" s="414"/>
      <c r="N2" s="415"/>
      <c r="O2" s="415"/>
      <c r="P2" s="806" t="s">
        <v>265</v>
      </c>
      <c r="Q2" s="813"/>
      <c r="R2" s="93"/>
      <c r="S2" s="98"/>
      <c r="T2" s="98"/>
      <c r="U2" s="98"/>
    </row>
    <row r="3" spans="1:21" ht="14.5" x14ac:dyDescent="0.3">
      <c r="A3" s="416"/>
      <c r="B3" s="765" t="s">
        <v>216</v>
      </c>
      <c r="C3" s="816"/>
      <c r="D3" s="817" t="s">
        <v>260</v>
      </c>
      <c r="E3" s="816"/>
      <c r="F3" s="817" t="s">
        <v>217</v>
      </c>
      <c r="G3" s="816"/>
      <c r="H3" s="817" t="s">
        <v>219</v>
      </c>
      <c r="I3" s="816"/>
      <c r="J3" s="817" t="s">
        <v>220</v>
      </c>
      <c r="K3" s="766"/>
      <c r="L3" s="817" t="s">
        <v>306</v>
      </c>
      <c r="M3" s="766"/>
      <c r="N3" s="764" t="s">
        <v>221</v>
      </c>
      <c r="O3" s="818"/>
      <c r="P3" s="814"/>
      <c r="Q3" s="815"/>
      <c r="R3" s="93"/>
      <c r="S3" s="98"/>
      <c r="T3" s="98"/>
      <c r="U3" s="98"/>
    </row>
    <row r="4" spans="1:21" ht="14.5" x14ac:dyDescent="0.3">
      <c r="A4" s="384"/>
      <c r="B4" s="412" t="s">
        <v>212</v>
      </c>
      <c r="C4" s="412" t="s">
        <v>225</v>
      </c>
      <c r="D4" s="412" t="s">
        <v>212</v>
      </c>
      <c r="E4" s="412" t="s">
        <v>225</v>
      </c>
      <c r="F4" s="412" t="s">
        <v>212</v>
      </c>
      <c r="G4" s="412" t="s">
        <v>225</v>
      </c>
      <c r="H4" s="412" t="s">
        <v>212</v>
      </c>
      <c r="I4" s="412" t="s">
        <v>225</v>
      </c>
      <c r="J4" s="412" t="s">
        <v>212</v>
      </c>
      <c r="K4" s="412" t="s">
        <v>225</v>
      </c>
      <c r="L4" s="412" t="s">
        <v>212</v>
      </c>
      <c r="M4" s="412" t="s">
        <v>225</v>
      </c>
      <c r="N4" s="412" t="s">
        <v>212</v>
      </c>
      <c r="O4" s="412" t="s">
        <v>225</v>
      </c>
      <c r="P4" s="412" t="s">
        <v>212</v>
      </c>
      <c r="Q4" s="412" t="s">
        <v>225</v>
      </c>
      <c r="R4" s="93"/>
      <c r="S4" s="98"/>
      <c r="T4" s="98"/>
      <c r="U4" s="98"/>
    </row>
    <row r="5" spans="1:21" ht="14.5" x14ac:dyDescent="0.3">
      <c r="A5" s="417" t="s">
        <v>178</v>
      </c>
      <c r="B5" s="327">
        <v>1062</v>
      </c>
      <c r="C5" s="327">
        <v>5433</v>
      </c>
      <c r="D5" s="327">
        <v>671</v>
      </c>
      <c r="E5" s="327">
        <v>1949</v>
      </c>
      <c r="F5" s="327">
        <v>658</v>
      </c>
      <c r="G5" s="327">
        <v>2369</v>
      </c>
      <c r="H5" s="327">
        <v>188</v>
      </c>
      <c r="I5" s="327">
        <v>1691</v>
      </c>
      <c r="J5" s="327">
        <v>73</v>
      </c>
      <c r="K5" s="327">
        <v>963</v>
      </c>
      <c r="L5" s="327">
        <v>201</v>
      </c>
      <c r="M5" s="327">
        <v>407</v>
      </c>
      <c r="N5" s="327">
        <v>2485</v>
      </c>
      <c r="O5" s="327">
        <v>11004</v>
      </c>
      <c r="P5" s="327">
        <v>8426</v>
      </c>
      <c r="Q5" s="327">
        <v>41330</v>
      </c>
      <c r="R5" s="84"/>
    </row>
    <row r="6" spans="1:21" s="538" customFormat="1" ht="43.5" x14ac:dyDescent="0.2">
      <c r="A6" s="529" t="s">
        <v>451</v>
      </c>
      <c r="B6" s="224">
        <f>IF(SUM(B7,B16)=0,"-",SUM(B7,B16))</f>
        <v>107</v>
      </c>
      <c r="C6" s="224">
        <f t="shared" ref="C6:Q6" si="0">IF(SUM(C7,C16)=0,"-",SUM(C7,C16))</f>
        <v>1414</v>
      </c>
      <c r="D6" s="224">
        <f t="shared" si="0"/>
        <v>30</v>
      </c>
      <c r="E6" s="224">
        <f t="shared" si="0"/>
        <v>145</v>
      </c>
      <c r="F6" s="224">
        <f t="shared" si="0"/>
        <v>37</v>
      </c>
      <c r="G6" s="224">
        <f t="shared" si="0"/>
        <v>485</v>
      </c>
      <c r="H6" s="224">
        <f t="shared" si="0"/>
        <v>2</v>
      </c>
      <c r="I6" s="224">
        <f t="shared" si="0"/>
        <v>70</v>
      </c>
      <c r="J6" s="224">
        <f t="shared" si="0"/>
        <v>4</v>
      </c>
      <c r="K6" s="224">
        <f t="shared" si="0"/>
        <v>71</v>
      </c>
      <c r="L6" s="224">
        <f t="shared" si="0"/>
        <v>3</v>
      </c>
      <c r="M6" s="224">
        <f t="shared" si="0"/>
        <v>3</v>
      </c>
      <c r="N6" s="224">
        <f t="shared" si="0"/>
        <v>49</v>
      </c>
      <c r="O6" s="224">
        <f t="shared" si="0"/>
        <v>442</v>
      </c>
      <c r="P6" s="224">
        <f t="shared" si="0"/>
        <v>286</v>
      </c>
      <c r="Q6" s="224">
        <f t="shared" si="0"/>
        <v>3819</v>
      </c>
      <c r="R6" s="549"/>
    </row>
    <row r="7" spans="1:21" ht="16" x14ac:dyDescent="0.5">
      <c r="A7" s="341" t="s">
        <v>467</v>
      </c>
      <c r="B7" s="189">
        <f>SUM(B8:B15)</f>
        <v>95</v>
      </c>
      <c r="C7" s="189">
        <f t="shared" ref="C7:Q7" si="1">SUM(C8:C15)</f>
        <v>1402</v>
      </c>
      <c r="D7" s="189">
        <f t="shared" si="1"/>
        <v>6</v>
      </c>
      <c r="E7" s="189">
        <f t="shared" si="1"/>
        <v>115</v>
      </c>
      <c r="F7" s="189">
        <f t="shared" si="1"/>
        <v>20</v>
      </c>
      <c r="G7" s="189">
        <f t="shared" si="1"/>
        <v>464</v>
      </c>
      <c r="H7" s="189">
        <f t="shared" si="1"/>
        <v>2</v>
      </c>
      <c r="I7" s="189">
        <f t="shared" si="1"/>
        <v>70</v>
      </c>
      <c r="J7" s="189">
        <f t="shared" si="1"/>
        <v>2</v>
      </c>
      <c r="K7" s="189">
        <f t="shared" si="1"/>
        <v>69</v>
      </c>
      <c r="L7" s="189" t="s">
        <v>516</v>
      </c>
      <c r="M7" s="189" t="s">
        <v>375</v>
      </c>
      <c r="N7" s="189">
        <f t="shared" si="1"/>
        <v>31</v>
      </c>
      <c r="O7" s="189">
        <f t="shared" si="1"/>
        <v>421</v>
      </c>
      <c r="P7" s="189">
        <f t="shared" si="1"/>
        <v>280</v>
      </c>
      <c r="Q7" s="189">
        <f t="shared" si="1"/>
        <v>3811</v>
      </c>
      <c r="R7" s="84"/>
    </row>
    <row r="8" spans="1:21" ht="16" x14ac:dyDescent="0.5">
      <c r="A8" s="491" t="s">
        <v>480</v>
      </c>
      <c r="B8" s="338">
        <v>61</v>
      </c>
      <c r="C8" s="338">
        <v>751</v>
      </c>
      <c r="D8" s="338">
        <v>4</v>
      </c>
      <c r="E8" s="338">
        <v>61</v>
      </c>
      <c r="F8" s="338">
        <v>10</v>
      </c>
      <c r="G8" s="338">
        <v>250</v>
      </c>
      <c r="H8" s="338" t="s">
        <v>375</v>
      </c>
      <c r="I8" s="338" t="s">
        <v>375</v>
      </c>
      <c r="J8" s="338" t="s">
        <v>375</v>
      </c>
      <c r="K8" s="338" t="s">
        <v>375</v>
      </c>
      <c r="L8" s="338" t="s">
        <v>375</v>
      </c>
      <c r="M8" s="338" t="s">
        <v>375</v>
      </c>
      <c r="N8" s="338">
        <v>10</v>
      </c>
      <c r="O8" s="338">
        <v>200</v>
      </c>
      <c r="P8" s="338">
        <v>48</v>
      </c>
      <c r="Q8" s="338">
        <v>2267</v>
      </c>
      <c r="R8" s="84"/>
    </row>
    <row r="9" spans="1:21" ht="16" x14ac:dyDescent="0.5">
      <c r="A9" s="493" t="s">
        <v>443</v>
      </c>
      <c r="B9" s="338" t="s">
        <v>375</v>
      </c>
      <c r="C9" s="338" t="s">
        <v>375</v>
      </c>
      <c r="D9" s="338" t="s">
        <v>375</v>
      </c>
      <c r="E9" s="338" t="s">
        <v>375</v>
      </c>
      <c r="F9" s="338" t="s">
        <v>375</v>
      </c>
      <c r="G9" s="338" t="s">
        <v>375</v>
      </c>
      <c r="H9" s="338" t="s">
        <v>375</v>
      </c>
      <c r="I9" s="338" t="s">
        <v>375</v>
      </c>
      <c r="J9" s="338" t="s">
        <v>375</v>
      </c>
      <c r="K9" s="338" t="s">
        <v>375</v>
      </c>
      <c r="L9" s="338" t="s">
        <v>375</v>
      </c>
      <c r="M9" s="338" t="s">
        <v>375</v>
      </c>
      <c r="N9" s="338" t="s">
        <v>375</v>
      </c>
      <c r="O9" s="338" t="s">
        <v>375</v>
      </c>
      <c r="P9" s="338">
        <v>57</v>
      </c>
      <c r="Q9" s="338">
        <v>345</v>
      </c>
      <c r="R9" s="84"/>
    </row>
    <row r="10" spans="1:21" ht="16" x14ac:dyDescent="0.5">
      <c r="A10" s="493" t="s">
        <v>444</v>
      </c>
      <c r="B10" s="338">
        <v>4</v>
      </c>
      <c r="C10" s="338">
        <v>170</v>
      </c>
      <c r="D10" s="338">
        <v>2</v>
      </c>
      <c r="E10" s="338">
        <v>54</v>
      </c>
      <c r="F10" s="338">
        <v>2</v>
      </c>
      <c r="G10" s="338">
        <v>64</v>
      </c>
      <c r="H10" s="338">
        <v>2</v>
      </c>
      <c r="I10" s="338">
        <v>70</v>
      </c>
      <c r="J10" s="338">
        <v>2</v>
      </c>
      <c r="K10" s="338">
        <v>69</v>
      </c>
      <c r="L10" s="338" t="s">
        <v>375</v>
      </c>
      <c r="M10" s="338" t="s">
        <v>375</v>
      </c>
      <c r="N10" s="338">
        <v>2</v>
      </c>
      <c r="O10" s="338">
        <v>71</v>
      </c>
      <c r="P10" s="338">
        <v>21</v>
      </c>
      <c r="Q10" s="338">
        <v>500</v>
      </c>
      <c r="R10" s="84"/>
    </row>
    <row r="11" spans="1:21" ht="16" x14ac:dyDescent="0.5">
      <c r="A11" s="493" t="s">
        <v>475</v>
      </c>
      <c r="B11" s="338">
        <v>17</v>
      </c>
      <c r="C11" s="338">
        <v>367</v>
      </c>
      <c r="D11" s="338" t="s">
        <v>375</v>
      </c>
      <c r="E11" s="338" t="s">
        <v>375</v>
      </c>
      <c r="F11" s="338" t="s">
        <v>375</v>
      </c>
      <c r="G11" s="338" t="s">
        <v>375</v>
      </c>
      <c r="H11" s="338" t="s">
        <v>375</v>
      </c>
      <c r="I11" s="338" t="s">
        <v>375</v>
      </c>
      <c r="J11" s="338" t="s">
        <v>375</v>
      </c>
      <c r="K11" s="338" t="s">
        <v>375</v>
      </c>
      <c r="L11" s="338" t="s">
        <v>375</v>
      </c>
      <c r="M11" s="338" t="s">
        <v>375</v>
      </c>
      <c r="N11" s="338" t="s">
        <v>375</v>
      </c>
      <c r="O11" s="338" t="s">
        <v>375</v>
      </c>
      <c r="P11" s="338">
        <v>60</v>
      </c>
      <c r="Q11" s="338">
        <v>212</v>
      </c>
      <c r="R11" s="84"/>
    </row>
    <row r="12" spans="1:21" ht="16" x14ac:dyDescent="0.5">
      <c r="A12" s="493" t="s">
        <v>481</v>
      </c>
      <c r="B12" s="338" t="s">
        <v>375</v>
      </c>
      <c r="C12" s="338" t="s">
        <v>375</v>
      </c>
      <c r="D12" s="338" t="s">
        <v>375</v>
      </c>
      <c r="E12" s="338" t="s">
        <v>375</v>
      </c>
      <c r="F12" s="338" t="s">
        <v>375</v>
      </c>
      <c r="G12" s="338" t="s">
        <v>375</v>
      </c>
      <c r="H12" s="338" t="s">
        <v>375</v>
      </c>
      <c r="I12" s="338" t="s">
        <v>375</v>
      </c>
      <c r="J12" s="338" t="s">
        <v>375</v>
      </c>
      <c r="K12" s="338" t="s">
        <v>375</v>
      </c>
      <c r="L12" s="338" t="s">
        <v>375</v>
      </c>
      <c r="M12" s="338" t="s">
        <v>375</v>
      </c>
      <c r="N12" s="338">
        <v>1</v>
      </c>
      <c r="O12" s="338">
        <v>1</v>
      </c>
      <c r="P12" s="338">
        <v>8</v>
      </c>
      <c r="Q12" s="338">
        <v>90</v>
      </c>
      <c r="R12" s="84"/>
    </row>
    <row r="13" spans="1:21" ht="16" x14ac:dyDescent="0.5">
      <c r="A13" s="493" t="s">
        <v>446</v>
      </c>
      <c r="B13" s="338">
        <v>13</v>
      </c>
      <c r="C13" s="338">
        <v>114</v>
      </c>
      <c r="D13" s="338" t="s">
        <v>375</v>
      </c>
      <c r="E13" s="338" t="s">
        <v>375</v>
      </c>
      <c r="F13" s="338" t="s">
        <v>375</v>
      </c>
      <c r="G13" s="338" t="s">
        <v>375</v>
      </c>
      <c r="H13" s="338" t="s">
        <v>375</v>
      </c>
      <c r="I13" s="338" t="s">
        <v>375</v>
      </c>
      <c r="J13" s="338" t="s">
        <v>375</v>
      </c>
      <c r="K13" s="338" t="s">
        <v>375</v>
      </c>
      <c r="L13" s="338" t="s">
        <v>375</v>
      </c>
      <c r="M13" s="338" t="s">
        <v>375</v>
      </c>
      <c r="N13" s="338">
        <v>12</v>
      </c>
      <c r="O13" s="338">
        <v>105</v>
      </c>
      <c r="P13" s="338">
        <v>30</v>
      </c>
      <c r="Q13" s="338">
        <v>215</v>
      </c>
      <c r="R13" s="84"/>
    </row>
    <row r="14" spans="1:21" ht="16" x14ac:dyDescent="0.5">
      <c r="A14" s="493" t="s">
        <v>447</v>
      </c>
      <c r="B14" s="338" t="s">
        <v>375</v>
      </c>
      <c r="C14" s="338" t="s">
        <v>375</v>
      </c>
      <c r="D14" s="338" t="s">
        <v>375</v>
      </c>
      <c r="E14" s="338" t="s">
        <v>375</v>
      </c>
      <c r="F14" s="338" t="s">
        <v>375</v>
      </c>
      <c r="G14" s="338" t="s">
        <v>375</v>
      </c>
      <c r="H14" s="338" t="s">
        <v>375</v>
      </c>
      <c r="I14" s="338" t="s">
        <v>375</v>
      </c>
      <c r="J14" s="338" t="s">
        <v>375</v>
      </c>
      <c r="K14" s="338" t="s">
        <v>375</v>
      </c>
      <c r="L14" s="338" t="s">
        <v>375</v>
      </c>
      <c r="M14" s="338" t="s">
        <v>375</v>
      </c>
      <c r="N14" s="338">
        <v>6</v>
      </c>
      <c r="O14" s="338">
        <v>44</v>
      </c>
      <c r="P14" s="338">
        <v>28</v>
      </c>
      <c r="Q14" s="338">
        <v>37</v>
      </c>
      <c r="R14" s="84"/>
    </row>
    <row r="15" spans="1:21" ht="16" x14ac:dyDescent="0.5">
      <c r="A15" s="492" t="s">
        <v>448</v>
      </c>
      <c r="B15" s="338" t="s">
        <v>375</v>
      </c>
      <c r="C15" s="338" t="s">
        <v>375</v>
      </c>
      <c r="D15" s="338" t="s">
        <v>375</v>
      </c>
      <c r="E15" s="338" t="s">
        <v>375</v>
      </c>
      <c r="F15" s="338">
        <v>8</v>
      </c>
      <c r="G15" s="338">
        <v>150</v>
      </c>
      <c r="H15" s="338" t="s">
        <v>375</v>
      </c>
      <c r="I15" s="338" t="s">
        <v>375</v>
      </c>
      <c r="J15" s="338" t="s">
        <v>375</v>
      </c>
      <c r="K15" s="338" t="s">
        <v>375</v>
      </c>
      <c r="L15" s="338" t="s">
        <v>375</v>
      </c>
      <c r="M15" s="338" t="s">
        <v>375</v>
      </c>
      <c r="N15" s="338" t="s">
        <v>375</v>
      </c>
      <c r="O15" s="338" t="s">
        <v>375</v>
      </c>
      <c r="P15" s="338">
        <v>28</v>
      </c>
      <c r="Q15" s="338">
        <v>145</v>
      </c>
      <c r="R15" s="84"/>
    </row>
    <row r="16" spans="1:21" ht="16" x14ac:dyDescent="0.5">
      <c r="A16" s="341" t="s">
        <v>449</v>
      </c>
      <c r="B16" s="189">
        <v>12</v>
      </c>
      <c r="C16" s="189">
        <v>12</v>
      </c>
      <c r="D16" s="189">
        <v>24</v>
      </c>
      <c r="E16" s="189">
        <v>30</v>
      </c>
      <c r="F16" s="189">
        <v>17</v>
      </c>
      <c r="G16" s="189">
        <v>21</v>
      </c>
      <c r="H16" s="189" t="s">
        <v>375</v>
      </c>
      <c r="I16" s="189" t="s">
        <v>375</v>
      </c>
      <c r="J16" s="189">
        <v>2</v>
      </c>
      <c r="K16" s="189">
        <v>2</v>
      </c>
      <c r="L16" s="189">
        <v>3</v>
      </c>
      <c r="M16" s="189">
        <v>3</v>
      </c>
      <c r="N16" s="189">
        <v>18</v>
      </c>
      <c r="O16" s="189">
        <v>21</v>
      </c>
      <c r="P16" s="189">
        <v>6</v>
      </c>
      <c r="Q16" s="189">
        <v>8</v>
      </c>
      <c r="R16" s="84"/>
    </row>
    <row r="17" spans="1:19" s="124" customFormat="1" ht="43.5" x14ac:dyDescent="0.2">
      <c r="A17" s="430" t="s">
        <v>465</v>
      </c>
      <c r="B17" s="224">
        <f>B18</f>
        <v>2</v>
      </c>
      <c r="C17" s="224">
        <f t="shared" ref="C17:Q17" si="2">C18</f>
        <v>77</v>
      </c>
      <c r="D17" s="224">
        <f t="shared" si="2"/>
        <v>2</v>
      </c>
      <c r="E17" s="224">
        <f t="shared" si="2"/>
        <v>77</v>
      </c>
      <c r="F17" s="224">
        <f t="shared" si="2"/>
        <v>2</v>
      </c>
      <c r="G17" s="224">
        <f t="shared" si="2"/>
        <v>77</v>
      </c>
      <c r="H17" s="224" t="str">
        <f t="shared" si="2"/>
        <v>-</v>
      </c>
      <c r="I17" s="224" t="str">
        <f t="shared" si="2"/>
        <v>-</v>
      </c>
      <c r="J17" s="224" t="str">
        <f t="shared" si="2"/>
        <v>-</v>
      </c>
      <c r="K17" s="224" t="str">
        <f t="shared" si="2"/>
        <v>-</v>
      </c>
      <c r="L17" s="224" t="str">
        <f t="shared" si="2"/>
        <v>-</v>
      </c>
      <c r="M17" s="224" t="str">
        <f t="shared" si="2"/>
        <v>-</v>
      </c>
      <c r="N17" s="224">
        <f t="shared" si="2"/>
        <v>3</v>
      </c>
      <c r="O17" s="224">
        <f t="shared" si="2"/>
        <v>112</v>
      </c>
      <c r="P17" s="224">
        <f t="shared" si="2"/>
        <v>277</v>
      </c>
      <c r="Q17" s="224">
        <f t="shared" si="2"/>
        <v>3055</v>
      </c>
      <c r="R17" s="548"/>
    </row>
    <row r="18" spans="1:19" ht="16" x14ac:dyDescent="0.5">
      <c r="A18" s="341" t="s">
        <v>452</v>
      </c>
      <c r="B18" s="189">
        <f t="shared" ref="B18:Q18" si="3">IF(SUM(B19:B22)=0,"-",SUM(B19:B22))</f>
        <v>2</v>
      </c>
      <c r="C18" s="189">
        <f t="shared" si="3"/>
        <v>77</v>
      </c>
      <c r="D18" s="189">
        <f t="shared" si="3"/>
        <v>2</v>
      </c>
      <c r="E18" s="189">
        <f t="shared" si="3"/>
        <v>77</v>
      </c>
      <c r="F18" s="189">
        <f t="shared" si="3"/>
        <v>2</v>
      </c>
      <c r="G18" s="189">
        <f t="shared" si="3"/>
        <v>77</v>
      </c>
      <c r="H18" s="189" t="str">
        <f t="shared" si="3"/>
        <v>-</v>
      </c>
      <c r="I18" s="189" t="str">
        <f t="shared" si="3"/>
        <v>-</v>
      </c>
      <c r="J18" s="189" t="str">
        <f t="shared" si="3"/>
        <v>-</v>
      </c>
      <c r="K18" s="189" t="str">
        <f t="shared" si="3"/>
        <v>-</v>
      </c>
      <c r="L18" s="189" t="str">
        <f t="shared" si="3"/>
        <v>-</v>
      </c>
      <c r="M18" s="189" t="str">
        <f t="shared" si="3"/>
        <v>-</v>
      </c>
      <c r="N18" s="189">
        <f t="shared" si="3"/>
        <v>3</v>
      </c>
      <c r="O18" s="189">
        <f t="shared" si="3"/>
        <v>112</v>
      </c>
      <c r="P18" s="189">
        <f t="shared" si="3"/>
        <v>277</v>
      </c>
      <c r="Q18" s="189">
        <f t="shared" si="3"/>
        <v>3055</v>
      </c>
      <c r="R18" s="84"/>
    </row>
    <row r="19" spans="1:19" ht="16" x14ac:dyDescent="0.5">
      <c r="A19" s="491" t="s">
        <v>453</v>
      </c>
      <c r="B19" s="338" t="s">
        <v>515</v>
      </c>
      <c r="C19" s="338" t="s">
        <v>515</v>
      </c>
      <c r="D19" s="338" t="s">
        <v>515</v>
      </c>
      <c r="E19" s="338" t="s">
        <v>515</v>
      </c>
      <c r="F19" s="338" t="s">
        <v>515</v>
      </c>
      <c r="G19" s="338" t="s">
        <v>515</v>
      </c>
      <c r="H19" s="338" t="s">
        <v>515</v>
      </c>
      <c r="I19" s="338" t="s">
        <v>515</v>
      </c>
      <c r="J19" s="338" t="s">
        <v>515</v>
      </c>
      <c r="K19" s="338" t="s">
        <v>515</v>
      </c>
      <c r="L19" s="338" t="s">
        <v>515</v>
      </c>
      <c r="M19" s="338" t="s">
        <v>515</v>
      </c>
      <c r="N19" s="338" t="s">
        <v>515</v>
      </c>
      <c r="O19" s="338" t="s">
        <v>515</v>
      </c>
      <c r="P19" s="338">
        <v>72</v>
      </c>
      <c r="Q19" s="338">
        <v>520</v>
      </c>
      <c r="R19" s="84"/>
    </row>
    <row r="20" spans="1:19" ht="16" x14ac:dyDescent="0.5">
      <c r="A20" s="493" t="s">
        <v>454</v>
      </c>
      <c r="B20" s="338" t="s">
        <v>515</v>
      </c>
      <c r="C20" s="338" t="s">
        <v>515</v>
      </c>
      <c r="D20" s="338" t="s">
        <v>515</v>
      </c>
      <c r="E20" s="338" t="s">
        <v>515</v>
      </c>
      <c r="F20" s="338" t="s">
        <v>515</v>
      </c>
      <c r="G20" s="338" t="s">
        <v>515</v>
      </c>
      <c r="H20" s="338" t="s">
        <v>515</v>
      </c>
      <c r="I20" s="338" t="s">
        <v>515</v>
      </c>
      <c r="J20" s="338" t="s">
        <v>515</v>
      </c>
      <c r="K20" s="338" t="s">
        <v>515</v>
      </c>
      <c r="L20" s="338" t="s">
        <v>515</v>
      </c>
      <c r="M20" s="338" t="s">
        <v>515</v>
      </c>
      <c r="N20" s="338" t="s">
        <v>515</v>
      </c>
      <c r="O20" s="338" t="s">
        <v>515</v>
      </c>
      <c r="P20" s="338">
        <v>82</v>
      </c>
      <c r="Q20" s="338">
        <v>1078</v>
      </c>
      <c r="R20" s="84"/>
    </row>
    <row r="21" spans="1:19" ht="16" x14ac:dyDescent="0.5">
      <c r="A21" s="493" t="s">
        <v>455</v>
      </c>
      <c r="B21" s="338" t="s">
        <v>375</v>
      </c>
      <c r="C21" s="338" t="s">
        <v>375</v>
      </c>
      <c r="D21" s="338" t="s">
        <v>375</v>
      </c>
      <c r="E21" s="338" t="s">
        <v>375</v>
      </c>
      <c r="F21" s="338" t="s">
        <v>375</v>
      </c>
      <c r="G21" s="338" t="s">
        <v>375</v>
      </c>
      <c r="H21" s="338" t="s">
        <v>375</v>
      </c>
      <c r="I21" s="338" t="s">
        <v>375</v>
      </c>
      <c r="J21" s="338" t="s">
        <v>375</v>
      </c>
      <c r="K21" s="338" t="s">
        <v>375</v>
      </c>
      <c r="L21" s="338" t="s">
        <v>375</v>
      </c>
      <c r="M21" s="338" t="s">
        <v>375</v>
      </c>
      <c r="N21" s="338" t="s">
        <v>375</v>
      </c>
      <c r="O21" s="338" t="s">
        <v>375</v>
      </c>
      <c r="P21" s="338">
        <v>49</v>
      </c>
      <c r="Q21" s="338">
        <v>771</v>
      </c>
      <c r="R21" s="84"/>
    </row>
    <row r="22" spans="1:19" ht="16" x14ac:dyDescent="0.5">
      <c r="A22" s="492" t="s">
        <v>456</v>
      </c>
      <c r="B22" s="338">
        <v>2</v>
      </c>
      <c r="C22" s="338">
        <v>77</v>
      </c>
      <c r="D22" s="338">
        <v>2</v>
      </c>
      <c r="E22" s="338">
        <v>77</v>
      </c>
      <c r="F22" s="338">
        <v>2</v>
      </c>
      <c r="G22" s="338">
        <v>77</v>
      </c>
      <c r="H22" s="338" t="s">
        <v>375</v>
      </c>
      <c r="I22" s="338" t="s">
        <v>375</v>
      </c>
      <c r="J22" s="338" t="s">
        <v>375</v>
      </c>
      <c r="K22" s="338" t="s">
        <v>375</v>
      </c>
      <c r="L22" s="338" t="s">
        <v>375</v>
      </c>
      <c r="M22" s="338" t="s">
        <v>375</v>
      </c>
      <c r="N22" s="338">
        <v>3</v>
      </c>
      <c r="O22" s="338">
        <v>112</v>
      </c>
      <c r="P22" s="338">
        <v>74</v>
      </c>
      <c r="Q22" s="338">
        <v>686</v>
      </c>
      <c r="R22" s="84"/>
    </row>
    <row r="23" spans="1:19" s="544" customFormat="1" ht="43.5" x14ac:dyDescent="0.2">
      <c r="A23" s="528" t="s">
        <v>471</v>
      </c>
      <c r="B23" s="531">
        <f>B24</f>
        <v>8</v>
      </c>
      <c r="C23" s="531">
        <f t="shared" ref="C23:Q23" si="4">C24</f>
        <v>57</v>
      </c>
      <c r="D23" s="531" t="str">
        <f t="shared" si="4"/>
        <v>-</v>
      </c>
      <c r="E23" s="531" t="str">
        <f t="shared" si="4"/>
        <v>-</v>
      </c>
      <c r="F23" s="531">
        <f t="shared" si="4"/>
        <v>10</v>
      </c>
      <c r="G23" s="531">
        <f t="shared" si="4"/>
        <v>10</v>
      </c>
      <c r="H23" s="531" t="str">
        <f t="shared" si="4"/>
        <v>-</v>
      </c>
      <c r="I23" s="531" t="str">
        <f t="shared" si="4"/>
        <v>-</v>
      </c>
      <c r="J23" s="531" t="str">
        <f t="shared" si="4"/>
        <v>-</v>
      </c>
      <c r="K23" s="531" t="str">
        <f t="shared" si="4"/>
        <v>-</v>
      </c>
      <c r="L23" s="531" t="str">
        <f t="shared" si="4"/>
        <v>-</v>
      </c>
      <c r="M23" s="531" t="str">
        <f t="shared" si="4"/>
        <v>-</v>
      </c>
      <c r="N23" s="531">
        <f t="shared" si="4"/>
        <v>23</v>
      </c>
      <c r="O23" s="531">
        <f t="shared" si="4"/>
        <v>148</v>
      </c>
      <c r="P23" s="531">
        <f t="shared" si="4"/>
        <v>187</v>
      </c>
      <c r="Q23" s="531">
        <f t="shared" si="4"/>
        <v>1470</v>
      </c>
      <c r="R23" s="543"/>
    </row>
    <row r="24" spans="1:19" ht="16" x14ac:dyDescent="0.5">
      <c r="A24" s="341" t="s">
        <v>458</v>
      </c>
      <c r="B24" s="524">
        <f>IF(SUM(B25:B44)=0,"-",SUM(B25:B44))</f>
        <v>8</v>
      </c>
      <c r="C24" s="524">
        <f t="shared" ref="C24:P24" si="5">IF(SUM(C25:C44)=0,"-",SUM(C25:C44))</f>
        <v>57</v>
      </c>
      <c r="D24" s="524" t="str">
        <f t="shared" si="5"/>
        <v>-</v>
      </c>
      <c r="E24" s="524" t="str">
        <f t="shared" si="5"/>
        <v>-</v>
      </c>
      <c r="F24" s="524">
        <f t="shared" si="5"/>
        <v>10</v>
      </c>
      <c r="G24" s="524">
        <f t="shared" si="5"/>
        <v>10</v>
      </c>
      <c r="H24" s="524" t="str">
        <f t="shared" si="5"/>
        <v>-</v>
      </c>
      <c r="I24" s="524" t="str">
        <f t="shared" si="5"/>
        <v>-</v>
      </c>
      <c r="J24" s="524" t="str">
        <f t="shared" si="5"/>
        <v>-</v>
      </c>
      <c r="K24" s="524" t="str">
        <f t="shared" si="5"/>
        <v>-</v>
      </c>
      <c r="L24" s="524" t="str">
        <f t="shared" si="5"/>
        <v>-</v>
      </c>
      <c r="M24" s="524" t="str">
        <f t="shared" si="5"/>
        <v>-</v>
      </c>
      <c r="N24" s="524">
        <f t="shared" si="5"/>
        <v>23</v>
      </c>
      <c r="O24" s="524">
        <f t="shared" si="5"/>
        <v>148</v>
      </c>
      <c r="P24" s="524">
        <f t="shared" si="5"/>
        <v>187</v>
      </c>
      <c r="Q24" s="524">
        <f>IF(SUM(Q25:Q44)=0,"-",SUM(Q25:Q44))</f>
        <v>1470</v>
      </c>
      <c r="R24" s="84"/>
    </row>
    <row r="25" spans="1:19" ht="16" x14ac:dyDescent="0.5">
      <c r="A25" s="491" t="s">
        <v>459</v>
      </c>
      <c r="B25" s="525">
        <v>7</v>
      </c>
      <c r="C25" s="525">
        <v>7</v>
      </c>
      <c r="D25" s="525" t="s">
        <v>375</v>
      </c>
      <c r="E25" s="525" t="s">
        <v>375</v>
      </c>
      <c r="F25" s="525">
        <v>10</v>
      </c>
      <c r="G25" s="525">
        <v>10</v>
      </c>
      <c r="H25" s="525" t="s">
        <v>179</v>
      </c>
      <c r="I25" s="525" t="s">
        <v>179</v>
      </c>
      <c r="J25" s="525" t="s">
        <v>179</v>
      </c>
      <c r="K25" s="525" t="s">
        <v>179</v>
      </c>
      <c r="L25" s="525" t="s">
        <v>179</v>
      </c>
      <c r="M25" s="525" t="s">
        <v>179</v>
      </c>
      <c r="N25" s="525">
        <v>23</v>
      </c>
      <c r="O25" s="525">
        <v>148</v>
      </c>
      <c r="P25" s="525">
        <v>1</v>
      </c>
      <c r="Q25" s="525">
        <v>120</v>
      </c>
      <c r="R25" s="84"/>
    </row>
    <row r="26" spans="1:19" ht="16" x14ac:dyDescent="0.5">
      <c r="A26" s="493" t="s">
        <v>461</v>
      </c>
      <c r="B26" s="525">
        <v>1</v>
      </c>
      <c r="C26" s="525">
        <v>50</v>
      </c>
      <c r="D26" s="525" t="s">
        <v>375</v>
      </c>
      <c r="E26" s="525" t="s">
        <v>375</v>
      </c>
      <c r="F26" s="525" t="s">
        <v>179</v>
      </c>
      <c r="G26" s="525" t="s">
        <v>179</v>
      </c>
      <c r="H26" s="525" t="s">
        <v>179</v>
      </c>
      <c r="I26" s="525" t="s">
        <v>179</v>
      </c>
      <c r="J26" s="525" t="s">
        <v>179</v>
      </c>
      <c r="K26" s="525" t="s">
        <v>179</v>
      </c>
      <c r="L26" s="525" t="s">
        <v>179</v>
      </c>
      <c r="M26" s="525" t="s">
        <v>179</v>
      </c>
      <c r="N26" s="525" t="s">
        <v>179</v>
      </c>
      <c r="O26" s="525" t="s">
        <v>179</v>
      </c>
      <c r="P26" s="525">
        <v>14</v>
      </c>
      <c r="Q26" s="525">
        <v>133</v>
      </c>
      <c r="R26" s="84"/>
    </row>
    <row r="27" spans="1:19" ht="16" x14ac:dyDescent="0.5">
      <c r="A27" s="493" t="s">
        <v>470</v>
      </c>
      <c r="B27" s="525" t="s">
        <v>375</v>
      </c>
      <c r="C27" s="525" t="s">
        <v>375</v>
      </c>
      <c r="D27" s="525" t="s">
        <v>375</v>
      </c>
      <c r="E27" s="525" t="s">
        <v>375</v>
      </c>
      <c r="F27" s="525" t="s">
        <v>179</v>
      </c>
      <c r="G27" s="525" t="s">
        <v>179</v>
      </c>
      <c r="H27" s="525" t="s">
        <v>179</v>
      </c>
      <c r="I27" s="525" t="s">
        <v>179</v>
      </c>
      <c r="J27" s="525" t="s">
        <v>179</v>
      </c>
      <c r="K27" s="525" t="s">
        <v>179</v>
      </c>
      <c r="L27" s="525" t="s">
        <v>179</v>
      </c>
      <c r="M27" s="525" t="s">
        <v>179</v>
      </c>
      <c r="N27" s="525" t="s">
        <v>179</v>
      </c>
      <c r="O27" s="525" t="s">
        <v>179</v>
      </c>
      <c r="P27" s="525">
        <v>37</v>
      </c>
      <c r="Q27" s="525">
        <v>280</v>
      </c>
      <c r="R27" s="84"/>
    </row>
    <row r="28" spans="1:19" ht="16" x14ac:dyDescent="0.5">
      <c r="A28" s="493" t="s">
        <v>462</v>
      </c>
      <c r="B28" s="525" t="s">
        <v>516</v>
      </c>
      <c r="C28" s="525" t="s">
        <v>516</v>
      </c>
      <c r="D28" s="525" t="s">
        <v>516</v>
      </c>
      <c r="E28" s="525" t="s">
        <v>516</v>
      </c>
      <c r="F28" s="525" t="s">
        <v>179</v>
      </c>
      <c r="G28" s="525" t="s">
        <v>179</v>
      </c>
      <c r="H28" s="525" t="s">
        <v>179</v>
      </c>
      <c r="I28" s="525" t="s">
        <v>179</v>
      </c>
      <c r="J28" s="525" t="s">
        <v>179</v>
      </c>
      <c r="K28" s="525" t="s">
        <v>179</v>
      </c>
      <c r="L28" s="525" t="s">
        <v>179</v>
      </c>
      <c r="M28" s="525" t="s">
        <v>179</v>
      </c>
      <c r="N28" s="525" t="s">
        <v>179</v>
      </c>
      <c r="O28" s="525" t="s">
        <v>179</v>
      </c>
      <c r="P28" s="525">
        <v>80</v>
      </c>
      <c r="Q28" s="525">
        <v>676</v>
      </c>
    </row>
    <row r="29" spans="1:19" ht="16" x14ac:dyDescent="0.5">
      <c r="A29" s="492" t="s">
        <v>463</v>
      </c>
      <c r="B29" s="525" t="s">
        <v>515</v>
      </c>
      <c r="C29" s="525" t="s">
        <v>515</v>
      </c>
      <c r="D29" s="525" t="s">
        <v>515</v>
      </c>
      <c r="E29" s="525" t="s">
        <v>515</v>
      </c>
      <c r="F29" s="525" t="s">
        <v>179</v>
      </c>
      <c r="G29" s="525" t="s">
        <v>179</v>
      </c>
      <c r="H29" s="525" t="s">
        <v>179</v>
      </c>
      <c r="I29" s="525" t="s">
        <v>179</v>
      </c>
      <c r="J29" s="525" t="s">
        <v>179</v>
      </c>
      <c r="K29" s="525" t="s">
        <v>179</v>
      </c>
      <c r="L29" s="525" t="s">
        <v>179</v>
      </c>
      <c r="M29" s="525" t="s">
        <v>179</v>
      </c>
      <c r="N29" s="525" t="s">
        <v>179</v>
      </c>
      <c r="O29" s="525" t="s">
        <v>179</v>
      </c>
      <c r="P29" s="525">
        <v>55</v>
      </c>
      <c r="Q29" s="525">
        <v>261</v>
      </c>
    </row>
    <row r="30" spans="1:19" ht="16" x14ac:dyDescent="0.5">
      <c r="A30" s="313" t="s">
        <v>261</v>
      </c>
      <c r="B30" s="86"/>
      <c r="C30" s="86"/>
      <c r="D30" s="86"/>
      <c r="E30" s="86"/>
      <c r="F30" s="86"/>
      <c r="G30" s="86"/>
      <c r="H30" s="86"/>
      <c r="I30" s="86"/>
      <c r="J30" s="86"/>
      <c r="K30" s="86"/>
      <c r="L30" s="86"/>
      <c r="M30" s="86"/>
      <c r="N30" s="86"/>
      <c r="O30" s="86"/>
      <c r="P30" s="86"/>
      <c r="Q30" s="86"/>
    </row>
    <row r="31" spans="1:19" x14ac:dyDescent="0.3">
      <c r="A31" s="111"/>
      <c r="B31" s="86"/>
      <c r="C31" s="86"/>
      <c r="D31" s="86"/>
      <c r="E31" s="86"/>
      <c r="F31" s="86"/>
      <c r="G31" s="86"/>
      <c r="H31" s="86"/>
      <c r="I31" s="86"/>
      <c r="J31" s="86"/>
      <c r="K31" s="86"/>
      <c r="L31" s="86"/>
      <c r="M31" s="86"/>
      <c r="N31" s="86"/>
      <c r="O31" s="86"/>
      <c r="P31" s="86"/>
      <c r="Q31" s="86"/>
      <c r="R31" s="88"/>
      <c r="S31" s="88"/>
    </row>
    <row r="32" spans="1:19" x14ac:dyDescent="0.3">
      <c r="A32" s="111"/>
      <c r="B32" s="86"/>
      <c r="C32" s="86"/>
      <c r="D32" s="86"/>
      <c r="E32" s="86"/>
      <c r="F32" s="86"/>
      <c r="G32" s="86"/>
      <c r="H32" s="86"/>
      <c r="I32" s="86"/>
      <c r="J32" s="86"/>
      <c r="K32" s="86"/>
      <c r="L32" s="86"/>
      <c r="M32" s="86"/>
      <c r="N32" s="86"/>
      <c r="O32" s="86"/>
      <c r="P32" s="86"/>
      <c r="Q32" s="86"/>
      <c r="R32" s="88"/>
      <c r="S32" s="88"/>
    </row>
    <row r="33" spans="1:17" x14ac:dyDescent="0.3">
      <c r="A33" s="111"/>
      <c r="B33" s="86"/>
      <c r="C33" s="86"/>
      <c r="D33" s="86"/>
      <c r="E33" s="86"/>
      <c r="F33" s="86"/>
      <c r="G33" s="86"/>
      <c r="H33" s="86"/>
      <c r="I33" s="86"/>
      <c r="J33" s="86"/>
      <c r="K33" s="86"/>
      <c r="L33" s="86"/>
      <c r="M33" s="86"/>
      <c r="N33" s="86"/>
      <c r="O33" s="86"/>
      <c r="P33" s="86"/>
      <c r="Q33" s="86"/>
    </row>
    <row r="34" spans="1:17" x14ac:dyDescent="0.3">
      <c r="A34" s="111"/>
      <c r="B34" s="86"/>
      <c r="C34" s="86"/>
      <c r="D34" s="86"/>
      <c r="E34" s="86"/>
      <c r="F34" s="86"/>
      <c r="G34" s="86"/>
      <c r="H34" s="86"/>
      <c r="I34" s="86"/>
      <c r="J34" s="86"/>
      <c r="K34" s="86"/>
      <c r="L34" s="86"/>
      <c r="M34" s="86"/>
      <c r="N34" s="86"/>
      <c r="O34" s="86"/>
      <c r="P34" s="86"/>
      <c r="Q34" s="86"/>
    </row>
    <row r="35" spans="1:17" x14ac:dyDescent="0.3">
      <c r="A35" s="111"/>
      <c r="B35" s="86"/>
      <c r="C35" s="86"/>
      <c r="D35" s="86"/>
      <c r="E35" s="86"/>
      <c r="F35" s="86"/>
      <c r="G35" s="86"/>
      <c r="H35" s="86"/>
      <c r="I35" s="86"/>
      <c r="J35" s="86"/>
      <c r="K35" s="86"/>
      <c r="L35" s="86"/>
      <c r="M35" s="86"/>
      <c r="N35" s="86"/>
      <c r="O35" s="86"/>
      <c r="P35" s="86"/>
      <c r="Q35" s="86"/>
    </row>
    <row r="36" spans="1:17" x14ac:dyDescent="0.3">
      <c r="A36" s="111"/>
      <c r="B36" s="86"/>
      <c r="C36" s="86"/>
      <c r="D36" s="86"/>
      <c r="E36" s="86"/>
      <c r="F36" s="86"/>
      <c r="G36" s="86"/>
      <c r="H36" s="86"/>
      <c r="I36" s="86"/>
      <c r="J36" s="86"/>
      <c r="K36" s="86"/>
      <c r="L36" s="86"/>
      <c r="M36" s="86"/>
      <c r="N36" s="86"/>
      <c r="O36" s="86"/>
      <c r="P36" s="86"/>
      <c r="Q36" s="86"/>
    </row>
    <row r="37" spans="1:17" x14ac:dyDescent="0.3">
      <c r="A37" s="111"/>
      <c r="B37" s="86"/>
      <c r="C37" s="86"/>
      <c r="D37" s="86"/>
      <c r="E37" s="86"/>
      <c r="F37" s="86"/>
      <c r="G37" s="86"/>
      <c r="H37" s="86"/>
      <c r="I37" s="86"/>
      <c r="J37" s="86"/>
      <c r="K37" s="86"/>
      <c r="L37" s="86"/>
      <c r="M37" s="86"/>
      <c r="N37" s="86"/>
      <c r="O37" s="86"/>
      <c r="P37" s="86"/>
      <c r="Q37" s="86"/>
    </row>
    <row r="38" spans="1:17" x14ac:dyDescent="0.3">
      <c r="A38" s="111"/>
      <c r="B38" s="86"/>
      <c r="C38" s="86"/>
      <c r="D38" s="86"/>
      <c r="E38" s="86"/>
      <c r="F38" s="86"/>
      <c r="G38" s="86"/>
      <c r="H38" s="86"/>
      <c r="I38" s="86"/>
      <c r="J38" s="86"/>
      <c r="K38" s="86"/>
      <c r="L38" s="86"/>
      <c r="M38" s="86"/>
      <c r="N38" s="86"/>
      <c r="O38" s="86"/>
      <c r="P38" s="86"/>
      <c r="Q38" s="86"/>
    </row>
    <row r="39" spans="1:17" x14ac:dyDescent="0.3">
      <c r="A39" s="111"/>
      <c r="B39" s="86"/>
      <c r="C39" s="86"/>
      <c r="D39" s="86"/>
      <c r="E39" s="86"/>
      <c r="F39" s="86"/>
      <c r="G39" s="86"/>
      <c r="H39" s="86"/>
      <c r="I39" s="86"/>
      <c r="J39" s="86"/>
      <c r="K39" s="86"/>
      <c r="L39" s="86"/>
      <c r="M39" s="86"/>
      <c r="N39" s="86"/>
      <c r="O39" s="86"/>
      <c r="P39" s="86"/>
      <c r="Q39" s="86"/>
    </row>
    <row r="40" spans="1:17" x14ac:dyDescent="0.3">
      <c r="A40" s="111"/>
      <c r="B40" s="86"/>
      <c r="C40" s="86"/>
      <c r="D40" s="86"/>
      <c r="E40" s="86"/>
      <c r="F40" s="86"/>
      <c r="G40" s="86"/>
      <c r="H40" s="86"/>
      <c r="I40" s="86"/>
      <c r="J40" s="86"/>
      <c r="K40" s="86"/>
      <c r="L40" s="86"/>
      <c r="M40" s="86"/>
      <c r="N40" s="86"/>
      <c r="O40" s="86"/>
      <c r="P40" s="86"/>
      <c r="Q40" s="86"/>
    </row>
    <row r="41" spans="1:17" x14ac:dyDescent="0.3">
      <c r="A41" s="111"/>
      <c r="B41" s="86"/>
      <c r="C41" s="86"/>
      <c r="D41" s="86"/>
      <c r="E41" s="86"/>
      <c r="F41" s="86"/>
      <c r="G41" s="86"/>
      <c r="H41" s="86"/>
      <c r="I41" s="86"/>
      <c r="J41" s="86"/>
      <c r="K41" s="86"/>
      <c r="L41" s="86"/>
      <c r="M41" s="86"/>
      <c r="N41" s="86"/>
      <c r="O41" s="86"/>
      <c r="P41" s="86"/>
      <c r="Q41" s="86"/>
    </row>
  </sheetData>
  <customSheetViews>
    <customSheetView guid="{26A1900F-5848-4061-AA0B-E0B8C2AC890B}" showPageBreaks="1" showGridLines="0" printArea="1" view="pageBreakPreview" topLeftCell="C1">
      <selection activeCell="A11" sqref="A11"/>
      <pageMargins left="0.78740157480314965" right="0.78740157480314965" top="0.78740157480314965" bottom="0.78740157480314965" header="0" footer="0"/>
      <pageSetup paperSize="9" scale="83" orientation="landscape" r:id="rId1"/>
      <headerFooter alignWithMargins="0"/>
    </customSheetView>
    <customSheetView guid="{B606BD3A-C42E-4EF1-8D52-58C00303D192}" showPageBreaks="1" showGridLines="0" printArea="1" view="pageBreakPreview" topLeftCell="C1">
      <selection activeCell="A11" sqref="A11"/>
      <pageMargins left="0.78740157480314965" right="0.78740157480314965" top="0.78740157480314965" bottom="0.78740157480314965" header="0" footer="0"/>
      <pageSetup paperSize="9" scale="83" orientation="landscape" r:id="rId2"/>
      <headerFooter alignWithMargins="0"/>
    </customSheetView>
  </customSheetViews>
  <mergeCells count="8">
    <mergeCell ref="P2:Q3"/>
    <mergeCell ref="B3:C3"/>
    <mergeCell ref="D3:E3"/>
    <mergeCell ref="F3:G3"/>
    <mergeCell ref="H3:I3"/>
    <mergeCell ref="J3:K3"/>
    <mergeCell ref="N3:O3"/>
    <mergeCell ref="L3:M3"/>
  </mergeCells>
  <phoneticPr fontId="2"/>
  <pageMargins left="0.78740157480314965" right="0.78740157480314965" top="0.78740157480314965" bottom="0.78740157480314965" header="0" footer="0"/>
  <pageSetup paperSize="9" scale="70"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7"/>
  <sheetViews>
    <sheetView showGridLines="0" view="pageBreakPreview" zoomScale="85" zoomScaleNormal="25" zoomScaleSheetLayoutView="85" workbookViewId="0">
      <pane xSplit="2" ySplit="10" topLeftCell="C11" activePane="bottomRight" state="frozen"/>
      <selection pane="topRight" activeCell="C1" sqref="C1"/>
      <selection pane="bottomLeft" activeCell="A11" sqref="A11"/>
      <selection pane="bottomRight" activeCell="Q26" sqref="Q26"/>
    </sheetView>
  </sheetViews>
  <sheetFormatPr defaultColWidth="9" defaultRowHeight="14" x14ac:dyDescent="0.3"/>
  <cols>
    <col min="1" max="1" width="16" style="129" customWidth="1"/>
    <col min="2" max="2" width="6" style="80" customWidth="1"/>
    <col min="3" max="3" width="12.36328125" style="80" customWidth="1"/>
    <col min="4" max="4" width="11.08984375" style="80" customWidth="1"/>
    <col min="5" max="5" width="15.08984375" style="563" customWidth="1"/>
    <col min="6" max="6" width="13.26953125" style="563" customWidth="1"/>
    <col min="7" max="7" width="10.26953125" style="165" customWidth="1"/>
    <col min="8" max="12" width="15.08984375" style="80" customWidth="1"/>
    <col min="13" max="13" width="1.6328125" style="80" customWidth="1"/>
    <col min="14" max="16384" width="9" style="80"/>
  </cols>
  <sheetData>
    <row r="1" spans="1:77" s="99" customFormat="1" ht="18" customHeight="1" x14ac:dyDescent="0.5">
      <c r="A1" s="251" t="s">
        <v>366</v>
      </c>
      <c r="B1" s="251"/>
      <c r="C1" s="251"/>
      <c r="D1" s="251"/>
      <c r="E1" s="558"/>
      <c r="F1" s="558"/>
      <c r="G1" s="398"/>
      <c r="H1" s="379"/>
      <c r="I1" s="298"/>
      <c r="J1" s="264"/>
      <c r="K1" s="298"/>
      <c r="L1" s="264" t="s">
        <v>484</v>
      </c>
      <c r="M1" s="94"/>
    </row>
    <row r="2" spans="1:77" ht="13.5" customHeight="1" x14ac:dyDescent="0.5">
      <c r="A2" s="418"/>
      <c r="B2" s="411"/>
      <c r="C2" s="810" t="s">
        <v>307</v>
      </c>
      <c r="D2" s="849"/>
      <c r="E2" s="849"/>
      <c r="F2" s="850"/>
      <c r="G2" s="843" t="s">
        <v>308</v>
      </c>
      <c r="H2" s="844"/>
      <c r="I2" s="844"/>
      <c r="J2" s="845"/>
      <c r="K2" s="764" t="s">
        <v>309</v>
      </c>
      <c r="L2" s="764"/>
      <c r="M2" s="86"/>
    </row>
    <row r="3" spans="1:77" ht="22.5" customHeight="1" x14ac:dyDescent="0.5">
      <c r="A3" s="419"/>
      <c r="B3" s="420"/>
      <c r="C3" s="833" t="s">
        <v>266</v>
      </c>
      <c r="D3" s="834"/>
      <c r="E3" s="835" t="s">
        <v>267</v>
      </c>
      <c r="F3" s="835" t="s">
        <v>268</v>
      </c>
      <c r="G3" s="837" t="s">
        <v>311</v>
      </c>
      <c r="H3" s="839" t="s">
        <v>431</v>
      </c>
      <c r="I3" s="841" t="s">
        <v>312</v>
      </c>
      <c r="J3" s="842"/>
      <c r="K3" s="764" t="s">
        <v>313</v>
      </c>
      <c r="L3" s="764" t="s">
        <v>314</v>
      </c>
      <c r="M3" s="86"/>
    </row>
    <row r="4" spans="1:77" ht="51" customHeight="1" x14ac:dyDescent="0.5">
      <c r="A4" s="421"/>
      <c r="B4" s="422"/>
      <c r="C4" s="423"/>
      <c r="D4" s="424" t="s">
        <v>310</v>
      </c>
      <c r="E4" s="836"/>
      <c r="F4" s="836"/>
      <c r="G4" s="838"/>
      <c r="H4" s="840"/>
      <c r="I4" s="425" t="s">
        <v>269</v>
      </c>
      <c r="J4" s="426" t="s">
        <v>270</v>
      </c>
      <c r="K4" s="764"/>
      <c r="L4" s="764"/>
      <c r="M4" s="86"/>
    </row>
    <row r="5" spans="1:77" s="707" customFormat="1" ht="15" customHeight="1" x14ac:dyDescent="0.3">
      <c r="A5" s="846" t="s">
        <v>178</v>
      </c>
      <c r="B5" s="705" t="s">
        <v>1</v>
      </c>
      <c r="C5" s="564">
        <v>1885</v>
      </c>
      <c r="D5" s="564">
        <v>415</v>
      </c>
      <c r="E5" s="564" t="s">
        <v>179</v>
      </c>
      <c r="F5" s="564" t="s">
        <v>179</v>
      </c>
      <c r="G5" s="564">
        <v>846</v>
      </c>
      <c r="H5" s="564">
        <v>381</v>
      </c>
      <c r="I5" s="564">
        <v>122</v>
      </c>
      <c r="J5" s="564">
        <v>99</v>
      </c>
      <c r="K5" s="564">
        <v>192</v>
      </c>
      <c r="L5" s="564">
        <v>276</v>
      </c>
      <c r="M5" s="706"/>
    </row>
    <row r="6" spans="1:77" s="707" customFormat="1" ht="15" customHeight="1" x14ac:dyDescent="0.3">
      <c r="A6" s="847"/>
      <c r="B6" s="705" t="s">
        <v>237</v>
      </c>
      <c r="C6" s="564">
        <v>698</v>
      </c>
      <c r="D6" s="564">
        <v>150</v>
      </c>
      <c r="E6" s="564" t="s">
        <v>179</v>
      </c>
      <c r="F6" s="564" t="s">
        <v>179</v>
      </c>
      <c r="G6" s="564">
        <v>286</v>
      </c>
      <c r="H6" s="564">
        <v>180</v>
      </c>
      <c r="I6" s="564">
        <v>50</v>
      </c>
      <c r="J6" s="564">
        <v>67</v>
      </c>
      <c r="K6" s="564">
        <v>99</v>
      </c>
      <c r="L6" s="564">
        <v>171</v>
      </c>
      <c r="M6" s="706"/>
    </row>
    <row r="7" spans="1:77" s="707" customFormat="1" ht="15" customHeight="1" x14ac:dyDescent="0.3">
      <c r="A7" s="848"/>
      <c r="B7" s="705" t="s">
        <v>238</v>
      </c>
      <c r="C7" s="564">
        <v>1187</v>
      </c>
      <c r="D7" s="564">
        <v>265</v>
      </c>
      <c r="E7" s="564" t="s">
        <v>179</v>
      </c>
      <c r="F7" s="564" t="s">
        <v>179</v>
      </c>
      <c r="G7" s="564">
        <v>560</v>
      </c>
      <c r="H7" s="564">
        <v>201</v>
      </c>
      <c r="I7" s="564">
        <v>72</v>
      </c>
      <c r="J7" s="564">
        <v>32</v>
      </c>
      <c r="K7" s="564">
        <v>93</v>
      </c>
      <c r="L7" s="564">
        <v>105</v>
      </c>
      <c r="M7" s="706"/>
    </row>
    <row r="8" spans="1:77" s="704" customFormat="1" ht="15" customHeight="1" x14ac:dyDescent="0.3">
      <c r="A8" s="825" t="s">
        <v>451</v>
      </c>
      <c r="B8" s="702" t="s">
        <v>1</v>
      </c>
      <c r="C8" s="565">
        <f>SUM(C9:C10)</f>
        <v>162</v>
      </c>
      <c r="D8" s="565">
        <f t="shared" ref="D8:J8" si="0">SUM(D9:D10)</f>
        <v>20</v>
      </c>
      <c r="E8" s="565" t="s">
        <v>375</v>
      </c>
      <c r="F8" s="565" t="s">
        <v>375</v>
      </c>
      <c r="G8" s="565">
        <f t="shared" si="0"/>
        <v>60</v>
      </c>
      <c r="H8" s="565">
        <f t="shared" si="0"/>
        <v>16</v>
      </c>
      <c r="I8" s="565">
        <f t="shared" si="0"/>
        <v>14</v>
      </c>
      <c r="J8" s="565">
        <f t="shared" si="0"/>
        <v>7</v>
      </c>
      <c r="K8" s="565">
        <f>SUM(K9:K10)</f>
        <v>11</v>
      </c>
      <c r="L8" s="565">
        <f>SUM(L9:L10)</f>
        <v>15</v>
      </c>
      <c r="M8" s="703"/>
    </row>
    <row r="9" spans="1:77" s="704" customFormat="1" ht="15" customHeight="1" x14ac:dyDescent="0.3">
      <c r="A9" s="826"/>
      <c r="B9" s="702" t="s">
        <v>237</v>
      </c>
      <c r="C9" s="565">
        <f>SUM(C12,C39)</f>
        <v>55</v>
      </c>
      <c r="D9" s="565">
        <f t="shared" ref="D9:L9" si="1">SUM(D12,D39)</f>
        <v>6</v>
      </c>
      <c r="E9" s="565" t="s">
        <v>516</v>
      </c>
      <c r="F9" s="565" t="s">
        <v>516</v>
      </c>
      <c r="G9" s="565">
        <f t="shared" si="1"/>
        <v>18</v>
      </c>
      <c r="H9" s="565">
        <f t="shared" si="1"/>
        <v>10</v>
      </c>
      <c r="I9" s="565">
        <f t="shared" si="1"/>
        <v>6</v>
      </c>
      <c r="J9" s="565">
        <f t="shared" si="1"/>
        <v>5</v>
      </c>
      <c r="K9" s="565">
        <f t="shared" si="1"/>
        <v>7</v>
      </c>
      <c r="L9" s="565">
        <f t="shared" si="1"/>
        <v>10</v>
      </c>
      <c r="M9" s="703"/>
    </row>
    <row r="10" spans="1:77" s="704" customFormat="1" ht="15" customHeight="1" x14ac:dyDescent="0.3">
      <c r="A10" s="827"/>
      <c r="B10" s="702" t="s">
        <v>238</v>
      </c>
      <c r="C10" s="565">
        <f>SUM(C13,C40)</f>
        <v>107</v>
      </c>
      <c r="D10" s="565">
        <f t="shared" ref="D10:L10" si="2">SUM(D13,D40)</f>
        <v>14</v>
      </c>
      <c r="E10" s="565" t="s">
        <v>516</v>
      </c>
      <c r="F10" s="565" t="s">
        <v>516</v>
      </c>
      <c r="G10" s="565">
        <f t="shared" si="2"/>
        <v>42</v>
      </c>
      <c r="H10" s="565">
        <f t="shared" si="2"/>
        <v>6</v>
      </c>
      <c r="I10" s="565">
        <f t="shared" si="2"/>
        <v>8</v>
      </c>
      <c r="J10" s="565">
        <f t="shared" si="2"/>
        <v>2</v>
      </c>
      <c r="K10" s="565">
        <f t="shared" si="2"/>
        <v>4</v>
      </c>
      <c r="L10" s="565">
        <f t="shared" si="2"/>
        <v>5</v>
      </c>
      <c r="M10" s="703"/>
    </row>
    <row r="11" spans="1:77" s="710" customFormat="1" ht="15" customHeight="1" x14ac:dyDescent="0.5">
      <c r="A11" s="822" t="s">
        <v>467</v>
      </c>
      <c r="B11" s="708" t="s">
        <v>1</v>
      </c>
      <c r="C11" s="566">
        <f>SUM(C12:C13)</f>
        <v>39</v>
      </c>
      <c r="D11" s="566">
        <f t="shared" ref="D11:J11" si="3">SUM(D12:D13)</f>
        <v>17</v>
      </c>
      <c r="E11" s="566" t="s">
        <v>375</v>
      </c>
      <c r="F11" s="566" t="s">
        <v>375</v>
      </c>
      <c r="G11" s="566">
        <f t="shared" si="3"/>
        <v>20</v>
      </c>
      <c r="H11" s="566">
        <f t="shared" si="3"/>
        <v>6</v>
      </c>
      <c r="I11" s="566">
        <f t="shared" si="3"/>
        <v>4</v>
      </c>
      <c r="J11" s="566">
        <f t="shared" si="3"/>
        <v>1</v>
      </c>
      <c r="K11" s="566">
        <f>SUM(K12:K13)</f>
        <v>2</v>
      </c>
      <c r="L11" s="566">
        <f>SUM(L12:L13)</f>
        <v>4</v>
      </c>
      <c r="M11" s="698"/>
      <c r="N11" s="709"/>
      <c r="O11" s="709"/>
      <c r="P11" s="709"/>
      <c r="Q11" s="709"/>
      <c r="R11" s="709"/>
      <c r="S11" s="709"/>
      <c r="T11" s="709"/>
      <c r="U11" s="709"/>
      <c r="V11" s="709"/>
      <c r="W11" s="709"/>
      <c r="X11" s="709"/>
      <c r="Y11" s="709"/>
      <c r="Z11" s="709"/>
      <c r="AA11" s="709"/>
      <c r="AB11" s="709"/>
      <c r="AC11" s="709"/>
      <c r="AD11" s="709"/>
      <c r="AE11" s="709"/>
      <c r="AF11" s="709"/>
      <c r="AG11" s="709"/>
      <c r="AH11" s="709"/>
      <c r="AI11" s="709"/>
      <c r="AJ11" s="709"/>
      <c r="AK11" s="709"/>
      <c r="AL11" s="709"/>
      <c r="AM11" s="709"/>
      <c r="AN11" s="709"/>
      <c r="AO11" s="709"/>
      <c r="AP11" s="709"/>
      <c r="AQ11" s="709"/>
      <c r="AR11" s="709"/>
      <c r="AS11" s="709"/>
      <c r="AT11" s="709"/>
      <c r="AU11" s="709"/>
      <c r="AV11" s="709"/>
      <c r="AW11" s="709"/>
      <c r="AX11" s="709"/>
      <c r="AY11" s="709"/>
      <c r="AZ11" s="709"/>
      <c r="BA11" s="709"/>
      <c r="BB11" s="709"/>
      <c r="BC11" s="709"/>
      <c r="BD11" s="709"/>
      <c r="BE11" s="709"/>
      <c r="BF11" s="709"/>
      <c r="BG11" s="709"/>
      <c r="BH11" s="709"/>
      <c r="BI11" s="709"/>
      <c r="BJ11" s="709"/>
      <c r="BK11" s="709"/>
      <c r="BL11" s="709"/>
      <c r="BM11" s="709"/>
      <c r="BN11" s="709"/>
      <c r="BO11" s="709"/>
      <c r="BP11" s="709"/>
      <c r="BQ11" s="709"/>
      <c r="BR11" s="709"/>
      <c r="BS11" s="709"/>
      <c r="BT11" s="709"/>
      <c r="BU11" s="709"/>
      <c r="BV11" s="709"/>
      <c r="BW11" s="709"/>
      <c r="BX11" s="709"/>
      <c r="BY11" s="709"/>
    </row>
    <row r="12" spans="1:77" s="710" customFormat="1" ht="15" customHeight="1" x14ac:dyDescent="0.5">
      <c r="A12" s="828"/>
      <c r="B12" s="708" t="s">
        <v>237</v>
      </c>
      <c r="C12" s="566">
        <f>SUM(C15,C18,C21,C24,C27,C30,C33,C36)</f>
        <v>16</v>
      </c>
      <c r="D12" s="566">
        <f t="shared" ref="D12:L12" si="4">SUM(D15,D18,D21,D24,D27,D30,D33,D36)</f>
        <v>6</v>
      </c>
      <c r="E12" s="566" t="s">
        <v>375</v>
      </c>
      <c r="F12" s="566" t="s">
        <v>375</v>
      </c>
      <c r="G12" s="566">
        <f t="shared" si="4"/>
        <v>8</v>
      </c>
      <c r="H12" s="566">
        <f t="shared" si="4"/>
        <v>3</v>
      </c>
      <c r="I12" s="566">
        <f t="shared" si="4"/>
        <v>2</v>
      </c>
      <c r="J12" s="566" t="s">
        <v>516</v>
      </c>
      <c r="K12" s="566">
        <f t="shared" si="4"/>
        <v>2</v>
      </c>
      <c r="L12" s="566">
        <f t="shared" si="4"/>
        <v>3</v>
      </c>
      <c r="M12" s="698"/>
      <c r="N12" s="709"/>
      <c r="O12" s="709"/>
      <c r="P12" s="709"/>
      <c r="Q12" s="709"/>
      <c r="R12" s="709"/>
      <c r="S12" s="709"/>
      <c r="T12" s="709"/>
      <c r="U12" s="709"/>
      <c r="V12" s="709"/>
      <c r="W12" s="709"/>
      <c r="X12" s="709"/>
      <c r="Y12" s="709"/>
      <c r="Z12" s="709"/>
      <c r="AA12" s="709"/>
      <c r="AB12" s="709"/>
      <c r="AC12" s="709"/>
      <c r="AD12" s="709"/>
      <c r="AE12" s="709"/>
      <c r="AF12" s="709"/>
      <c r="AG12" s="709"/>
      <c r="AH12" s="709"/>
      <c r="AI12" s="709"/>
      <c r="AJ12" s="709"/>
      <c r="AK12" s="709"/>
      <c r="AL12" s="709"/>
      <c r="AM12" s="709"/>
      <c r="AN12" s="709"/>
      <c r="AO12" s="709"/>
      <c r="AP12" s="709"/>
      <c r="AQ12" s="709"/>
      <c r="AR12" s="709"/>
      <c r="AS12" s="709"/>
      <c r="AT12" s="709"/>
      <c r="AU12" s="709"/>
      <c r="AV12" s="709"/>
      <c r="AW12" s="709"/>
      <c r="AX12" s="709"/>
      <c r="AY12" s="709"/>
      <c r="AZ12" s="709"/>
      <c r="BA12" s="709"/>
      <c r="BB12" s="709"/>
      <c r="BC12" s="709"/>
      <c r="BD12" s="709"/>
      <c r="BE12" s="709"/>
      <c r="BF12" s="709"/>
      <c r="BG12" s="709"/>
      <c r="BH12" s="709"/>
      <c r="BI12" s="709"/>
      <c r="BJ12" s="709"/>
      <c r="BK12" s="709"/>
      <c r="BL12" s="709"/>
      <c r="BM12" s="709"/>
      <c r="BN12" s="709"/>
      <c r="BO12" s="709"/>
      <c r="BP12" s="709"/>
      <c r="BQ12" s="709"/>
      <c r="BR12" s="709"/>
      <c r="BS12" s="709"/>
      <c r="BT12" s="709"/>
      <c r="BU12" s="709"/>
      <c r="BV12" s="709"/>
      <c r="BW12" s="709"/>
      <c r="BX12" s="709"/>
      <c r="BY12" s="709"/>
    </row>
    <row r="13" spans="1:77" s="710" customFormat="1" ht="15" customHeight="1" x14ac:dyDescent="0.5">
      <c r="A13" s="829"/>
      <c r="B13" s="708" t="s">
        <v>238</v>
      </c>
      <c r="C13" s="566">
        <f>SUM(C16,C19,C22,C25,C28,C31,C34,C37)</f>
        <v>23</v>
      </c>
      <c r="D13" s="566">
        <f t="shared" ref="D13:L13" si="5">SUM(D16,D19,D22,D25,D28,D31,D34,D37)</f>
        <v>11</v>
      </c>
      <c r="E13" s="566" t="s">
        <v>516</v>
      </c>
      <c r="F13" s="566" t="s">
        <v>516</v>
      </c>
      <c r="G13" s="566">
        <f t="shared" si="5"/>
        <v>12</v>
      </c>
      <c r="H13" s="566">
        <f t="shared" si="5"/>
        <v>3</v>
      </c>
      <c r="I13" s="566">
        <f t="shared" si="5"/>
        <v>2</v>
      </c>
      <c r="J13" s="566">
        <f t="shared" si="5"/>
        <v>1</v>
      </c>
      <c r="K13" s="566" t="s">
        <v>375</v>
      </c>
      <c r="L13" s="566">
        <f t="shared" si="5"/>
        <v>1</v>
      </c>
      <c r="M13" s="698"/>
      <c r="N13" s="709"/>
      <c r="O13" s="709"/>
      <c r="P13" s="709"/>
      <c r="Q13" s="709"/>
      <c r="R13" s="709"/>
      <c r="S13" s="709"/>
      <c r="T13" s="709"/>
      <c r="U13" s="709"/>
      <c r="V13" s="709"/>
      <c r="W13" s="709"/>
      <c r="X13" s="709"/>
      <c r="Y13" s="709"/>
      <c r="Z13" s="709"/>
      <c r="AA13" s="709"/>
      <c r="AB13" s="709"/>
      <c r="AC13" s="709"/>
      <c r="AD13" s="709"/>
      <c r="AE13" s="709"/>
      <c r="AF13" s="709"/>
      <c r="AG13" s="709"/>
      <c r="AH13" s="709"/>
      <c r="AI13" s="709"/>
      <c r="AJ13" s="709"/>
      <c r="AK13" s="709"/>
      <c r="AL13" s="709"/>
      <c r="AM13" s="709"/>
      <c r="AN13" s="709"/>
      <c r="AO13" s="709"/>
      <c r="AP13" s="709"/>
      <c r="AQ13" s="709"/>
      <c r="AR13" s="709"/>
      <c r="AS13" s="709"/>
      <c r="AT13" s="709"/>
      <c r="AU13" s="709"/>
      <c r="AV13" s="709"/>
      <c r="AW13" s="709"/>
      <c r="AX13" s="709"/>
      <c r="AY13" s="709"/>
      <c r="AZ13" s="709"/>
      <c r="BA13" s="709"/>
      <c r="BB13" s="709"/>
      <c r="BC13" s="709"/>
      <c r="BD13" s="709"/>
      <c r="BE13" s="709"/>
      <c r="BF13" s="709"/>
      <c r="BG13" s="709"/>
      <c r="BH13" s="709"/>
      <c r="BI13" s="709"/>
      <c r="BJ13" s="709"/>
      <c r="BK13" s="709"/>
      <c r="BL13" s="709"/>
      <c r="BM13" s="709"/>
      <c r="BN13" s="709"/>
      <c r="BO13" s="709"/>
      <c r="BP13" s="709"/>
      <c r="BQ13" s="709"/>
      <c r="BR13" s="709"/>
      <c r="BS13" s="709"/>
      <c r="BT13" s="709"/>
      <c r="BU13" s="709"/>
      <c r="BV13" s="709"/>
      <c r="BW13" s="709"/>
      <c r="BX13" s="709"/>
      <c r="BY13" s="709"/>
    </row>
    <row r="14" spans="1:77" s="710" customFormat="1" ht="15" customHeight="1" x14ac:dyDescent="0.5">
      <c r="A14" s="819" t="s">
        <v>442</v>
      </c>
      <c r="B14" s="711" t="s">
        <v>1</v>
      </c>
      <c r="C14" s="567">
        <f>SUM(C15:C16)</f>
        <v>22</v>
      </c>
      <c r="D14" s="567">
        <f t="shared" ref="D14:L14" si="6">SUM(D15:D16)</f>
        <v>11</v>
      </c>
      <c r="E14" s="567" t="s">
        <v>375</v>
      </c>
      <c r="F14" s="567" t="s">
        <v>375</v>
      </c>
      <c r="G14" s="567">
        <f t="shared" si="6"/>
        <v>11</v>
      </c>
      <c r="H14" s="567">
        <f t="shared" si="6"/>
        <v>4</v>
      </c>
      <c r="I14" s="567">
        <f t="shared" si="6"/>
        <v>4</v>
      </c>
      <c r="J14" s="567">
        <f t="shared" si="6"/>
        <v>1</v>
      </c>
      <c r="K14" s="567">
        <f t="shared" si="6"/>
        <v>1</v>
      </c>
      <c r="L14" s="567">
        <f t="shared" si="6"/>
        <v>1</v>
      </c>
      <c r="M14" s="698"/>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09"/>
      <c r="AL14" s="709"/>
      <c r="AM14" s="709"/>
      <c r="AN14" s="709"/>
      <c r="AO14" s="709"/>
      <c r="AP14" s="709"/>
      <c r="AQ14" s="709"/>
      <c r="AR14" s="709"/>
      <c r="AS14" s="709"/>
      <c r="AT14" s="709"/>
      <c r="AU14" s="709"/>
      <c r="AV14" s="709"/>
      <c r="AW14" s="709"/>
      <c r="AX14" s="709"/>
      <c r="AY14" s="709"/>
      <c r="AZ14" s="709"/>
      <c r="BA14" s="709"/>
      <c r="BB14" s="709"/>
      <c r="BC14" s="709"/>
      <c r="BD14" s="709"/>
      <c r="BE14" s="709"/>
      <c r="BF14" s="709"/>
      <c r="BG14" s="709"/>
      <c r="BH14" s="709"/>
      <c r="BI14" s="709"/>
      <c r="BJ14" s="709"/>
      <c r="BK14" s="709"/>
      <c r="BL14" s="709"/>
      <c r="BM14" s="709"/>
      <c r="BN14" s="709"/>
      <c r="BO14" s="709"/>
      <c r="BP14" s="709"/>
      <c r="BQ14" s="709"/>
      <c r="BR14" s="709"/>
      <c r="BS14" s="709"/>
      <c r="BT14" s="709"/>
      <c r="BU14" s="709"/>
      <c r="BV14" s="709"/>
      <c r="BW14" s="709"/>
      <c r="BX14" s="709"/>
      <c r="BY14" s="709"/>
    </row>
    <row r="15" spans="1:77" s="710" customFormat="1" ht="15" customHeight="1" x14ac:dyDescent="0.5">
      <c r="A15" s="820"/>
      <c r="B15" s="711" t="s">
        <v>237</v>
      </c>
      <c r="C15" s="567">
        <v>10</v>
      </c>
      <c r="D15" s="567">
        <v>4</v>
      </c>
      <c r="E15" s="567" t="s">
        <v>375</v>
      </c>
      <c r="F15" s="567" t="s">
        <v>375</v>
      </c>
      <c r="G15" s="567">
        <v>6</v>
      </c>
      <c r="H15" s="567">
        <v>1</v>
      </c>
      <c r="I15" s="567">
        <v>2</v>
      </c>
      <c r="J15" s="712" t="s">
        <v>375</v>
      </c>
      <c r="K15" s="567">
        <v>1</v>
      </c>
      <c r="L15" s="567">
        <v>1</v>
      </c>
      <c r="M15" s="698"/>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09"/>
      <c r="AK15" s="709"/>
      <c r="AL15" s="709"/>
      <c r="AM15" s="709"/>
      <c r="AN15" s="709"/>
      <c r="AO15" s="709"/>
      <c r="AP15" s="709"/>
      <c r="AQ15" s="709"/>
      <c r="AR15" s="709"/>
      <c r="AS15" s="709"/>
      <c r="AT15" s="709"/>
      <c r="AU15" s="709"/>
      <c r="AV15" s="709"/>
      <c r="AW15" s="709"/>
      <c r="AX15" s="709"/>
      <c r="AY15" s="709"/>
      <c r="AZ15" s="709"/>
      <c r="BA15" s="709"/>
      <c r="BB15" s="709"/>
      <c r="BC15" s="709"/>
      <c r="BD15" s="709"/>
      <c r="BE15" s="709"/>
      <c r="BF15" s="709"/>
      <c r="BG15" s="709"/>
      <c r="BH15" s="709"/>
      <c r="BI15" s="709"/>
      <c r="BJ15" s="709"/>
      <c r="BK15" s="709"/>
      <c r="BL15" s="709"/>
      <c r="BM15" s="709"/>
      <c r="BN15" s="709"/>
      <c r="BO15" s="709"/>
      <c r="BP15" s="709"/>
      <c r="BQ15" s="709"/>
      <c r="BR15" s="709"/>
      <c r="BS15" s="709"/>
      <c r="BT15" s="709"/>
      <c r="BU15" s="709"/>
      <c r="BV15" s="709"/>
      <c r="BW15" s="709"/>
      <c r="BX15" s="709"/>
      <c r="BY15" s="709"/>
    </row>
    <row r="16" spans="1:77" s="710" customFormat="1" ht="15" customHeight="1" x14ac:dyDescent="0.5">
      <c r="A16" s="821"/>
      <c r="B16" s="711" t="s">
        <v>238</v>
      </c>
      <c r="C16" s="567">
        <v>12</v>
      </c>
      <c r="D16" s="567">
        <v>7</v>
      </c>
      <c r="E16" s="567" t="s">
        <v>516</v>
      </c>
      <c r="F16" s="567" t="s">
        <v>516</v>
      </c>
      <c r="G16" s="567">
        <v>5</v>
      </c>
      <c r="H16" s="567">
        <v>3</v>
      </c>
      <c r="I16" s="567">
        <v>2</v>
      </c>
      <c r="J16" s="712">
        <v>1</v>
      </c>
      <c r="K16" s="567" t="s">
        <v>517</v>
      </c>
      <c r="L16" s="567" t="s">
        <v>517</v>
      </c>
      <c r="M16" s="698"/>
      <c r="N16" s="709"/>
      <c r="O16" s="709"/>
      <c r="P16" s="709"/>
      <c r="Q16" s="709"/>
      <c r="R16" s="709"/>
      <c r="S16" s="709"/>
      <c r="T16" s="709"/>
      <c r="U16" s="709"/>
      <c r="V16" s="709"/>
      <c r="W16" s="709"/>
      <c r="X16" s="709"/>
      <c r="Y16" s="709"/>
      <c r="Z16" s="709"/>
      <c r="AA16" s="709"/>
      <c r="AB16" s="709"/>
      <c r="AC16" s="709"/>
      <c r="AD16" s="709"/>
      <c r="AE16" s="709"/>
      <c r="AF16" s="709"/>
      <c r="AG16" s="709"/>
      <c r="AH16" s="709"/>
      <c r="AI16" s="709"/>
      <c r="AJ16" s="709"/>
      <c r="AK16" s="709"/>
      <c r="AL16" s="709"/>
      <c r="AM16" s="709"/>
      <c r="AN16" s="709"/>
      <c r="AO16" s="709"/>
      <c r="AP16" s="709"/>
      <c r="AQ16" s="709"/>
      <c r="AR16" s="709"/>
      <c r="AS16" s="709"/>
      <c r="AT16" s="709"/>
      <c r="AU16" s="709"/>
      <c r="AV16" s="709"/>
      <c r="AW16" s="709"/>
      <c r="AX16" s="709"/>
      <c r="AY16" s="709"/>
      <c r="AZ16" s="709"/>
      <c r="BA16" s="709"/>
      <c r="BB16" s="709"/>
      <c r="BC16" s="709"/>
      <c r="BD16" s="709"/>
      <c r="BE16" s="709"/>
      <c r="BF16" s="709"/>
      <c r="BG16" s="709"/>
      <c r="BH16" s="709"/>
      <c r="BI16" s="709"/>
      <c r="BJ16" s="709"/>
      <c r="BK16" s="709"/>
      <c r="BL16" s="709"/>
      <c r="BM16" s="709"/>
      <c r="BN16" s="709"/>
      <c r="BO16" s="709"/>
      <c r="BP16" s="709"/>
      <c r="BQ16" s="709"/>
      <c r="BR16" s="709"/>
      <c r="BS16" s="709"/>
      <c r="BT16" s="709"/>
      <c r="BU16" s="709"/>
      <c r="BV16" s="709"/>
      <c r="BW16" s="709"/>
      <c r="BX16" s="709"/>
      <c r="BY16" s="709"/>
    </row>
    <row r="17" spans="1:77" s="710" customFormat="1" ht="15" customHeight="1" x14ac:dyDescent="0.5">
      <c r="A17" s="819" t="s">
        <v>443</v>
      </c>
      <c r="B17" s="711" t="s">
        <v>1</v>
      </c>
      <c r="C17" s="567">
        <f>SUM(C18:C19)</f>
        <v>4</v>
      </c>
      <c r="D17" s="567" t="s">
        <v>375</v>
      </c>
      <c r="E17" s="567" t="s">
        <v>375</v>
      </c>
      <c r="F17" s="567" t="s">
        <v>375</v>
      </c>
      <c r="G17" s="567">
        <f>SUM(G18:G19)</f>
        <v>1</v>
      </c>
      <c r="H17" s="567" t="s">
        <v>517</v>
      </c>
      <c r="I17" s="567" t="s">
        <v>517</v>
      </c>
      <c r="J17" s="567" t="s">
        <v>517</v>
      </c>
      <c r="K17" s="567" t="s">
        <v>517</v>
      </c>
      <c r="L17" s="567" t="s">
        <v>517</v>
      </c>
      <c r="M17" s="698"/>
      <c r="N17" s="709"/>
      <c r="O17" s="709"/>
      <c r="P17" s="709"/>
      <c r="Q17" s="709"/>
      <c r="R17" s="709"/>
      <c r="S17" s="709"/>
      <c r="T17" s="709"/>
      <c r="U17" s="709"/>
      <c r="V17" s="709"/>
      <c r="W17" s="709"/>
      <c r="X17" s="709"/>
      <c r="Y17" s="709"/>
      <c r="Z17" s="709"/>
      <c r="AA17" s="709"/>
      <c r="AB17" s="709"/>
      <c r="AC17" s="709"/>
      <c r="AD17" s="709"/>
      <c r="AE17" s="709"/>
      <c r="AF17" s="709"/>
      <c r="AG17" s="709"/>
      <c r="AH17" s="709"/>
      <c r="AI17" s="709"/>
      <c r="AJ17" s="709"/>
      <c r="AK17" s="709"/>
      <c r="AL17" s="709"/>
      <c r="AM17" s="709"/>
      <c r="AN17" s="709"/>
      <c r="AO17" s="709"/>
      <c r="AP17" s="709"/>
      <c r="AQ17" s="709"/>
      <c r="AR17" s="709"/>
      <c r="AS17" s="709"/>
      <c r="AT17" s="709"/>
      <c r="AU17" s="709"/>
      <c r="AV17" s="709"/>
      <c r="AW17" s="709"/>
      <c r="AX17" s="709"/>
      <c r="AY17" s="709"/>
      <c r="AZ17" s="709"/>
      <c r="BA17" s="709"/>
      <c r="BB17" s="709"/>
      <c r="BC17" s="709"/>
      <c r="BD17" s="709"/>
      <c r="BE17" s="709"/>
      <c r="BF17" s="709"/>
      <c r="BG17" s="709"/>
      <c r="BH17" s="709"/>
      <c r="BI17" s="709"/>
      <c r="BJ17" s="709"/>
      <c r="BK17" s="709"/>
      <c r="BL17" s="709"/>
      <c r="BM17" s="709"/>
      <c r="BN17" s="709"/>
      <c r="BO17" s="709"/>
      <c r="BP17" s="709"/>
      <c r="BQ17" s="709"/>
      <c r="BR17" s="709"/>
      <c r="BS17" s="709"/>
      <c r="BT17" s="709"/>
      <c r="BU17" s="709"/>
      <c r="BV17" s="709"/>
      <c r="BW17" s="709"/>
      <c r="BX17" s="709"/>
      <c r="BY17" s="709"/>
    </row>
    <row r="18" spans="1:77" s="710" customFormat="1" ht="15" customHeight="1" x14ac:dyDescent="0.5">
      <c r="A18" s="820"/>
      <c r="B18" s="711" t="s">
        <v>237</v>
      </c>
      <c r="C18" s="567">
        <v>1</v>
      </c>
      <c r="D18" s="567" t="s">
        <v>375</v>
      </c>
      <c r="E18" s="567" t="s">
        <v>375</v>
      </c>
      <c r="F18" s="567" t="s">
        <v>375</v>
      </c>
      <c r="G18" s="567" t="s">
        <v>375</v>
      </c>
      <c r="H18" s="567" t="s">
        <v>517</v>
      </c>
      <c r="I18" s="567" t="s">
        <v>517</v>
      </c>
      <c r="J18" s="567" t="s">
        <v>517</v>
      </c>
      <c r="K18" s="567" t="s">
        <v>517</v>
      </c>
      <c r="L18" s="567" t="s">
        <v>517</v>
      </c>
      <c r="M18" s="698"/>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709"/>
      <c r="AU18" s="709"/>
      <c r="AV18" s="709"/>
      <c r="AW18" s="709"/>
      <c r="AX18" s="709"/>
      <c r="AY18" s="709"/>
      <c r="AZ18" s="709"/>
      <c r="BA18" s="709"/>
      <c r="BB18" s="709"/>
      <c r="BC18" s="709"/>
      <c r="BD18" s="709"/>
      <c r="BE18" s="709"/>
      <c r="BF18" s="709"/>
      <c r="BG18" s="709"/>
      <c r="BH18" s="709"/>
      <c r="BI18" s="709"/>
      <c r="BJ18" s="709"/>
      <c r="BK18" s="709"/>
      <c r="BL18" s="709"/>
      <c r="BM18" s="709"/>
      <c r="BN18" s="709"/>
      <c r="BO18" s="709"/>
      <c r="BP18" s="709"/>
      <c r="BQ18" s="709"/>
      <c r="BR18" s="709"/>
      <c r="BS18" s="709"/>
      <c r="BT18" s="709"/>
      <c r="BU18" s="709"/>
      <c r="BV18" s="709"/>
      <c r="BW18" s="709"/>
      <c r="BX18" s="709"/>
      <c r="BY18" s="709"/>
    </row>
    <row r="19" spans="1:77" s="710" customFormat="1" ht="15" customHeight="1" x14ac:dyDescent="0.5">
      <c r="A19" s="821"/>
      <c r="B19" s="711" t="s">
        <v>238</v>
      </c>
      <c r="C19" s="567">
        <v>3</v>
      </c>
      <c r="D19" s="567" t="s">
        <v>516</v>
      </c>
      <c r="E19" s="567" t="s">
        <v>516</v>
      </c>
      <c r="F19" s="567" t="s">
        <v>516</v>
      </c>
      <c r="G19" s="567">
        <v>1</v>
      </c>
      <c r="H19" s="567" t="s">
        <v>515</v>
      </c>
      <c r="I19" s="567" t="s">
        <v>515</v>
      </c>
      <c r="J19" s="567" t="s">
        <v>515</v>
      </c>
      <c r="K19" s="567" t="s">
        <v>515</v>
      </c>
      <c r="L19" s="567" t="s">
        <v>515</v>
      </c>
      <c r="M19" s="698"/>
      <c r="N19" s="713"/>
      <c r="O19" s="713"/>
      <c r="P19" s="713"/>
      <c r="Q19" s="713"/>
      <c r="R19" s="713"/>
      <c r="S19" s="713"/>
    </row>
    <row r="20" spans="1:77" s="710" customFormat="1" ht="15" customHeight="1" x14ac:dyDescent="0.5">
      <c r="A20" s="819" t="s">
        <v>444</v>
      </c>
      <c r="B20" s="711" t="s">
        <v>1</v>
      </c>
      <c r="C20" s="567">
        <f>SUM(C21:C22)</f>
        <v>1</v>
      </c>
      <c r="D20" s="567">
        <f>SUM(D21:D22)</f>
        <v>1</v>
      </c>
      <c r="E20" s="567" t="s">
        <v>375</v>
      </c>
      <c r="F20" s="567" t="s">
        <v>375</v>
      </c>
      <c r="G20" s="567" t="s">
        <v>375</v>
      </c>
      <c r="H20" s="567" t="s">
        <v>517</v>
      </c>
      <c r="I20" s="567" t="s">
        <v>517</v>
      </c>
      <c r="J20" s="567" t="s">
        <v>517</v>
      </c>
      <c r="K20" s="567" t="s">
        <v>517</v>
      </c>
      <c r="L20" s="567" t="s">
        <v>517</v>
      </c>
      <c r="M20" s="698"/>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c r="BB20" s="709"/>
      <c r="BC20" s="709"/>
      <c r="BD20" s="709"/>
      <c r="BE20" s="709"/>
      <c r="BF20" s="709"/>
      <c r="BG20" s="709"/>
      <c r="BH20" s="709"/>
      <c r="BI20" s="709"/>
      <c r="BJ20" s="709"/>
      <c r="BK20" s="709"/>
      <c r="BL20" s="709"/>
      <c r="BM20" s="709"/>
      <c r="BN20" s="709"/>
      <c r="BO20" s="709"/>
      <c r="BP20" s="709"/>
      <c r="BQ20" s="709"/>
      <c r="BR20" s="709"/>
      <c r="BS20" s="709"/>
      <c r="BT20" s="709"/>
      <c r="BU20" s="709"/>
      <c r="BV20" s="709"/>
      <c r="BW20" s="709"/>
      <c r="BX20" s="709"/>
      <c r="BY20" s="709"/>
    </row>
    <row r="21" spans="1:77" s="710" customFormat="1" ht="15" customHeight="1" x14ac:dyDescent="0.5">
      <c r="A21" s="820"/>
      <c r="B21" s="711" t="s">
        <v>237</v>
      </c>
      <c r="C21" s="567" t="s">
        <v>375</v>
      </c>
      <c r="D21" s="567" t="s">
        <v>375</v>
      </c>
      <c r="E21" s="567" t="s">
        <v>375</v>
      </c>
      <c r="F21" s="567" t="s">
        <v>375</v>
      </c>
      <c r="G21" s="567" t="s">
        <v>375</v>
      </c>
      <c r="H21" s="567" t="s">
        <v>517</v>
      </c>
      <c r="I21" s="567" t="s">
        <v>517</v>
      </c>
      <c r="J21" s="567" t="s">
        <v>517</v>
      </c>
      <c r="K21" s="567" t="s">
        <v>517</v>
      </c>
      <c r="L21" s="567" t="s">
        <v>517</v>
      </c>
      <c r="M21" s="698"/>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09"/>
      <c r="AU21" s="709"/>
      <c r="AV21" s="709"/>
      <c r="AW21" s="709"/>
      <c r="AX21" s="709"/>
      <c r="AY21" s="709"/>
      <c r="AZ21" s="709"/>
      <c r="BA21" s="709"/>
      <c r="BB21" s="709"/>
      <c r="BC21" s="709"/>
      <c r="BD21" s="709"/>
      <c r="BE21" s="709"/>
      <c r="BF21" s="709"/>
      <c r="BG21" s="709"/>
      <c r="BH21" s="709"/>
      <c r="BI21" s="709"/>
      <c r="BJ21" s="709"/>
      <c r="BK21" s="709"/>
      <c r="BL21" s="709"/>
      <c r="BM21" s="709"/>
      <c r="BN21" s="709"/>
      <c r="BO21" s="709"/>
      <c r="BP21" s="709"/>
      <c r="BQ21" s="709"/>
      <c r="BR21" s="709"/>
      <c r="BS21" s="709"/>
      <c r="BT21" s="709"/>
      <c r="BU21" s="709"/>
      <c r="BV21" s="709"/>
      <c r="BW21" s="709"/>
      <c r="BX21" s="709"/>
      <c r="BY21" s="709"/>
    </row>
    <row r="22" spans="1:77" s="710" customFormat="1" ht="15" customHeight="1" x14ac:dyDescent="0.5">
      <c r="A22" s="821"/>
      <c r="B22" s="711" t="s">
        <v>238</v>
      </c>
      <c r="C22" s="567">
        <v>1</v>
      </c>
      <c r="D22" s="567">
        <v>1</v>
      </c>
      <c r="E22" s="567" t="s">
        <v>516</v>
      </c>
      <c r="F22" s="567" t="s">
        <v>516</v>
      </c>
      <c r="G22" s="567" t="s">
        <v>516</v>
      </c>
      <c r="H22" s="567" t="s">
        <v>515</v>
      </c>
      <c r="I22" s="567" t="s">
        <v>515</v>
      </c>
      <c r="J22" s="567" t="s">
        <v>515</v>
      </c>
      <c r="K22" s="567" t="s">
        <v>515</v>
      </c>
      <c r="L22" s="567" t="s">
        <v>515</v>
      </c>
      <c r="M22" s="698"/>
      <c r="N22" s="709"/>
      <c r="O22" s="709"/>
      <c r="P22" s="709"/>
      <c r="Q22" s="709"/>
      <c r="R22" s="709"/>
      <c r="S22" s="709"/>
      <c r="T22" s="709"/>
      <c r="U22" s="709"/>
      <c r="V22" s="709"/>
      <c r="W22" s="709"/>
      <c r="X22" s="709"/>
      <c r="Y22" s="709"/>
      <c r="Z22" s="709"/>
      <c r="AA22" s="709"/>
      <c r="AB22" s="709"/>
      <c r="AC22" s="709"/>
      <c r="AD22" s="709"/>
      <c r="AE22" s="709"/>
      <c r="AF22" s="709"/>
      <c r="AG22" s="709"/>
      <c r="AH22" s="709"/>
      <c r="AI22" s="709"/>
      <c r="AJ22" s="709"/>
      <c r="AK22" s="709"/>
      <c r="AL22" s="709"/>
      <c r="AM22" s="709"/>
      <c r="AN22" s="709"/>
      <c r="AO22" s="709"/>
      <c r="AP22" s="709"/>
      <c r="AQ22" s="709"/>
      <c r="AR22" s="709"/>
      <c r="AS22" s="709"/>
      <c r="AT22" s="709"/>
      <c r="AU22" s="709"/>
      <c r="AV22" s="709"/>
      <c r="AW22" s="709"/>
      <c r="AX22" s="709"/>
      <c r="AY22" s="709"/>
      <c r="AZ22" s="709"/>
      <c r="BA22" s="709"/>
      <c r="BB22" s="709"/>
      <c r="BC22" s="709"/>
      <c r="BD22" s="709"/>
      <c r="BE22" s="709"/>
      <c r="BF22" s="709"/>
      <c r="BG22" s="709"/>
      <c r="BH22" s="709"/>
      <c r="BI22" s="709"/>
      <c r="BJ22" s="709"/>
      <c r="BK22" s="709"/>
      <c r="BL22" s="709"/>
      <c r="BM22" s="709"/>
      <c r="BN22" s="709"/>
      <c r="BO22" s="709"/>
      <c r="BP22" s="709"/>
      <c r="BQ22" s="709"/>
      <c r="BR22" s="709"/>
      <c r="BS22" s="709"/>
      <c r="BT22" s="709"/>
      <c r="BU22" s="709"/>
      <c r="BV22" s="709"/>
      <c r="BW22" s="709"/>
      <c r="BX22" s="709"/>
      <c r="BY22" s="709"/>
    </row>
    <row r="23" spans="1:77" s="710" customFormat="1" ht="15" customHeight="1" x14ac:dyDescent="0.5">
      <c r="A23" s="819" t="s">
        <v>475</v>
      </c>
      <c r="B23" s="711" t="s">
        <v>1</v>
      </c>
      <c r="C23" s="567">
        <f>SUM(C24:C25)</f>
        <v>4</v>
      </c>
      <c r="D23" s="567">
        <f>SUM(D24:D25)</f>
        <v>4</v>
      </c>
      <c r="E23" s="567" t="s">
        <v>375</v>
      </c>
      <c r="F23" s="567" t="s">
        <v>375</v>
      </c>
      <c r="G23" s="567">
        <f>SUM(G24:G25)</f>
        <v>4</v>
      </c>
      <c r="H23" s="567" t="s">
        <v>517</v>
      </c>
      <c r="I23" s="567" t="s">
        <v>517</v>
      </c>
      <c r="J23" s="567" t="s">
        <v>517</v>
      </c>
      <c r="K23" s="567" t="s">
        <v>517</v>
      </c>
      <c r="L23" s="567">
        <f>SUM(L24:L25)</f>
        <v>1</v>
      </c>
      <c r="M23" s="698"/>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09"/>
      <c r="AY23" s="709"/>
      <c r="AZ23" s="709"/>
      <c r="BA23" s="709"/>
      <c r="BB23" s="709"/>
      <c r="BC23" s="709"/>
      <c r="BD23" s="709"/>
      <c r="BE23" s="709"/>
      <c r="BF23" s="709"/>
      <c r="BG23" s="709"/>
      <c r="BH23" s="709"/>
      <c r="BI23" s="709"/>
      <c r="BJ23" s="709"/>
      <c r="BK23" s="709"/>
      <c r="BL23" s="709"/>
      <c r="BM23" s="709"/>
      <c r="BN23" s="709"/>
      <c r="BO23" s="709"/>
      <c r="BP23" s="709"/>
      <c r="BQ23" s="709"/>
      <c r="BR23" s="709"/>
      <c r="BS23" s="709"/>
      <c r="BT23" s="709"/>
      <c r="BU23" s="709"/>
      <c r="BV23" s="709"/>
      <c r="BW23" s="709"/>
      <c r="BX23" s="709"/>
      <c r="BY23" s="709"/>
    </row>
    <row r="24" spans="1:77" s="710" customFormat="1" ht="15" customHeight="1" x14ac:dyDescent="0.5">
      <c r="A24" s="820"/>
      <c r="B24" s="711" t="s">
        <v>237</v>
      </c>
      <c r="C24" s="567">
        <v>1</v>
      </c>
      <c r="D24" s="567">
        <v>1</v>
      </c>
      <c r="E24" s="567" t="s">
        <v>375</v>
      </c>
      <c r="F24" s="567" t="s">
        <v>375</v>
      </c>
      <c r="G24" s="567">
        <v>1</v>
      </c>
      <c r="H24" s="567" t="s">
        <v>517</v>
      </c>
      <c r="I24" s="567" t="s">
        <v>517</v>
      </c>
      <c r="J24" s="567" t="s">
        <v>517</v>
      </c>
      <c r="K24" s="567" t="s">
        <v>517</v>
      </c>
      <c r="L24" s="567" t="s">
        <v>517</v>
      </c>
      <c r="M24" s="698"/>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09"/>
      <c r="AZ24" s="709"/>
      <c r="BA24" s="709"/>
      <c r="BB24" s="709"/>
      <c r="BC24" s="709"/>
      <c r="BD24" s="709"/>
      <c r="BE24" s="709"/>
      <c r="BF24" s="709"/>
      <c r="BG24" s="709"/>
      <c r="BH24" s="709"/>
      <c r="BI24" s="709"/>
      <c r="BJ24" s="709"/>
      <c r="BK24" s="709"/>
      <c r="BL24" s="709"/>
      <c r="BM24" s="709"/>
      <c r="BN24" s="709"/>
      <c r="BO24" s="709"/>
      <c r="BP24" s="709"/>
      <c r="BQ24" s="709"/>
      <c r="BR24" s="709"/>
      <c r="BS24" s="709"/>
      <c r="BT24" s="709"/>
      <c r="BU24" s="709"/>
      <c r="BV24" s="709"/>
      <c r="BW24" s="709"/>
      <c r="BX24" s="709"/>
      <c r="BY24" s="709"/>
    </row>
    <row r="25" spans="1:77" s="710" customFormat="1" ht="15" customHeight="1" x14ac:dyDescent="0.5">
      <c r="A25" s="821"/>
      <c r="B25" s="711" t="s">
        <v>238</v>
      </c>
      <c r="C25" s="567">
        <v>3</v>
      </c>
      <c r="D25" s="567">
        <v>3</v>
      </c>
      <c r="E25" s="567" t="s">
        <v>516</v>
      </c>
      <c r="F25" s="567" t="s">
        <v>516</v>
      </c>
      <c r="G25" s="567">
        <v>3</v>
      </c>
      <c r="H25" s="567" t="s">
        <v>515</v>
      </c>
      <c r="I25" s="567" t="s">
        <v>515</v>
      </c>
      <c r="J25" s="567" t="s">
        <v>515</v>
      </c>
      <c r="K25" s="567" t="s">
        <v>515</v>
      </c>
      <c r="L25" s="567">
        <v>1</v>
      </c>
      <c r="M25" s="698"/>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c r="BC25" s="709"/>
      <c r="BD25" s="709"/>
      <c r="BE25" s="709"/>
      <c r="BF25" s="709"/>
      <c r="BG25" s="709"/>
      <c r="BH25" s="709"/>
      <c r="BI25" s="709"/>
      <c r="BJ25" s="709"/>
      <c r="BK25" s="709"/>
      <c r="BL25" s="709"/>
      <c r="BM25" s="709"/>
      <c r="BN25" s="709"/>
      <c r="BO25" s="709"/>
      <c r="BP25" s="709"/>
      <c r="BQ25" s="709"/>
      <c r="BR25" s="709"/>
      <c r="BS25" s="709"/>
      <c r="BT25" s="709"/>
      <c r="BU25" s="709"/>
      <c r="BV25" s="709"/>
      <c r="BW25" s="709"/>
      <c r="BX25" s="709"/>
      <c r="BY25" s="709"/>
    </row>
    <row r="26" spans="1:77" s="710" customFormat="1" ht="15" customHeight="1" x14ac:dyDescent="0.5">
      <c r="A26" s="819" t="s">
        <v>445</v>
      </c>
      <c r="B26" s="711" t="s">
        <v>1</v>
      </c>
      <c r="C26" s="567">
        <f>SUM(C27:C28)</f>
        <v>1</v>
      </c>
      <c r="D26" s="567">
        <f>SUM(D27:D28)</f>
        <v>1</v>
      </c>
      <c r="E26" s="567" t="s">
        <v>375</v>
      </c>
      <c r="F26" s="567" t="s">
        <v>375</v>
      </c>
      <c r="G26" s="567">
        <f>SUM(G27:G28)</f>
        <v>1</v>
      </c>
      <c r="H26" s="567" t="s">
        <v>517</v>
      </c>
      <c r="I26" s="567" t="s">
        <v>517</v>
      </c>
      <c r="J26" s="567" t="s">
        <v>517</v>
      </c>
      <c r="K26" s="567">
        <f>SUM(K27:K28)</f>
        <v>1</v>
      </c>
      <c r="L26" s="567" t="s">
        <v>517</v>
      </c>
      <c r="M26" s="698"/>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09"/>
      <c r="AO26" s="709"/>
      <c r="AP26" s="709"/>
      <c r="AQ26" s="709"/>
      <c r="AR26" s="709"/>
      <c r="AS26" s="709"/>
      <c r="AT26" s="709"/>
      <c r="AU26" s="709"/>
      <c r="AV26" s="709"/>
      <c r="AW26" s="709"/>
      <c r="AX26" s="709"/>
      <c r="AY26" s="709"/>
      <c r="AZ26" s="709"/>
      <c r="BA26" s="709"/>
      <c r="BB26" s="709"/>
      <c r="BC26" s="709"/>
      <c r="BD26" s="709"/>
      <c r="BE26" s="709"/>
      <c r="BF26" s="709"/>
      <c r="BG26" s="709"/>
      <c r="BH26" s="709"/>
      <c r="BI26" s="709"/>
      <c r="BJ26" s="709"/>
      <c r="BK26" s="709"/>
      <c r="BL26" s="709"/>
      <c r="BM26" s="709"/>
      <c r="BN26" s="709"/>
      <c r="BO26" s="709"/>
      <c r="BP26" s="709"/>
      <c r="BQ26" s="709"/>
      <c r="BR26" s="709"/>
      <c r="BS26" s="709"/>
      <c r="BT26" s="709"/>
      <c r="BU26" s="709"/>
      <c r="BV26" s="709"/>
      <c r="BW26" s="709"/>
      <c r="BX26" s="709"/>
      <c r="BY26" s="709"/>
    </row>
    <row r="27" spans="1:77" s="710" customFormat="1" ht="15" customHeight="1" x14ac:dyDescent="0.5">
      <c r="A27" s="820"/>
      <c r="B27" s="711" t="s">
        <v>237</v>
      </c>
      <c r="C27" s="567">
        <v>1</v>
      </c>
      <c r="D27" s="567">
        <v>1</v>
      </c>
      <c r="E27" s="567" t="s">
        <v>375</v>
      </c>
      <c r="F27" s="567" t="s">
        <v>375</v>
      </c>
      <c r="G27" s="567">
        <v>1</v>
      </c>
      <c r="H27" s="567" t="s">
        <v>517</v>
      </c>
      <c r="I27" s="567" t="s">
        <v>517</v>
      </c>
      <c r="J27" s="567" t="s">
        <v>517</v>
      </c>
      <c r="K27" s="567">
        <v>1</v>
      </c>
      <c r="L27" s="567" t="s">
        <v>517</v>
      </c>
      <c r="M27" s="698"/>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c r="AK27" s="709"/>
      <c r="AL27" s="709"/>
      <c r="AM27" s="709"/>
      <c r="AN27" s="709"/>
      <c r="AO27" s="709"/>
      <c r="AP27" s="709"/>
      <c r="AQ27" s="709"/>
      <c r="AR27" s="709"/>
      <c r="AS27" s="709"/>
      <c r="AT27" s="709"/>
      <c r="AU27" s="709"/>
      <c r="AV27" s="709"/>
      <c r="AW27" s="709"/>
      <c r="AX27" s="709"/>
      <c r="AY27" s="709"/>
      <c r="AZ27" s="709"/>
      <c r="BA27" s="709"/>
      <c r="BB27" s="709"/>
      <c r="BC27" s="709"/>
      <c r="BD27" s="709"/>
      <c r="BE27" s="709"/>
      <c r="BF27" s="709"/>
      <c r="BG27" s="709"/>
      <c r="BH27" s="709"/>
      <c r="BI27" s="709"/>
      <c r="BJ27" s="709"/>
      <c r="BK27" s="709"/>
      <c r="BL27" s="709"/>
      <c r="BM27" s="709"/>
      <c r="BN27" s="709"/>
      <c r="BO27" s="709"/>
      <c r="BP27" s="709"/>
      <c r="BQ27" s="709"/>
      <c r="BR27" s="709"/>
      <c r="BS27" s="709"/>
      <c r="BT27" s="709"/>
      <c r="BU27" s="709"/>
      <c r="BV27" s="709"/>
      <c r="BW27" s="709"/>
      <c r="BX27" s="709"/>
      <c r="BY27" s="709"/>
    </row>
    <row r="28" spans="1:77" s="710" customFormat="1" ht="15" customHeight="1" x14ac:dyDescent="0.5">
      <c r="A28" s="821"/>
      <c r="B28" s="711" t="s">
        <v>238</v>
      </c>
      <c r="C28" s="567" t="s">
        <v>516</v>
      </c>
      <c r="D28" s="567" t="s">
        <v>516</v>
      </c>
      <c r="E28" s="567" t="s">
        <v>516</v>
      </c>
      <c r="F28" s="567" t="s">
        <v>516</v>
      </c>
      <c r="G28" s="567" t="s">
        <v>516</v>
      </c>
      <c r="H28" s="567" t="s">
        <v>515</v>
      </c>
      <c r="I28" s="567" t="s">
        <v>515</v>
      </c>
      <c r="J28" s="567" t="s">
        <v>515</v>
      </c>
      <c r="K28" s="567" t="s">
        <v>515</v>
      </c>
      <c r="L28" s="567" t="s">
        <v>515</v>
      </c>
      <c r="M28" s="698"/>
      <c r="N28" s="713"/>
      <c r="O28" s="713"/>
      <c r="P28" s="713"/>
      <c r="Q28" s="713"/>
      <c r="R28" s="713"/>
      <c r="S28" s="713"/>
    </row>
    <row r="29" spans="1:77" s="710" customFormat="1" ht="15" customHeight="1" x14ac:dyDescent="0.5">
      <c r="A29" s="819" t="s">
        <v>446</v>
      </c>
      <c r="B29" s="711" t="s">
        <v>1</v>
      </c>
      <c r="C29" s="567" t="s">
        <v>375</v>
      </c>
      <c r="D29" s="567" t="s">
        <v>375</v>
      </c>
      <c r="E29" s="567" t="s">
        <v>375</v>
      </c>
      <c r="F29" s="567" t="s">
        <v>375</v>
      </c>
      <c r="G29" s="567" t="s">
        <v>375</v>
      </c>
      <c r="H29" s="567" t="s">
        <v>517</v>
      </c>
      <c r="I29" s="567" t="s">
        <v>517</v>
      </c>
      <c r="J29" s="567" t="s">
        <v>517</v>
      </c>
      <c r="K29" s="567" t="s">
        <v>517</v>
      </c>
      <c r="L29" s="567" t="s">
        <v>517</v>
      </c>
      <c r="M29" s="698"/>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09"/>
      <c r="AL29" s="709"/>
      <c r="AM29" s="709"/>
      <c r="AN29" s="709"/>
      <c r="AO29" s="709"/>
      <c r="AP29" s="709"/>
      <c r="AQ29" s="709"/>
      <c r="AR29" s="709"/>
      <c r="AS29" s="709"/>
      <c r="AT29" s="709"/>
      <c r="AU29" s="709"/>
      <c r="AV29" s="709"/>
      <c r="AW29" s="709"/>
      <c r="AX29" s="709"/>
      <c r="AY29" s="709"/>
      <c r="AZ29" s="709"/>
      <c r="BA29" s="709"/>
      <c r="BB29" s="709"/>
      <c r="BC29" s="709"/>
      <c r="BD29" s="709"/>
      <c r="BE29" s="709"/>
      <c r="BF29" s="709"/>
      <c r="BG29" s="709"/>
      <c r="BH29" s="709"/>
      <c r="BI29" s="709"/>
      <c r="BJ29" s="709"/>
      <c r="BK29" s="709"/>
      <c r="BL29" s="709"/>
      <c r="BM29" s="709"/>
      <c r="BN29" s="709"/>
      <c r="BO29" s="709"/>
      <c r="BP29" s="709"/>
      <c r="BQ29" s="709"/>
      <c r="BR29" s="709"/>
      <c r="BS29" s="709"/>
      <c r="BT29" s="709"/>
      <c r="BU29" s="709"/>
      <c r="BV29" s="709"/>
      <c r="BW29" s="709"/>
      <c r="BX29" s="709"/>
      <c r="BY29" s="709"/>
    </row>
    <row r="30" spans="1:77" s="710" customFormat="1" ht="15" customHeight="1" x14ac:dyDescent="0.5">
      <c r="A30" s="820"/>
      <c r="B30" s="711" t="s">
        <v>237</v>
      </c>
      <c r="C30" s="567" t="s">
        <v>375</v>
      </c>
      <c r="D30" s="567" t="s">
        <v>375</v>
      </c>
      <c r="E30" s="567" t="s">
        <v>375</v>
      </c>
      <c r="F30" s="567" t="s">
        <v>375</v>
      </c>
      <c r="G30" s="567" t="s">
        <v>375</v>
      </c>
      <c r="H30" s="567" t="s">
        <v>517</v>
      </c>
      <c r="I30" s="567" t="s">
        <v>517</v>
      </c>
      <c r="J30" s="567" t="s">
        <v>517</v>
      </c>
      <c r="K30" s="567" t="s">
        <v>517</v>
      </c>
      <c r="L30" s="567" t="s">
        <v>517</v>
      </c>
      <c r="M30" s="698"/>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c r="AK30" s="709"/>
      <c r="AL30" s="709"/>
      <c r="AM30" s="709"/>
      <c r="AN30" s="709"/>
      <c r="AO30" s="709"/>
      <c r="AP30" s="709"/>
      <c r="AQ30" s="709"/>
      <c r="AR30" s="709"/>
      <c r="AS30" s="709"/>
      <c r="AT30" s="709"/>
      <c r="AU30" s="709"/>
      <c r="AV30" s="709"/>
      <c r="AW30" s="709"/>
      <c r="AX30" s="709"/>
      <c r="AY30" s="709"/>
      <c r="AZ30" s="709"/>
      <c r="BA30" s="709"/>
      <c r="BB30" s="709"/>
      <c r="BC30" s="709"/>
      <c r="BD30" s="709"/>
      <c r="BE30" s="709"/>
      <c r="BF30" s="709"/>
      <c r="BG30" s="709"/>
      <c r="BH30" s="709"/>
      <c r="BI30" s="709"/>
      <c r="BJ30" s="709"/>
      <c r="BK30" s="709"/>
      <c r="BL30" s="709"/>
      <c r="BM30" s="709"/>
      <c r="BN30" s="709"/>
      <c r="BO30" s="709"/>
      <c r="BP30" s="709"/>
      <c r="BQ30" s="709"/>
      <c r="BR30" s="709"/>
      <c r="BS30" s="709"/>
      <c r="BT30" s="709"/>
      <c r="BU30" s="709"/>
      <c r="BV30" s="709"/>
      <c r="BW30" s="709"/>
      <c r="BX30" s="709"/>
      <c r="BY30" s="709"/>
    </row>
    <row r="31" spans="1:77" s="710" customFormat="1" ht="15" customHeight="1" x14ac:dyDescent="0.5">
      <c r="A31" s="821"/>
      <c r="B31" s="711" t="s">
        <v>238</v>
      </c>
      <c r="C31" s="567" t="s">
        <v>516</v>
      </c>
      <c r="D31" s="567" t="s">
        <v>516</v>
      </c>
      <c r="E31" s="567" t="s">
        <v>516</v>
      </c>
      <c r="F31" s="567" t="s">
        <v>516</v>
      </c>
      <c r="G31" s="567" t="s">
        <v>516</v>
      </c>
      <c r="H31" s="567" t="s">
        <v>515</v>
      </c>
      <c r="I31" s="567" t="s">
        <v>515</v>
      </c>
      <c r="J31" s="567" t="s">
        <v>515</v>
      </c>
      <c r="K31" s="567" t="s">
        <v>515</v>
      </c>
      <c r="L31" s="567" t="s">
        <v>515</v>
      </c>
      <c r="M31" s="698"/>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09"/>
      <c r="AK31" s="709"/>
      <c r="AL31" s="709"/>
      <c r="AM31" s="709"/>
      <c r="AN31" s="709"/>
      <c r="AO31" s="709"/>
      <c r="AP31" s="709"/>
      <c r="AQ31" s="709"/>
      <c r="AR31" s="709"/>
      <c r="AS31" s="709"/>
      <c r="AT31" s="709"/>
      <c r="AU31" s="709"/>
      <c r="AV31" s="709"/>
      <c r="AW31" s="709"/>
      <c r="AX31" s="709"/>
      <c r="AY31" s="709"/>
      <c r="AZ31" s="709"/>
      <c r="BA31" s="709"/>
      <c r="BB31" s="709"/>
      <c r="BC31" s="709"/>
      <c r="BD31" s="709"/>
      <c r="BE31" s="709"/>
      <c r="BF31" s="709"/>
      <c r="BG31" s="709"/>
      <c r="BH31" s="709"/>
      <c r="BI31" s="709"/>
      <c r="BJ31" s="709"/>
      <c r="BK31" s="709"/>
      <c r="BL31" s="709"/>
      <c r="BM31" s="709"/>
      <c r="BN31" s="709"/>
      <c r="BO31" s="709"/>
      <c r="BP31" s="709"/>
      <c r="BQ31" s="709"/>
      <c r="BR31" s="709"/>
      <c r="BS31" s="709"/>
      <c r="BT31" s="709"/>
      <c r="BU31" s="709"/>
      <c r="BV31" s="709"/>
      <c r="BW31" s="709"/>
      <c r="BX31" s="709"/>
      <c r="BY31" s="709"/>
    </row>
    <row r="32" spans="1:77" s="710" customFormat="1" ht="15" customHeight="1" x14ac:dyDescent="0.5">
      <c r="A32" s="819" t="s">
        <v>447</v>
      </c>
      <c r="B32" s="711" t="s">
        <v>1</v>
      </c>
      <c r="C32" s="567" t="s">
        <v>375</v>
      </c>
      <c r="D32" s="567" t="s">
        <v>375</v>
      </c>
      <c r="E32" s="567" t="s">
        <v>375</v>
      </c>
      <c r="F32" s="567" t="s">
        <v>375</v>
      </c>
      <c r="G32" s="567" t="s">
        <v>375</v>
      </c>
      <c r="H32" s="567" t="s">
        <v>517</v>
      </c>
      <c r="I32" s="567" t="s">
        <v>517</v>
      </c>
      <c r="J32" s="567" t="s">
        <v>517</v>
      </c>
      <c r="K32" s="567" t="s">
        <v>517</v>
      </c>
      <c r="L32" s="567" t="s">
        <v>517</v>
      </c>
      <c r="M32" s="698"/>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c r="AK32" s="709"/>
      <c r="AL32" s="709"/>
      <c r="AM32" s="709"/>
      <c r="AN32" s="709"/>
      <c r="AO32" s="709"/>
      <c r="AP32" s="709"/>
      <c r="AQ32" s="709"/>
      <c r="AR32" s="709"/>
      <c r="AS32" s="709"/>
      <c r="AT32" s="709"/>
      <c r="AU32" s="709"/>
      <c r="AV32" s="709"/>
      <c r="AW32" s="709"/>
      <c r="AX32" s="709"/>
      <c r="AY32" s="709"/>
      <c r="AZ32" s="709"/>
      <c r="BA32" s="709"/>
      <c r="BB32" s="709"/>
      <c r="BC32" s="709"/>
      <c r="BD32" s="709"/>
      <c r="BE32" s="709"/>
      <c r="BF32" s="709"/>
      <c r="BG32" s="709"/>
      <c r="BH32" s="709"/>
      <c r="BI32" s="709"/>
      <c r="BJ32" s="709"/>
      <c r="BK32" s="709"/>
      <c r="BL32" s="709"/>
      <c r="BM32" s="709"/>
      <c r="BN32" s="709"/>
      <c r="BO32" s="709"/>
      <c r="BP32" s="709"/>
      <c r="BQ32" s="709"/>
      <c r="BR32" s="709"/>
      <c r="BS32" s="709"/>
      <c r="BT32" s="709"/>
      <c r="BU32" s="709"/>
      <c r="BV32" s="709"/>
      <c r="BW32" s="709"/>
      <c r="BX32" s="709"/>
      <c r="BY32" s="709"/>
    </row>
    <row r="33" spans="1:77" s="710" customFormat="1" ht="15" customHeight="1" x14ac:dyDescent="0.5">
      <c r="A33" s="820"/>
      <c r="B33" s="711" t="s">
        <v>237</v>
      </c>
      <c r="C33" s="567" t="s">
        <v>375</v>
      </c>
      <c r="D33" s="567" t="s">
        <v>375</v>
      </c>
      <c r="E33" s="567" t="s">
        <v>375</v>
      </c>
      <c r="F33" s="567" t="s">
        <v>375</v>
      </c>
      <c r="G33" s="567" t="s">
        <v>375</v>
      </c>
      <c r="H33" s="567" t="s">
        <v>517</v>
      </c>
      <c r="I33" s="567" t="s">
        <v>517</v>
      </c>
      <c r="J33" s="567" t="s">
        <v>517</v>
      </c>
      <c r="K33" s="567" t="s">
        <v>517</v>
      </c>
      <c r="L33" s="567" t="s">
        <v>517</v>
      </c>
      <c r="M33" s="698"/>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09"/>
      <c r="AK33" s="709"/>
      <c r="AL33" s="709"/>
      <c r="AM33" s="709"/>
      <c r="AN33" s="709"/>
      <c r="AO33" s="709"/>
      <c r="AP33" s="709"/>
      <c r="AQ33" s="709"/>
      <c r="AR33" s="709"/>
      <c r="AS33" s="709"/>
      <c r="AT33" s="709"/>
      <c r="AU33" s="709"/>
      <c r="AV33" s="709"/>
      <c r="AW33" s="709"/>
      <c r="AX33" s="709"/>
      <c r="AY33" s="709"/>
      <c r="AZ33" s="709"/>
      <c r="BA33" s="709"/>
      <c r="BB33" s="709"/>
      <c r="BC33" s="709"/>
      <c r="BD33" s="709"/>
      <c r="BE33" s="709"/>
      <c r="BF33" s="709"/>
      <c r="BG33" s="709"/>
      <c r="BH33" s="709"/>
      <c r="BI33" s="709"/>
      <c r="BJ33" s="709"/>
      <c r="BK33" s="709"/>
      <c r="BL33" s="709"/>
      <c r="BM33" s="709"/>
      <c r="BN33" s="709"/>
      <c r="BO33" s="709"/>
      <c r="BP33" s="709"/>
      <c r="BQ33" s="709"/>
      <c r="BR33" s="709"/>
      <c r="BS33" s="709"/>
      <c r="BT33" s="709"/>
      <c r="BU33" s="709"/>
      <c r="BV33" s="709"/>
      <c r="BW33" s="709"/>
      <c r="BX33" s="709"/>
      <c r="BY33" s="709"/>
    </row>
    <row r="34" spans="1:77" s="710" customFormat="1" ht="15" customHeight="1" x14ac:dyDescent="0.5">
      <c r="A34" s="821"/>
      <c r="B34" s="711" t="s">
        <v>238</v>
      </c>
      <c r="C34" s="567" t="s">
        <v>516</v>
      </c>
      <c r="D34" s="567" t="s">
        <v>516</v>
      </c>
      <c r="E34" s="567" t="s">
        <v>516</v>
      </c>
      <c r="F34" s="567" t="s">
        <v>516</v>
      </c>
      <c r="G34" s="567" t="s">
        <v>516</v>
      </c>
      <c r="H34" s="567" t="s">
        <v>515</v>
      </c>
      <c r="I34" s="567" t="s">
        <v>515</v>
      </c>
      <c r="J34" s="567" t="s">
        <v>515</v>
      </c>
      <c r="K34" s="567" t="s">
        <v>515</v>
      </c>
      <c r="L34" s="567" t="s">
        <v>515</v>
      </c>
      <c r="M34" s="698"/>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c r="AK34" s="709"/>
      <c r="AL34" s="709"/>
      <c r="AM34" s="709"/>
      <c r="AN34" s="709"/>
      <c r="AO34" s="709"/>
      <c r="AP34" s="709"/>
      <c r="AQ34" s="709"/>
      <c r="AR34" s="709"/>
      <c r="AS34" s="709"/>
      <c r="AT34" s="709"/>
      <c r="AU34" s="709"/>
      <c r="AV34" s="709"/>
      <c r="AW34" s="709"/>
      <c r="AX34" s="709"/>
      <c r="AY34" s="709"/>
      <c r="AZ34" s="709"/>
      <c r="BA34" s="709"/>
      <c r="BB34" s="709"/>
      <c r="BC34" s="709"/>
      <c r="BD34" s="709"/>
      <c r="BE34" s="709"/>
      <c r="BF34" s="709"/>
      <c r="BG34" s="709"/>
      <c r="BH34" s="709"/>
      <c r="BI34" s="709"/>
      <c r="BJ34" s="709"/>
      <c r="BK34" s="709"/>
      <c r="BL34" s="709"/>
      <c r="BM34" s="709"/>
      <c r="BN34" s="709"/>
      <c r="BO34" s="709"/>
      <c r="BP34" s="709"/>
      <c r="BQ34" s="709"/>
      <c r="BR34" s="709"/>
      <c r="BS34" s="709"/>
      <c r="BT34" s="709"/>
      <c r="BU34" s="709"/>
      <c r="BV34" s="709"/>
      <c r="BW34" s="709"/>
      <c r="BX34" s="709"/>
      <c r="BY34" s="709"/>
    </row>
    <row r="35" spans="1:77" s="710" customFormat="1" ht="15" customHeight="1" x14ac:dyDescent="0.5">
      <c r="A35" s="819" t="s">
        <v>448</v>
      </c>
      <c r="B35" s="711" t="s">
        <v>1</v>
      </c>
      <c r="C35" s="567">
        <f>SUM(C36:C37)</f>
        <v>7</v>
      </c>
      <c r="D35" s="567" t="s">
        <v>375</v>
      </c>
      <c r="E35" s="567" t="s">
        <v>375</v>
      </c>
      <c r="F35" s="567" t="s">
        <v>375</v>
      </c>
      <c r="G35" s="567">
        <f>SUM(G36:G37)</f>
        <v>3</v>
      </c>
      <c r="H35" s="567">
        <f>SUM(H36:H37)</f>
        <v>2</v>
      </c>
      <c r="I35" s="567" t="s">
        <v>517</v>
      </c>
      <c r="J35" s="567" t="s">
        <v>517</v>
      </c>
      <c r="K35" s="567" t="s">
        <v>517</v>
      </c>
      <c r="L35" s="567">
        <f>SUM(L36:L37)</f>
        <v>2</v>
      </c>
      <c r="M35" s="698"/>
      <c r="N35" s="709"/>
      <c r="O35" s="709"/>
      <c r="P35" s="709"/>
      <c r="Q35" s="709"/>
      <c r="R35" s="709"/>
      <c r="S35" s="709"/>
      <c r="T35" s="709"/>
      <c r="U35" s="709"/>
      <c r="V35" s="709"/>
      <c r="W35" s="709"/>
      <c r="X35" s="709"/>
      <c r="Y35" s="709"/>
      <c r="Z35" s="709"/>
      <c r="AA35" s="709"/>
      <c r="AB35" s="709"/>
      <c r="AC35" s="709"/>
      <c r="AD35" s="709"/>
      <c r="AE35" s="709"/>
      <c r="AF35" s="709"/>
      <c r="AG35" s="709"/>
      <c r="AH35" s="709"/>
      <c r="AI35" s="709"/>
      <c r="AJ35" s="709"/>
      <c r="AK35" s="709"/>
      <c r="AL35" s="709"/>
      <c r="AM35" s="709"/>
      <c r="AN35" s="709"/>
      <c r="AO35" s="709"/>
      <c r="AP35" s="709"/>
      <c r="AQ35" s="709"/>
      <c r="AR35" s="709"/>
      <c r="AS35" s="709"/>
      <c r="AT35" s="709"/>
      <c r="AU35" s="709"/>
      <c r="AV35" s="709"/>
      <c r="AW35" s="709"/>
      <c r="AX35" s="709"/>
      <c r="AY35" s="709"/>
      <c r="AZ35" s="709"/>
      <c r="BA35" s="709"/>
      <c r="BB35" s="709"/>
      <c r="BC35" s="709"/>
      <c r="BD35" s="709"/>
      <c r="BE35" s="709"/>
      <c r="BF35" s="709"/>
      <c r="BG35" s="709"/>
      <c r="BH35" s="709"/>
      <c r="BI35" s="709"/>
      <c r="BJ35" s="709"/>
      <c r="BK35" s="709"/>
      <c r="BL35" s="709"/>
      <c r="BM35" s="709"/>
      <c r="BN35" s="709"/>
      <c r="BO35" s="709"/>
      <c r="BP35" s="709"/>
      <c r="BQ35" s="709"/>
      <c r="BR35" s="709"/>
      <c r="BS35" s="709"/>
      <c r="BT35" s="709"/>
      <c r="BU35" s="709"/>
      <c r="BV35" s="709"/>
      <c r="BW35" s="709"/>
      <c r="BX35" s="709"/>
      <c r="BY35" s="709"/>
    </row>
    <row r="36" spans="1:77" s="710" customFormat="1" ht="15" customHeight="1" x14ac:dyDescent="0.5">
      <c r="A36" s="820"/>
      <c r="B36" s="711" t="s">
        <v>237</v>
      </c>
      <c r="C36" s="567">
        <v>3</v>
      </c>
      <c r="D36" s="567" t="s">
        <v>375</v>
      </c>
      <c r="E36" s="567" t="s">
        <v>375</v>
      </c>
      <c r="F36" s="567" t="s">
        <v>375</v>
      </c>
      <c r="G36" s="567" t="s">
        <v>375</v>
      </c>
      <c r="H36" s="567">
        <v>2</v>
      </c>
      <c r="I36" s="567" t="s">
        <v>517</v>
      </c>
      <c r="J36" s="567" t="s">
        <v>517</v>
      </c>
      <c r="K36" s="567" t="s">
        <v>517</v>
      </c>
      <c r="L36" s="567">
        <v>2</v>
      </c>
      <c r="M36" s="698"/>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c r="AK36" s="709"/>
      <c r="AL36" s="709"/>
      <c r="AM36" s="709"/>
      <c r="AN36" s="709"/>
      <c r="AO36" s="709"/>
      <c r="AP36" s="709"/>
      <c r="AQ36" s="709"/>
      <c r="AR36" s="709"/>
      <c r="AS36" s="709"/>
      <c r="AT36" s="709"/>
      <c r="AU36" s="709"/>
      <c r="AV36" s="709"/>
      <c r="AW36" s="709"/>
      <c r="AX36" s="709"/>
      <c r="AY36" s="709"/>
      <c r="AZ36" s="709"/>
      <c r="BA36" s="709"/>
      <c r="BB36" s="709"/>
      <c r="BC36" s="709"/>
      <c r="BD36" s="709"/>
      <c r="BE36" s="709"/>
      <c r="BF36" s="709"/>
      <c r="BG36" s="709"/>
      <c r="BH36" s="709"/>
      <c r="BI36" s="709"/>
      <c r="BJ36" s="709"/>
      <c r="BK36" s="709"/>
      <c r="BL36" s="709"/>
      <c r="BM36" s="709"/>
      <c r="BN36" s="709"/>
      <c r="BO36" s="709"/>
      <c r="BP36" s="709"/>
      <c r="BQ36" s="709"/>
      <c r="BR36" s="709"/>
      <c r="BS36" s="709"/>
      <c r="BT36" s="709"/>
      <c r="BU36" s="709"/>
      <c r="BV36" s="709"/>
      <c r="BW36" s="709"/>
      <c r="BX36" s="709"/>
      <c r="BY36" s="709"/>
    </row>
    <row r="37" spans="1:77" s="710" customFormat="1" ht="15" customHeight="1" x14ac:dyDescent="0.5">
      <c r="A37" s="821"/>
      <c r="B37" s="711" t="s">
        <v>238</v>
      </c>
      <c r="C37" s="567">
        <v>4</v>
      </c>
      <c r="D37" s="567" t="s">
        <v>516</v>
      </c>
      <c r="E37" s="567" t="s">
        <v>516</v>
      </c>
      <c r="F37" s="567" t="s">
        <v>516</v>
      </c>
      <c r="G37" s="567">
        <v>3</v>
      </c>
      <c r="H37" s="567" t="s">
        <v>179</v>
      </c>
      <c r="I37" s="567" t="s">
        <v>515</v>
      </c>
      <c r="J37" s="567" t="s">
        <v>515</v>
      </c>
      <c r="K37" s="567" t="s">
        <v>515</v>
      </c>
      <c r="L37" s="567" t="s">
        <v>515</v>
      </c>
      <c r="M37" s="698"/>
      <c r="N37" s="713"/>
      <c r="O37" s="713"/>
      <c r="P37" s="713"/>
      <c r="Q37" s="713"/>
      <c r="R37" s="713"/>
      <c r="S37" s="713"/>
    </row>
    <row r="38" spans="1:77" s="710" customFormat="1" ht="15" customHeight="1" x14ac:dyDescent="0.5">
      <c r="A38" s="822" t="s">
        <v>449</v>
      </c>
      <c r="B38" s="708" t="s">
        <v>1</v>
      </c>
      <c r="C38" s="566">
        <f t="shared" ref="C38:L38" si="7">IF(SUM(C39:C40)=0,"-",(SUM(C39:C40)))</f>
        <v>123</v>
      </c>
      <c r="D38" s="566">
        <f t="shared" si="7"/>
        <v>3</v>
      </c>
      <c r="E38" s="566" t="str">
        <f t="shared" si="7"/>
        <v>-</v>
      </c>
      <c r="F38" s="566" t="str">
        <f t="shared" si="7"/>
        <v>-</v>
      </c>
      <c r="G38" s="566">
        <f t="shared" si="7"/>
        <v>40</v>
      </c>
      <c r="H38" s="566">
        <f t="shared" si="7"/>
        <v>10</v>
      </c>
      <c r="I38" s="566">
        <f t="shared" si="7"/>
        <v>10</v>
      </c>
      <c r="J38" s="566">
        <f t="shared" si="7"/>
        <v>6</v>
      </c>
      <c r="K38" s="566">
        <f t="shared" si="7"/>
        <v>9</v>
      </c>
      <c r="L38" s="566">
        <f t="shared" si="7"/>
        <v>11</v>
      </c>
      <c r="M38" s="698"/>
      <c r="N38" s="709"/>
      <c r="O38" s="709"/>
      <c r="P38" s="709"/>
      <c r="Q38" s="709"/>
      <c r="R38" s="709"/>
      <c r="S38" s="709"/>
      <c r="T38" s="709"/>
      <c r="U38" s="709"/>
      <c r="V38" s="709"/>
      <c r="W38" s="709"/>
      <c r="X38" s="709"/>
      <c r="Y38" s="709"/>
      <c r="Z38" s="709"/>
      <c r="AA38" s="709"/>
      <c r="AB38" s="709"/>
      <c r="AC38" s="709"/>
      <c r="AD38" s="709"/>
      <c r="AE38" s="709"/>
      <c r="AF38" s="709"/>
      <c r="AG38" s="709"/>
      <c r="AH38" s="709"/>
      <c r="AI38" s="709"/>
      <c r="AJ38" s="709"/>
      <c r="AK38" s="709"/>
      <c r="AL38" s="709"/>
      <c r="AM38" s="709"/>
      <c r="AN38" s="709"/>
      <c r="AO38" s="709"/>
      <c r="AP38" s="709"/>
      <c r="AQ38" s="709"/>
      <c r="AR38" s="709"/>
      <c r="AS38" s="709"/>
      <c r="AT38" s="709"/>
      <c r="AU38" s="709"/>
      <c r="AV38" s="709"/>
      <c r="AW38" s="709"/>
      <c r="AX38" s="709"/>
      <c r="AY38" s="709"/>
      <c r="AZ38" s="709"/>
      <c r="BA38" s="709"/>
      <c r="BB38" s="709"/>
      <c r="BC38" s="709"/>
      <c r="BD38" s="709"/>
      <c r="BE38" s="709"/>
      <c r="BF38" s="709"/>
      <c r="BG38" s="709"/>
      <c r="BH38" s="709"/>
      <c r="BI38" s="709"/>
      <c r="BJ38" s="709"/>
      <c r="BK38" s="709"/>
      <c r="BL38" s="709"/>
      <c r="BM38" s="709"/>
      <c r="BN38" s="709"/>
      <c r="BO38" s="709"/>
      <c r="BP38" s="709"/>
      <c r="BQ38" s="709"/>
      <c r="BR38" s="709"/>
      <c r="BS38" s="709"/>
      <c r="BT38" s="709"/>
      <c r="BU38" s="709"/>
      <c r="BV38" s="709"/>
      <c r="BW38" s="709"/>
      <c r="BX38" s="709"/>
      <c r="BY38" s="709"/>
    </row>
    <row r="39" spans="1:77" s="710" customFormat="1" ht="15" customHeight="1" x14ac:dyDescent="0.5">
      <c r="A39" s="823"/>
      <c r="B39" s="708" t="s">
        <v>237</v>
      </c>
      <c r="C39" s="566">
        <v>39</v>
      </c>
      <c r="D39" s="566" t="s">
        <v>516</v>
      </c>
      <c r="E39" s="566" t="s">
        <v>516</v>
      </c>
      <c r="F39" s="566" t="s">
        <v>516</v>
      </c>
      <c r="G39" s="566">
        <v>10</v>
      </c>
      <c r="H39" s="566">
        <v>7</v>
      </c>
      <c r="I39" s="566">
        <v>4</v>
      </c>
      <c r="J39" s="714">
        <v>5</v>
      </c>
      <c r="K39" s="566">
        <v>5</v>
      </c>
      <c r="L39" s="566">
        <v>7</v>
      </c>
      <c r="M39" s="698"/>
      <c r="N39" s="709"/>
      <c r="O39" s="709"/>
      <c r="P39" s="709"/>
      <c r="Q39" s="709"/>
      <c r="R39" s="709"/>
      <c r="S39" s="709"/>
      <c r="T39" s="709"/>
      <c r="U39" s="709"/>
      <c r="V39" s="709"/>
      <c r="W39" s="709"/>
      <c r="X39" s="709"/>
      <c r="Y39" s="709"/>
      <c r="Z39" s="709"/>
      <c r="AA39" s="709"/>
      <c r="AB39" s="709"/>
      <c r="AC39" s="709"/>
      <c r="AD39" s="709"/>
      <c r="AE39" s="709"/>
      <c r="AF39" s="709"/>
      <c r="AG39" s="709"/>
      <c r="AH39" s="709"/>
      <c r="AI39" s="709"/>
      <c r="AJ39" s="709"/>
      <c r="AK39" s="709"/>
      <c r="AL39" s="709"/>
      <c r="AM39" s="709"/>
      <c r="AN39" s="709"/>
      <c r="AO39" s="709"/>
      <c r="AP39" s="709"/>
      <c r="AQ39" s="709"/>
      <c r="AR39" s="709"/>
      <c r="AS39" s="709"/>
      <c r="AT39" s="709"/>
      <c r="AU39" s="709"/>
      <c r="AV39" s="709"/>
      <c r="AW39" s="709"/>
      <c r="AX39" s="709"/>
      <c r="AY39" s="709"/>
      <c r="AZ39" s="709"/>
      <c r="BA39" s="709"/>
      <c r="BB39" s="709"/>
      <c r="BC39" s="709"/>
      <c r="BD39" s="709"/>
      <c r="BE39" s="709"/>
      <c r="BF39" s="709"/>
      <c r="BG39" s="709"/>
      <c r="BH39" s="709"/>
      <c r="BI39" s="709"/>
      <c r="BJ39" s="709"/>
      <c r="BK39" s="709"/>
      <c r="BL39" s="709"/>
      <c r="BM39" s="709"/>
      <c r="BN39" s="709"/>
      <c r="BO39" s="709"/>
      <c r="BP39" s="709"/>
      <c r="BQ39" s="709"/>
      <c r="BR39" s="709"/>
      <c r="BS39" s="709"/>
      <c r="BT39" s="709"/>
      <c r="BU39" s="709"/>
      <c r="BV39" s="709"/>
      <c r="BW39" s="709"/>
      <c r="BX39" s="709"/>
      <c r="BY39" s="709"/>
    </row>
    <row r="40" spans="1:77" s="710" customFormat="1" ht="15" customHeight="1" x14ac:dyDescent="0.5">
      <c r="A40" s="824"/>
      <c r="B40" s="708" t="s">
        <v>238</v>
      </c>
      <c r="C40" s="566">
        <v>84</v>
      </c>
      <c r="D40" s="566">
        <v>3</v>
      </c>
      <c r="E40" s="566" t="s">
        <v>515</v>
      </c>
      <c r="F40" s="566" t="s">
        <v>515</v>
      </c>
      <c r="G40" s="566">
        <v>30</v>
      </c>
      <c r="H40" s="566">
        <v>3</v>
      </c>
      <c r="I40" s="566">
        <v>6</v>
      </c>
      <c r="J40" s="714">
        <v>1</v>
      </c>
      <c r="K40" s="566">
        <v>4</v>
      </c>
      <c r="L40" s="566">
        <v>4</v>
      </c>
      <c r="M40" s="698"/>
      <c r="N40" s="709"/>
      <c r="O40" s="709"/>
      <c r="P40" s="709"/>
      <c r="Q40" s="709"/>
      <c r="R40" s="709"/>
      <c r="S40" s="709"/>
      <c r="T40" s="709"/>
      <c r="U40" s="709"/>
      <c r="V40" s="709"/>
      <c r="W40" s="709"/>
      <c r="X40" s="709"/>
      <c r="Y40" s="709"/>
      <c r="Z40" s="709"/>
      <c r="AA40" s="709"/>
      <c r="AB40" s="709"/>
      <c r="AC40" s="709"/>
      <c r="AD40" s="709"/>
      <c r="AE40" s="709"/>
      <c r="AF40" s="709"/>
      <c r="AG40" s="709"/>
      <c r="AH40" s="709"/>
      <c r="AI40" s="709"/>
      <c r="AJ40" s="709"/>
      <c r="AK40" s="709"/>
      <c r="AL40" s="709"/>
      <c r="AM40" s="709"/>
      <c r="AN40" s="709"/>
      <c r="AO40" s="709"/>
      <c r="AP40" s="709"/>
      <c r="AQ40" s="709"/>
      <c r="AR40" s="709"/>
      <c r="AS40" s="709"/>
      <c r="AT40" s="709"/>
      <c r="AU40" s="709"/>
      <c r="AV40" s="709"/>
      <c r="AW40" s="709"/>
      <c r="AX40" s="709"/>
      <c r="AY40" s="709"/>
      <c r="AZ40" s="709"/>
      <c r="BA40" s="709"/>
      <c r="BB40" s="709"/>
      <c r="BC40" s="709"/>
      <c r="BD40" s="709"/>
      <c r="BE40" s="709"/>
      <c r="BF40" s="709"/>
      <c r="BG40" s="709"/>
      <c r="BH40" s="709"/>
      <c r="BI40" s="709"/>
      <c r="BJ40" s="709"/>
      <c r="BK40" s="709"/>
      <c r="BL40" s="709"/>
      <c r="BM40" s="709"/>
      <c r="BN40" s="709"/>
      <c r="BO40" s="709"/>
      <c r="BP40" s="709"/>
      <c r="BQ40" s="709"/>
      <c r="BR40" s="709"/>
      <c r="BS40" s="709"/>
      <c r="BT40" s="709"/>
      <c r="BU40" s="709"/>
      <c r="BV40" s="709"/>
      <c r="BW40" s="709"/>
      <c r="BX40" s="709"/>
      <c r="BY40" s="709"/>
    </row>
    <row r="41" spans="1:77" s="710" customFormat="1" ht="15" customHeight="1" x14ac:dyDescent="0.5">
      <c r="A41" s="825" t="s">
        <v>465</v>
      </c>
      <c r="B41" s="715" t="s">
        <v>1</v>
      </c>
      <c r="C41" s="565">
        <f>SUM(C42:C43)</f>
        <v>20</v>
      </c>
      <c r="D41" s="565">
        <f t="shared" ref="D41:L41" si="8">SUM(D42:D43)</f>
        <v>10</v>
      </c>
      <c r="E41" s="565" t="s">
        <v>516</v>
      </c>
      <c r="F41" s="565" t="s">
        <v>375</v>
      </c>
      <c r="G41" s="565">
        <f t="shared" si="8"/>
        <v>13</v>
      </c>
      <c r="H41" s="565">
        <f t="shared" si="8"/>
        <v>3</v>
      </c>
      <c r="I41" s="565">
        <f t="shared" si="8"/>
        <v>1</v>
      </c>
      <c r="J41" s="565">
        <f t="shared" si="8"/>
        <v>4</v>
      </c>
      <c r="K41" s="565">
        <f t="shared" si="8"/>
        <v>1</v>
      </c>
      <c r="L41" s="565">
        <f t="shared" si="8"/>
        <v>7</v>
      </c>
      <c r="M41" s="698"/>
      <c r="N41" s="709"/>
      <c r="O41" s="709"/>
      <c r="P41" s="709"/>
      <c r="Q41" s="709"/>
      <c r="R41" s="709"/>
      <c r="S41" s="709"/>
      <c r="T41" s="709"/>
      <c r="U41" s="709"/>
      <c r="V41" s="709"/>
      <c r="W41" s="709"/>
      <c r="X41" s="709"/>
      <c r="Y41" s="709"/>
      <c r="Z41" s="709"/>
      <c r="AA41" s="709"/>
      <c r="AB41" s="709"/>
      <c r="AC41" s="709"/>
      <c r="AD41" s="709"/>
      <c r="AE41" s="709"/>
      <c r="AF41" s="709"/>
      <c r="AG41" s="709"/>
      <c r="AH41" s="709"/>
      <c r="AI41" s="709"/>
      <c r="AJ41" s="709"/>
      <c r="AK41" s="709"/>
      <c r="AL41" s="709"/>
      <c r="AM41" s="709"/>
      <c r="AN41" s="709"/>
      <c r="AO41" s="709"/>
      <c r="AP41" s="709"/>
      <c r="AQ41" s="709"/>
      <c r="AR41" s="709"/>
      <c r="AS41" s="709"/>
      <c r="AT41" s="709"/>
      <c r="AU41" s="709"/>
      <c r="AV41" s="709"/>
      <c r="AW41" s="709"/>
      <c r="AX41" s="709"/>
      <c r="AY41" s="709"/>
      <c r="AZ41" s="709"/>
      <c r="BA41" s="709"/>
      <c r="BB41" s="709"/>
      <c r="BC41" s="709"/>
      <c r="BD41" s="709"/>
      <c r="BE41" s="709"/>
      <c r="BF41" s="709"/>
      <c r="BG41" s="709"/>
      <c r="BH41" s="709"/>
      <c r="BI41" s="709"/>
      <c r="BJ41" s="709"/>
      <c r="BK41" s="709"/>
      <c r="BL41" s="709"/>
      <c r="BM41" s="709"/>
      <c r="BN41" s="709"/>
      <c r="BO41" s="709"/>
      <c r="BP41" s="709"/>
      <c r="BQ41" s="709"/>
      <c r="BR41" s="709"/>
      <c r="BS41" s="709"/>
      <c r="BT41" s="709"/>
      <c r="BU41" s="709"/>
      <c r="BV41" s="709"/>
      <c r="BW41" s="709"/>
      <c r="BX41" s="709"/>
      <c r="BY41" s="709"/>
    </row>
    <row r="42" spans="1:77" s="710" customFormat="1" ht="15" customHeight="1" x14ac:dyDescent="0.5">
      <c r="A42" s="826"/>
      <c r="B42" s="715" t="s">
        <v>237</v>
      </c>
      <c r="C42" s="565">
        <f>C45</f>
        <v>7</v>
      </c>
      <c r="D42" s="565">
        <f t="shared" ref="D42:L42" si="9">D45</f>
        <v>4</v>
      </c>
      <c r="E42" s="565" t="str">
        <f t="shared" si="9"/>
        <v>-</v>
      </c>
      <c r="F42" s="565" t="str">
        <f t="shared" si="9"/>
        <v>-</v>
      </c>
      <c r="G42" s="565">
        <f t="shared" si="9"/>
        <v>3</v>
      </c>
      <c r="H42" s="565">
        <f t="shared" si="9"/>
        <v>2</v>
      </c>
      <c r="I42" s="565">
        <f t="shared" si="9"/>
        <v>1</v>
      </c>
      <c r="J42" s="565">
        <f t="shared" si="9"/>
        <v>2</v>
      </c>
      <c r="K42" s="565">
        <f t="shared" si="9"/>
        <v>1</v>
      </c>
      <c r="L42" s="565">
        <f t="shared" si="9"/>
        <v>4</v>
      </c>
      <c r="M42" s="698"/>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c r="AK42" s="709"/>
      <c r="AL42" s="709"/>
      <c r="AM42" s="709"/>
      <c r="AN42" s="709"/>
      <c r="AO42" s="709"/>
      <c r="AP42" s="709"/>
      <c r="AQ42" s="709"/>
      <c r="AR42" s="709"/>
      <c r="AS42" s="709"/>
      <c r="AT42" s="709"/>
      <c r="AU42" s="709"/>
      <c r="AV42" s="709"/>
      <c r="AW42" s="709"/>
      <c r="AX42" s="709"/>
      <c r="AY42" s="709"/>
      <c r="AZ42" s="709"/>
      <c r="BA42" s="709"/>
      <c r="BB42" s="709"/>
      <c r="BC42" s="709"/>
      <c r="BD42" s="709"/>
      <c r="BE42" s="709"/>
      <c r="BF42" s="709"/>
      <c r="BG42" s="709"/>
      <c r="BH42" s="709"/>
      <c r="BI42" s="709"/>
      <c r="BJ42" s="709"/>
      <c r="BK42" s="709"/>
      <c r="BL42" s="709"/>
      <c r="BM42" s="709"/>
      <c r="BN42" s="709"/>
      <c r="BO42" s="709"/>
      <c r="BP42" s="709"/>
      <c r="BQ42" s="709"/>
      <c r="BR42" s="709"/>
      <c r="BS42" s="709"/>
      <c r="BT42" s="709"/>
      <c r="BU42" s="709"/>
      <c r="BV42" s="709"/>
      <c r="BW42" s="709"/>
      <c r="BX42" s="709"/>
      <c r="BY42" s="709"/>
    </row>
    <row r="43" spans="1:77" s="710" customFormat="1" ht="15" customHeight="1" x14ac:dyDescent="0.5">
      <c r="A43" s="827"/>
      <c r="B43" s="715" t="s">
        <v>238</v>
      </c>
      <c r="C43" s="565">
        <f>C46</f>
        <v>13</v>
      </c>
      <c r="D43" s="565">
        <f t="shared" ref="D43:L43" si="10">D46</f>
        <v>6</v>
      </c>
      <c r="E43" s="565" t="str">
        <f t="shared" si="10"/>
        <v>-</v>
      </c>
      <c r="F43" s="565" t="str">
        <f t="shared" si="10"/>
        <v>-</v>
      </c>
      <c r="G43" s="565">
        <f t="shared" si="10"/>
        <v>10</v>
      </c>
      <c r="H43" s="565">
        <f t="shared" si="10"/>
        <v>1</v>
      </c>
      <c r="I43" s="565" t="str">
        <f t="shared" si="10"/>
        <v>-</v>
      </c>
      <c r="J43" s="565">
        <f t="shared" si="10"/>
        <v>2</v>
      </c>
      <c r="K43" s="565" t="str">
        <f t="shared" si="10"/>
        <v>-</v>
      </c>
      <c r="L43" s="565">
        <f t="shared" si="10"/>
        <v>3</v>
      </c>
      <c r="M43" s="698"/>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09"/>
      <c r="AL43" s="709"/>
      <c r="AM43" s="709"/>
      <c r="AN43" s="709"/>
      <c r="AO43" s="709"/>
      <c r="AP43" s="709"/>
      <c r="AQ43" s="709"/>
      <c r="AR43" s="709"/>
      <c r="AS43" s="709"/>
      <c r="AT43" s="709"/>
      <c r="AU43" s="709"/>
      <c r="AV43" s="709"/>
      <c r="AW43" s="709"/>
      <c r="AX43" s="709"/>
      <c r="AY43" s="709"/>
      <c r="AZ43" s="709"/>
      <c r="BA43" s="709"/>
      <c r="BB43" s="709"/>
      <c r="BC43" s="709"/>
      <c r="BD43" s="709"/>
      <c r="BE43" s="709"/>
      <c r="BF43" s="709"/>
      <c r="BG43" s="709"/>
      <c r="BH43" s="709"/>
      <c r="BI43" s="709"/>
      <c r="BJ43" s="709"/>
      <c r="BK43" s="709"/>
      <c r="BL43" s="709"/>
      <c r="BM43" s="709"/>
      <c r="BN43" s="709"/>
      <c r="BO43" s="709"/>
      <c r="BP43" s="709"/>
      <c r="BQ43" s="709"/>
      <c r="BR43" s="709"/>
      <c r="BS43" s="709"/>
      <c r="BT43" s="709"/>
      <c r="BU43" s="709"/>
      <c r="BV43" s="709"/>
      <c r="BW43" s="709"/>
      <c r="BX43" s="709"/>
      <c r="BY43" s="709"/>
    </row>
    <row r="44" spans="1:77" s="710" customFormat="1" ht="15" customHeight="1" x14ac:dyDescent="0.5">
      <c r="A44" s="822" t="s">
        <v>452</v>
      </c>
      <c r="B44" s="708" t="s">
        <v>1</v>
      </c>
      <c r="C44" s="566">
        <f t="shared" ref="C44:L46" si="11">IF(SUM(C47,C50,C53,C56)=0,"-",SUM(C47,C50,C53,C56))</f>
        <v>20</v>
      </c>
      <c r="D44" s="566">
        <f t="shared" si="11"/>
        <v>10</v>
      </c>
      <c r="E44" s="566" t="str">
        <f t="shared" si="11"/>
        <v>-</v>
      </c>
      <c r="F44" s="566" t="str">
        <f t="shared" si="11"/>
        <v>-</v>
      </c>
      <c r="G44" s="566">
        <f t="shared" si="11"/>
        <v>13</v>
      </c>
      <c r="H44" s="566">
        <f t="shared" si="11"/>
        <v>3</v>
      </c>
      <c r="I44" s="566">
        <f t="shared" si="11"/>
        <v>1</v>
      </c>
      <c r="J44" s="714">
        <f t="shared" si="11"/>
        <v>4</v>
      </c>
      <c r="K44" s="566">
        <f t="shared" si="11"/>
        <v>1</v>
      </c>
      <c r="L44" s="566">
        <f t="shared" si="11"/>
        <v>7</v>
      </c>
      <c r="M44" s="698"/>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09"/>
      <c r="AM44" s="709"/>
      <c r="AN44" s="709"/>
      <c r="AO44" s="709"/>
      <c r="AP44" s="709"/>
      <c r="AQ44" s="709"/>
      <c r="AR44" s="709"/>
      <c r="AS44" s="709"/>
      <c r="AT44" s="709"/>
      <c r="AU44" s="709"/>
      <c r="AV44" s="709"/>
      <c r="AW44" s="709"/>
      <c r="AX44" s="709"/>
      <c r="AY44" s="709"/>
      <c r="AZ44" s="709"/>
      <c r="BA44" s="709"/>
      <c r="BB44" s="709"/>
      <c r="BC44" s="709"/>
      <c r="BD44" s="709"/>
      <c r="BE44" s="709"/>
      <c r="BF44" s="709"/>
      <c r="BG44" s="709"/>
      <c r="BH44" s="709"/>
      <c r="BI44" s="709"/>
      <c r="BJ44" s="709"/>
      <c r="BK44" s="709"/>
      <c r="BL44" s="709"/>
      <c r="BM44" s="709"/>
      <c r="BN44" s="709"/>
      <c r="BO44" s="709"/>
      <c r="BP44" s="709"/>
      <c r="BQ44" s="709"/>
      <c r="BR44" s="709"/>
      <c r="BS44" s="709"/>
      <c r="BT44" s="709"/>
      <c r="BU44" s="709"/>
      <c r="BV44" s="709"/>
      <c r="BW44" s="709"/>
      <c r="BX44" s="709"/>
      <c r="BY44" s="709"/>
    </row>
    <row r="45" spans="1:77" s="710" customFormat="1" ht="15" customHeight="1" x14ac:dyDescent="0.5">
      <c r="A45" s="828"/>
      <c r="B45" s="708" t="s">
        <v>237</v>
      </c>
      <c r="C45" s="566">
        <f t="shared" si="11"/>
        <v>7</v>
      </c>
      <c r="D45" s="566">
        <f t="shared" si="11"/>
        <v>4</v>
      </c>
      <c r="E45" s="566" t="str">
        <f t="shared" si="11"/>
        <v>-</v>
      </c>
      <c r="F45" s="566" t="str">
        <f t="shared" si="11"/>
        <v>-</v>
      </c>
      <c r="G45" s="566">
        <f t="shared" si="11"/>
        <v>3</v>
      </c>
      <c r="H45" s="566">
        <f t="shared" si="11"/>
        <v>2</v>
      </c>
      <c r="I45" s="566">
        <f t="shared" si="11"/>
        <v>1</v>
      </c>
      <c r="J45" s="714">
        <f t="shared" si="11"/>
        <v>2</v>
      </c>
      <c r="K45" s="566">
        <f t="shared" si="11"/>
        <v>1</v>
      </c>
      <c r="L45" s="566">
        <f t="shared" si="11"/>
        <v>4</v>
      </c>
      <c r="M45" s="698"/>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709"/>
      <c r="AW45" s="709"/>
      <c r="AX45" s="709"/>
      <c r="AY45" s="709"/>
      <c r="AZ45" s="709"/>
      <c r="BA45" s="709"/>
      <c r="BB45" s="709"/>
      <c r="BC45" s="709"/>
      <c r="BD45" s="709"/>
      <c r="BE45" s="709"/>
      <c r="BF45" s="709"/>
      <c r="BG45" s="709"/>
      <c r="BH45" s="709"/>
      <c r="BI45" s="709"/>
      <c r="BJ45" s="709"/>
      <c r="BK45" s="709"/>
      <c r="BL45" s="709"/>
      <c r="BM45" s="709"/>
      <c r="BN45" s="709"/>
      <c r="BO45" s="709"/>
      <c r="BP45" s="709"/>
      <c r="BQ45" s="709"/>
      <c r="BR45" s="709"/>
      <c r="BS45" s="709"/>
      <c r="BT45" s="709"/>
      <c r="BU45" s="709"/>
      <c r="BV45" s="709"/>
      <c r="BW45" s="709"/>
      <c r="BX45" s="709"/>
      <c r="BY45" s="709"/>
    </row>
    <row r="46" spans="1:77" s="710" customFormat="1" ht="15" customHeight="1" x14ac:dyDescent="0.5">
      <c r="A46" s="829"/>
      <c r="B46" s="708" t="s">
        <v>238</v>
      </c>
      <c r="C46" s="566">
        <f t="shared" si="11"/>
        <v>13</v>
      </c>
      <c r="D46" s="566">
        <f t="shared" si="11"/>
        <v>6</v>
      </c>
      <c r="E46" s="566" t="str">
        <f t="shared" si="11"/>
        <v>-</v>
      </c>
      <c r="F46" s="566" t="str">
        <f t="shared" si="11"/>
        <v>-</v>
      </c>
      <c r="G46" s="566">
        <f t="shared" si="11"/>
        <v>10</v>
      </c>
      <c r="H46" s="566">
        <f>IF(SUM(H49,H52,H55,H58)=0,"-",SUM(H49,H52,H55,H58))</f>
        <v>1</v>
      </c>
      <c r="I46" s="566" t="str">
        <f t="shared" si="11"/>
        <v>-</v>
      </c>
      <c r="J46" s="566">
        <f t="shared" si="11"/>
        <v>2</v>
      </c>
      <c r="K46" s="566" t="str">
        <f t="shared" si="11"/>
        <v>-</v>
      </c>
      <c r="L46" s="566">
        <f>IF(SUM(L49,L52,L55,L58)=0,"-",SUM(L49,L52,L55,L58))</f>
        <v>3</v>
      </c>
      <c r="M46" s="698"/>
      <c r="N46" s="713"/>
      <c r="O46" s="713"/>
      <c r="P46" s="713"/>
      <c r="Q46" s="713"/>
      <c r="R46" s="713"/>
      <c r="S46" s="713"/>
    </row>
    <row r="47" spans="1:77" s="710" customFormat="1" ht="15" customHeight="1" x14ac:dyDescent="0.5">
      <c r="A47" s="819" t="s">
        <v>453</v>
      </c>
      <c r="B47" s="711" t="s">
        <v>1</v>
      </c>
      <c r="C47" s="567">
        <f>IF(SUM(C48:C49)=0,"-",SUM((C48:C49)))</f>
        <v>10</v>
      </c>
      <c r="D47" s="567">
        <f t="shared" ref="D47:L47" si="12">IF(SUM(D48:D49)=0,"-",SUM((D48:D49)))</f>
        <v>10</v>
      </c>
      <c r="E47" s="567" t="str">
        <f t="shared" si="12"/>
        <v>-</v>
      </c>
      <c r="F47" s="567" t="s">
        <v>516</v>
      </c>
      <c r="G47" s="567">
        <f t="shared" si="12"/>
        <v>5</v>
      </c>
      <c r="H47" s="567">
        <f t="shared" si="12"/>
        <v>2</v>
      </c>
      <c r="I47" s="567" t="s">
        <v>515</v>
      </c>
      <c r="J47" s="567" t="s">
        <v>515</v>
      </c>
      <c r="K47" s="567" t="s">
        <v>515</v>
      </c>
      <c r="L47" s="567">
        <f t="shared" si="12"/>
        <v>2</v>
      </c>
      <c r="M47" s="698"/>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c r="AN47" s="709"/>
      <c r="AO47" s="709"/>
      <c r="AP47" s="709"/>
      <c r="AQ47" s="709"/>
      <c r="AR47" s="709"/>
      <c r="AS47" s="709"/>
      <c r="AT47" s="709"/>
      <c r="AU47" s="709"/>
      <c r="AV47" s="709"/>
      <c r="AW47" s="709"/>
      <c r="AX47" s="709"/>
      <c r="AY47" s="709"/>
      <c r="AZ47" s="709"/>
      <c r="BA47" s="709"/>
      <c r="BB47" s="709"/>
      <c r="BC47" s="709"/>
      <c r="BD47" s="709"/>
      <c r="BE47" s="709"/>
      <c r="BF47" s="709"/>
      <c r="BG47" s="709"/>
      <c r="BH47" s="709"/>
      <c r="BI47" s="709"/>
      <c r="BJ47" s="709"/>
      <c r="BK47" s="709"/>
      <c r="BL47" s="709"/>
      <c r="BM47" s="709"/>
      <c r="BN47" s="709"/>
      <c r="BO47" s="709"/>
      <c r="BP47" s="709"/>
      <c r="BQ47" s="709"/>
      <c r="BR47" s="709"/>
      <c r="BS47" s="709"/>
      <c r="BT47" s="709"/>
      <c r="BU47" s="709"/>
      <c r="BV47" s="709"/>
      <c r="BW47" s="709"/>
      <c r="BX47" s="709"/>
      <c r="BY47" s="709"/>
    </row>
    <row r="48" spans="1:77" s="710" customFormat="1" ht="15" customHeight="1" x14ac:dyDescent="0.5">
      <c r="A48" s="820"/>
      <c r="B48" s="711" t="s">
        <v>237</v>
      </c>
      <c r="C48" s="567">
        <v>4</v>
      </c>
      <c r="D48" s="567">
        <v>4</v>
      </c>
      <c r="E48" s="567" t="str">
        <f>IF(SUM(E49:E50)=0,"-",SUM((E49:E50)))</f>
        <v>-</v>
      </c>
      <c r="F48" s="567" t="s">
        <v>516</v>
      </c>
      <c r="G48" s="567">
        <v>1</v>
      </c>
      <c r="H48" s="567">
        <v>1</v>
      </c>
      <c r="I48" s="567" t="s">
        <v>375</v>
      </c>
      <c r="J48" s="567" t="s">
        <v>375</v>
      </c>
      <c r="K48" s="567" t="s">
        <v>375</v>
      </c>
      <c r="L48" s="567">
        <v>1</v>
      </c>
      <c r="M48" s="698"/>
      <c r="N48" s="709"/>
      <c r="O48" s="709"/>
      <c r="P48" s="709"/>
      <c r="Q48" s="709"/>
      <c r="R48" s="709"/>
      <c r="S48" s="709"/>
      <c r="T48" s="709"/>
      <c r="U48" s="709"/>
      <c r="V48" s="709"/>
      <c r="W48" s="709"/>
      <c r="X48" s="709"/>
      <c r="Y48" s="709"/>
      <c r="Z48" s="709"/>
      <c r="AA48" s="709"/>
      <c r="AB48" s="709"/>
      <c r="AC48" s="709"/>
      <c r="AD48" s="709"/>
      <c r="AE48" s="709"/>
      <c r="AF48" s="709"/>
      <c r="AG48" s="709"/>
      <c r="AH48" s="709"/>
      <c r="AI48" s="709"/>
      <c r="AJ48" s="709"/>
      <c r="AK48" s="709"/>
      <c r="AL48" s="709"/>
      <c r="AM48" s="709"/>
      <c r="AN48" s="709"/>
      <c r="AO48" s="709"/>
      <c r="AP48" s="709"/>
      <c r="AQ48" s="709"/>
      <c r="AR48" s="709"/>
      <c r="AS48" s="709"/>
      <c r="AT48" s="709"/>
      <c r="AU48" s="709"/>
      <c r="AV48" s="709"/>
      <c r="AW48" s="709"/>
      <c r="AX48" s="709"/>
      <c r="AY48" s="709"/>
      <c r="AZ48" s="709"/>
      <c r="BA48" s="709"/>
      <c r="BB48" s="709"/>
      <c r="BC48" s="709"/>
      <c r="BD48" s="709"/>
      <c r="BE48" s="709"/>
      <c r="BF48" s="709"/>
      <c r="BG48" s="709"/>
      <c r="BH48" s="709"/>
      <c r="BI48" s="709"/>
      <c r="BJ48" s="709"/>
      <c r="BK48" s="709"/>
      <c r="BL48" s="709"/>
      <c r="BM48" s="709"/>
      <c r="BN48" s="709"/>
      <c r="BO48" s="709"/>
      <c r="BP48" s="709"/>
      <c r="BQ48" s="709"/>
      <c r="BR48" s="709"/>
      <c r="BS48" s="709"/>
      <c r="BT48" s="709"/>
      <c r="BU48" s="709"/>
      <c r="BV48" s="709"/>
      <c r="BW48" s="709"/>
      <c r="BX48" s="709"/>
      <c r="BY48" s="709"/>
    </row>
    <row r="49" spans="1:77" s="710" customFormat="1" ht="15" customHeight="1" x14ac:dyDescent="0.5">
      <c r="A49" s="821"/>
      <c r="B49" s="711" t="s">
        <v>238</v>
      </c>
      <c r="C49" s="567">
        <v>6</v>
      </c>
      <c r="D49" s="567">
        <v>6</v>
      </c>
      <c r="E49" s="567" t="str">
        <f>IF(SUM(E50:E51)=0,"-",SUM((E50:E51)))</f>
        <v>-</v>
      </c>
      <c r="F49" s="567" t="s">
        <v>516</v>
      </c>
      <c r="G49" s="567">
        <v>4</v>
      </c>
      <c r="H49" s="567">
        <v>1</v>
      </c>
      <c r="I49" s="567" t="s">
        <v>515</v>
      </c>
      <c r="J49" s="567" t="s">
        <v>515</v>
      </c>
      <c r="K49" s="567" t="s">
        <v>515</v>
      </c>
      <c r="L49" s="567">
        <v>1</v>
      </c>
      <c r="M49" s="698"/>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c r="AL49" s="709"/>
      <c r="AM49" s="709"/>
      <c r="AN49" s="709"/>
      <c r="AO49" s="709"/>
      <c r="AP49" s="709"/>
      <c r="AQ49" s="709"/>
      <c r="AR49" s="709"/>
      <c r="AS49" s="709"/>
      <c r="AT49" s="709"/>
      <c r="AU49" s="709"/>
      <c r="AV49" s="709"/>
      <c r="AW49" s="709"/>
      <c r="AX49" s="709"/>
      <c r="AY49" s="709"/>
      <c r="AZ49" s="709"/>
      <c r="BA49" s="709"/>
      <c r="BB49" s="709"/>
      <c r="BC49" s="709"/>
      <c r="BD49" s="709"/>
      <c r="BE49" s="709"/>
      <c r="BF49" s="709"/>
      <c r="BG49" s="709"/>
      <c r="BH49" s="709"/>
      <c r="BI49" s="709"/>
      <c r="BJ49" s="709"/>
      <c r="BK49" s="709"/>
      <c r="BL49" s="709"/>
      <c r="BM49" s="709"/>
      <c r="BN49" s="709"/>
      <c r="BO49" s="709"/>
      <c r="BP49" s="709"/>
      <c r="BQ49" s="709"/>
      <c r="BR49" s="709"/>
      <c r="BS49" s="709"/>
      <c r="BT49" s="709"/>
      <c r="BU49" s="709"/>
      <c r="BV49" s="709"/>
      <c r="BW49" s="709"/>
      <c r="BX49" s="709"/>
      <c r="BY49" s="709"/>
    </row>
    <row r="50" spans="1:77" s="710" customFormat="1" ht="15" customHeight="1" x14ac:dyDescent="0.5">
      <c r="A50" s="819" t="s">
        <v>454</v>
      </c>
      <c r="B50" s="711" t="s">
        <v>1</v>
      </c>
      <c r="C50" s="567" t="str">
        <f>IF(SUM(C51:C52)=0,"-",SUM((C51:C52)))</f>
        <v>-</v>
      </c>
      <c r="D50" s="567" t="str">
        <f>IF(SUM(D51:D52)=0,"-",SUM((D51:D52)))</f>
        <v>-</v>
      </c>
      <c r="E50" s="567" t="str">
        <f>IF(SUM(E51:E52)=0,"-",SUM((E51:E52)))</f>
        <v>-</v>
      </c>
      <c r="F50" s="567" t="s">
        <v>516</v>
      </c>
      <c r="G50" s="567">
        <f t="shared" ref="G50:L50" si="13">IF(SUM(G51:G52)=0,"-",SUM((G51:G52)))</f>
        <v>3</v>
      </c>
      <c r="H50" s="567" t="str">
        <f t="shared" si="13"/>
        <v>-</v>
      </c>
      <c r="I50" s="567" t="str">
        <f t="shared" si="13"/>
        <v>-</v>
      </c>
      <c r="J50" s="567">
        <f t="shared" si="13"/>
        <v>3</v>
      </c>
      <c r="K50" s="567" t="str">
        <f t="shared" si="13"/>
        <v>-</v>
      </c>
      <c r="L50" s="567">
        <f t="shared" si="13"/>
        <v>3</v>
      </c>
      <c r="M50" s="698"/>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709"/>
      <c r="AW50" s="709"/>
      <c r="AX50" s="709"/>
      <c r="AY50" s="709"/>
      <c r="AZ50" s="709"/>
      <c r="BA50" s="709"/>
      <c r="BB50" s="709"/>
      <c r="BC50" s="709"/>
      <c r="BD50" s="709"/>
      <c r="BE50" s="709"/>
      <c r="BF50" s="709"/>
      <c r="BG50" s="709"/>
      <c r="BH50" s="709"/>
      <c r="BI50" s="709"/>
      <c r="BJ50" s="709"/>
      <c r="BK50" s="709"/>
      <c r="BL50" s="709"/>
      <c r="BM50" s="709"/>
      <c r="BN50" s="709"/>
      <c r="BO50" s="709"/>
      <c r="BP50" s="709"/>
      <c r="BQ50" s="709"/>
      <c r="BR50" s="709"/>
      <c r="BS50" s="709"/>
      <c r="BT50" s="709"/>
      <c r="BU50" s="709"/>
      <c r="BV50" s="709"/>
      <c r="BW50" s="709"/>
      <c r="BX50" s="709"/>
      <c r="BY50" s="709"/>
    </row>
    <row r="51" spans="1:77" s="710" customFormat="1" ht="15" customHeight="1" x14ac:dyDescent="0.5">
      <c r="A51" s="820"/>
      <c r="B51" s="711" t="s">
        <v>237</v>
      </c>
      <c r="C51" s="567" t="s">
        <v>516</v>
      </c>
      <c r="D51" s="567" t="s">
        <v>375</v>
      </c>
      <c r="E51" s="567" t="s">
        <v>375</v>
      </c>
      <c r="F51" s="567" t="s">
        <v>516</v>
      </c>
      <c r="G51" s="567">
        <f t="shared" ref="G51:L51" si="14">IF(SUM(G52:G53)=0,"-",SUM((G52:G53)))</f>
        <v>2</v>
      </c>
      <c r="H51" s="567" t="str">
        <f t="shared" si="14"/>
        <v>-</v>
      </c>
      <c r="I51" s="567" t="str">
        <f t="shared" si="14"/>
        <v>-</v>
      </c>
      <c r="J51" s="567">
        <f t="shared" si="14"/>
        <v>2</v>
      </c>
      <c r="K51" s="567" t="str">
        <f t="shared" si="14"/>
        <v>-</v>
      </c>
      <c r="L51" s="567">
        <f t="shared" si="14"/>
        <v>2</v>
      </c>
      <c r="M51" s="698"/>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K51" s="709"/>
      <c r="AL51" s="709"/>
      <c r="AM51" s="709"/>
      <c r="AN51" s="709"/>
      <c r="AO51" s="709"/>
      <c r="AP51" s="709"/>
      <c r="AQ51" s="709"/>
      <c r="AR51" s="709"/>
      <c r="AS51" s="709"/>
      <c r="AT51" s="709"/>
      <c r="AU51" s="709"/>
      <c r="AV51" s="709"/>
      <c r="AW51" s="709"/>
      <c r="AX51" s="709"/>
      <c r="AY51" s="709"/>
      <c r="AZ51" s="709"/>
      <c r="BA51" s="709"/>
      <c r="BB51" s="709"/>
      <c r="BC51" s="709"/>
      <c r="BD51" s="709"/>
      <c r="BE51" s="709"/>
      <c r="BF51" s="709"/>
      <c r="BG51" s="709"/>
      <c r="BH51" s="709"/>
      <c r="BI51" s="709"/>
      <c r="BJ51" s="709"/>
      <c r="BK51" s="709"/>
      <c r="BL51" s="709"/>
      <c r="BM51" s="709"/>
      <c r="BN51" s="709"/>
      <c r="BO51" s="709"/>
      <c r="BP51" s="709"/>
      <c r="BQ51" s="709"/>
      <c r="BR51" s="709"/>
      <c r="BS51" s="709"/>
      <c r="BT51" s="709"/>
      <c r="BU51" s="709"/>
      <c r="BV51" s="709"/>
      <c r="BW51" s="709"/>
      <c r="BX51" s="709"/>
      <c r="BY51" s="709"/>
    </row>
    <row r="52" spans="1:77" s="710" customFormat="1" ht="15" customHeight="1" x14ac:dyDescent="0.5">
      <c r="A52" s="821"/>
      <c r="B52" s="711" t="s">
        <v>238</v>
      </c>
      <c r="C52" s="567" t="s">
        <v>375</v>
      </c>
      <c r="D52" s="567" t="s">
        <v>516</v>
      </c>
      <c r="E52" s="567" t="s">
        <v>516</v>
      </c>
      <c r="F52" s="567" t="s">
        <v>516</v>
      </c>
      <c r="G52" s="567">
        <f t="shared" ref="G52:L52" si="15">IF(SUM(G53:G54)=0,"-",SUM((G53:G54)))</f>
        <v>1</v>
      </c>
      <c r="H52" s="567" t="str">
        <f t="shared" si="15"/>
        <v>-</v>
      </c>
      <c r="I52" s="567" t="str">
        <f t="shared" si="15"/>
        <v>-</v>
      </c>
      <c r="J52" s="567">
        <f t="shared" si="15"/>
        <v>1</v>
      </c>
      <c r="K52" s="567" t="str">
        <f t="shared" si="15"/>
        <v>-</v>
      </c>
      <c r="L52" s="567">
        <f t="shared" si="15"/>
        <v>1</v>
      </c>
      <c r="M52" s="698"/>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709"/>
      <c r="AM52" s="709"/>
      <c r="AN52" s="709"/>
      <c r="AO52" s="709"/>
      <c r="AP52" s="709"/>
      <c r="AQ52" s="709"/>
      <c r="AR52" s="709"/>
      <c r="AS52" s="709"/>
      <c r="AT52" s="709"/>
      <c r="AU52" s="709"/>
      <c r="AV52" s="709"/>
      <c r="AW52" s="709"/>
      <c r="AX52" s="709"/>
      <c r="AY52" s="709"/>
      <c r="AZ52" s="709"/>
      <c r="BA52" s="709"/>
      <c r="BB52" s="709"/>
      <c r="BC52" s="709"/>
      <c r="BD52" s="709"/>
      <c r="BE52" s="709"/>
      <c r="BF52" s="709"/>
      <c r="BG52" s="709"/>
      <c r="BH52" s="709"/>
      <c r="BI52" s="709"/>
      <c r="BJ52" s="709"/>
      <c r="BK52" s="709"/>
      <c r="BL52" s="709"/>
      <c r="BM52" s="709"/>
      <c r="BN52" s="709"/>
      <c r="BO52" s="709"/>
      <c r="BP52" s="709"/>
      <c r="BQ52" s="709"/>
      <c r="BR52" s="709"/>
      <c r="BS52" s="709"/>
      <c r="BT52" s="709"/>
      <c r="BU52" s="709"/>
      <c r="BV52" s="709"/>
      <c r="BW52" s="709"/>
      <c r="BX52" s="709"/>
      <c r="BY52" s="709"/>
    </row>
    <row r="53" spans="1:77" s="710" customFormat="1" ht="15" customHeight="1" x14ac:dyDescent="0.5">
      <c r="A53" s="819" t="s">
        <v>455</v>
      </c>
      <c r="B53" s="711" t="s">
        <v>1</v>
      </c>
      <c r="C53" s="567">
        <f>IF(SUM(C54:C55)=0,"-",SUM((C54:C55)))</f>
        <v>2</v>
      </c>
      <c r="D53" s="567" t="s">
        <v>515</v>
      </c>
      <c r="E53" s="567" t="s">
        <v>515</v>
      </c>
      <c r="F53" s="567" t="s">
        <v>516</v>
      </c>
      <c r="G53" s="567">
        <f t="shared" ref="G53:L53" si="16">IF(SUM(G54:G55)=0,"-",SUM((G54:G55)))</f>
        <v>1</v>
      </c>
      <c r="H53" s="567" t="str">
        <f t="shared" si="16"/>
        <v>-</v>
      </c>
      <c r="I53" s="567" t="str">
        <f t="shared" si="16"/>
        <v>-</v>
      </c>
      <c r="J53" s="712">
        <f t="shared" si="16"/>
        <v>1</v>
      </c>
      <c r="K53" s="567" t="str">
        <f t="shared" si="16"/>
        <v>-</v>
      </c>
      <c r="L53" s="567">
        <f t="shared" si="16"/>
        <v>1</v>
      </c>
      <c r="M53" s="698"/>
      <c r="N53" s="709"/>
      <c r="O53" s="709"/>
      <c r="P53" s="709"/>
      <c r="Q53" s="709"/>
      <c r="R53" s="709"/>
      <c r="S53" s="709"/>
      <c r="T53" s="709"/>
      <c r="U53" s="709"/>
      <c r="V53" s="709"/>
      <c r="W53" s="709"/>
      <c r="X53" s="709"/>
      <c r="Y53" s="709"/>
      <c r="Z53" s="709"/>
      <c r="AA53" s="709"/>
      <c r="AB53" s="709"/>
      <c r="AC53" s="709"/>
      <c r="AD53" s="709"/>
      <c r="AE53" s="709"/>
      <c r="AF53" s="709"/>
      <c r="AG53" s="709"/>
      <c r="AH53" s="709"/>
      <c r="AI53" s="709"/>
      <c r="AJ53" s="709"/>
      <c r="AK53" s="709"/>
      <c r="AL53" s="709"/>
      <c r="AM53" s="709"/>
      <c r="AN53" s="709"/>
      <c r="AO53" s="709"/>
      <c r="AP53" s="709"/>
      <c r="AQ53" s="709"/>
      <c r="AR53" s="709"/>
      <c r="AS53" s="709"/>
      <c r="AT53" s="709"/>
      <c r="AU53" s="709"/>
      <c r="AV53" s="709"/>
      <c r="AW53" s="709"/>
      <c r="AX53" s="709"/>
      <c r="AY53" s="709"/>
      <c r="AZ53" s="709"/>
      <c r="BA53" s="709"/>
      <c r="BB53" s="709"/>
      <c r="BC53" s="709"/>
      <c r="BD53" s="709"/>
      <c r="BE53" s="709"/>
      <c r="BF53" s="709"/>
      <c r="BG53" s="709"/>
      <c r="BH53" s="709"/>
      <c r="BI53" s="709"/>
      <c r="BJ53" s="709"/>
      <c r="BK53" s="709"/>
      <c r="BL53" s="709"/>
      <c r="BM53" s="709"/>
      <c r="BN53" s="709"/>
      <c r="BO53" s="709"/>
      <c r="BP53" s="709"/>
      <c r="BQ53" s="709"/>
      <c r="BR53" s="709"/>
      <c r="BS53" s="709"/>
      <c r="BT53" s="709"/>
      <c r="BU53" s="709"/>
      <c r="BV53" s="709"/>
      <c r="BW53" s="709"/>
      <c r="BX53" s="709"/>
      <c r="BY53" s="709"/>
    </row>
    <row r="54" spans="1:77" s="710" customFormat="1" ht="15" customHeight="1" x14ac:dyDescent="0.5">
      <c r="A54" s="820"/>
      <c r="B54" s="711" t="s">
        <v>237</v>
      </c>
      <c r="C54" s="567" t="s">
        <v>375</v>
      </c>
      <c r="D54" s="567" t="s">
        <v>375</v>
      </c>
      <c r="E54" s="567" t="s">
        <v>375</v>
      </c>
      <c r="F54" s="567" t="s">
        <v>516</v>
      </c>
      <c r="G54" s="567" t="s">
        <v>516</v>
      </c>
      <c r="H54" s="567" t="s">
        <v>516</v>
      </c>
      <c r="I54" s="567" t="s">
        <v>516</v>
      </c>
      <c r="J54" s="567" t="s">
        <v>516</v>
      </c>
      <c r="K54" s="567" t="s">
        <v>516</v>
      </c>
      <c r="L54" s="567" t="s">
        <v>516</v>
      </c>
      <c r="M54" s="698"/>
      <c r="N54" s="709"/>
      <c r="O54" s="709"/>
      <c r="P54" s="709"/>
      <c r="Q54" s="709"/>
      <c r="R54" s="709"/>
      <c r="S54" s="709"/>
      <c r="T54" s="709"/>
      <c r="U54" s="709"/>
      <c r="V54" s="709"/>
      <c r="W54" s="709"/>
      <c r="X54" s="709"/>
      <c r="Y54" s="709"/>
      <c r="Z54" s="709"/>
      <c r="AA54" s="709"/>
      <c r="AB54" s="709"/>
      <c r="AC54" s="709"/>
      <c r="AD54" s="709"/>
      <c r="AE54" s="709"/>
      <c r="AF54" s="709"/>
      <c r="AG54" s="709"/>
      <c r="AH54" s="709"/>
      <c r="AI54" s="709"/>
      <c r="AJ54" s="709"/>
      <c r="AK54" s="709"/>
      <c r="AL54" s="709"/>
      <c r="AM54" s="709"/>
      <c r="AN54" s="709"/>
      <c r="AO54" s="709"/>
      <c r="AP54" s="709"/>
      <c r="AQ54" s="709"/>
      <c r="AR54" s="709"/>
      <c r="AS54" s="709"/>
      <c r="AT54" s="709"/>
      <c r="AU54" s="709"/>
      <c r="AV54" s="709"/>
      <c r="AW54" s="709"/>
      <c r="AX54" s="709"/>
      <c r="AY54" s="709"/>
      <c r="AZ54" s="709"/>
      <c r="BA54" s="709"/>
      <c r="BB54" s="709"/>
      <c r="BC54" s="709"/>
      <c r="BD54" s="709"/>
      <c r="BE54" s="709"/>
      <c r="BF54" s="709"/>
      <c r="BG54" s="709"/>
      <c r="BH54" s="709"/>
      <c r="BI54" s="709"/>
      <c r="BJ54" s="709"/>
      <c r="BK54" s="709"/>
      <c r="BL54" s="709"/>
      <c r="BM54" s="709"/>
      <c r="BN54" s="709"/>
      <c r="BO54" s="709"/>
      <c r="BP54" s="709"/>
      <c r="BQ54" s="709"/>
      <c r="BR54" s="709"/>
      <c r="BS54" s="709"/>
      <c r="BT54" s="709"/>
      <c r="BU54" s="709"/>
      <c r="BV54" s="709"/>
      <c r="BW54" s="709"/>
      <c r="BX54" s="709"/>
      <c r="BY54" s="709"/>
    </row>
    <row r="55" spans="1:77" s="710" customFormat="1" ht="15" customHeight="1" x14ac:dyDescent="0.5">
      <c r="A55" s="821"/>
      <c r="B55" s="711" t="s">
        <v>238</v>
      </c>
      <c r="C55" s="567">
        <v>2</v>
      </c>
      <c r="D55" s="567" t="s">
        <v>375</v>
      </c>
      <c r="E55" s="567" t="s">
        <v>375</v>
      </c>
      <c r="F55" s="567" t="s">
        <v>516</v>
      </c>
      <c r="G55" s="567">
        <v>1</v>
      </c>
      <c r="H55" s="567" t="s">
        <v>516</v>
      </c>
      <c r="I55" s="567" t="s">
        <v>516</v>
      </c>
      <c r="J55" s="567">
        <v>1</v>
      </c>
      <c r="K55" s="567" t="s">
        <v>517</v>
      </c>
      <c r="L55" s="567">
        <v>1</v>
      </c>
      <c r="M55" s="698"/>
      <c r="N55" s="713"/>
      <c r="O55" s="713"/>
      <c r="P55" s="713"/>
      <c r="Q55" s="713"/>
      <c r="R55" s="713"/>
      <c r="S55" s="713"/>
    </row>
    <row r="56" spans="1:77" s="710" customFormat="1" ht="15" customHeight="1" x14ac:dyDescent="0.5">
      <c r="A56" s="819" t="s">
        <v>456</v>
      </c>
      <c r="B56" s="711" t="s">
        <v>1</v>
      </c>
      <c r="C56" s="567">
        <f>IF(SUM(C57:C58)=0,"-",SUM((C57:C58)))</f>
        <v>8</v>
      </c>
      <c r="D56" s="567" t="s">
        <v>516</v>
      </c>
      <c r="E56" s="567" t="s">
        <v>516</v>
      </c>
      <c r="F56" s="567" t="s">
        <v>516</v>
      </c>
      <c r="G56" s="567">
        <f t="shared" ref="G56:L56" si="17">IF(SUM(G57:G58)=0,"-",SUM((G57:G58)))</f>
        <v>4</v>
      </c>
      <c r="H56" s="567">
        <f t="shared" si="17"/>
        <v>1</v>
      </c>
      <c r="I56" s="567">
        <f t="shared" si="17"/>
        <v>1</v>
      </c>
      <c r="J56" s="567" t="s">
        <v>516</v>
      </c>
      <c r="K56" s="567">
        <f t="shared" si="17"/>
        <v>1</v>
      </c>
      <c r="L56" s="567">
        <f t="shared" si="17"/>
        <v>1</v>
      </c>
      <c r="M56" s="698"/>
      <c r="N56" s="709"/>
      <c r="O56" s="709"/>
      <c r="P56" s="709"/>
      <c r="Q56" s="709"/>
      <c r="R56" s="709"/>
      <c r="S56" s="709"/>
      <c r="T56" s="709"/>
      <c r="U56" s="709"/>
      <c r="V56" s="709"/>
      <c r="W56" s="709"/>
      <c r="X56" s="709"/>
      <c r="Y56" s="709"/>
      <c r="Z56" s="709"/>
      <c r="AA56" s="709"/>
      <c r="AB56" s="709"/>
      <c r="AC56" s="709"/>
      <c r="AD56" s="709"/>
      <c r="AE56" s="709"/>
      <c r="AF56" s="709"/>
      <c r="AG56" s="709"/>
      <c r="AH56" s="709"/>
      <c r="AI56" s="709"/>
      <c r="AJ56" s="709"/>
      <c r="AK56" s="709"/>
      <c r="AL56" s="709"/>
      <c r="AM56" s="709"/>
      <c r="AN56" s="709"/>
      <c r="AO56" s="709"/>
      <c r="AP56" s="709"/>
      <c r="AQ56" s="709"/>
      <c r="AR56" s="709"/>
      <c r="AS56" s="709"/>
      <c r="AT56" s="709"/>
      <c r="AU56" s="709"/>
      <c r="AV56" s="709"/>
      <c r="AW56" s="709"/>
      <c r="AX56" s="709"/>
      <c r="AY56" s="709"/>
      <c r="AZ56" s="709"/>
      <c r="BA56" s="709"/>
      <c r="BB56" s="709"/>
      <c r="BC56" s="709"/>
      <c r="BD56" s="709"/>
      <c r="BE56" s="709"/>
      <c r="BF56" s="709"/>
      <c r="BG56" s="709"/>
      <c r="BH56" s="709"/>
      <c r="BI56" s="709"/>
      <c r="BJ56" s="709"/>
      <c r="BK56" s="709"/>
      <c r="BL56" s="709"/>
      <c r="BM56" s="709"/>
      <c r="BN56" s="709"/>
      <c r="BO56" s="709"/>
      <c r="BP56" s="709"/>
      <c r="BQ56" s="709"/>
      <c r="BR56" s="709"/>
      <c r="BS56" s="709"/>
      <c r="BT56" s="709"/>
      <c r="BU56" s="709"/>
      <c r="BV56" s="709"/>
      <c r="BW56" s="709"/>
      <c r="BX56" s="709"/>
      <c r="BY56" s="709"/>
    </row>
    <row r="57" spans="1:77" s="710" customFormat="1" ht="15" customHeight="1" x14ac:dyDescent="0.5">
      <c r="A57" s="820"/>
      <c r="B57" s="711" t="s">
        <v>237</v>
      </c>
      <c r="C57" s="567">
        <v>3</v>
      </c>
      <c r="D57" s="567" t="s">
        <v>515</v>
      </c>
      <c r="E57" s="567" t="s">
        <v>515</v>
      </c>
      <c r="F57" s="567" t="s">
        <v>516</v>
      </c>
      <c r="G57" s="567"/>
      <c r="H57" s="567">
        <v>1</v>
      </c>
      <c r="I57" s="567">
        <v>1</v>
      </c>
      <c r="J57" s="712" t="s">
        <v>515</v>
      </c>
      <c r="K57" s="567">
        <v>1</v>
      </c>
      <c r="L57" s="567">
        <v>1</v>
      </c>
      <c r="M57" s="698"/>
      <c r="N57" s="709"/>
      <c r="O57" s="709"/>
      <c r="P57" s="709"/>
      <c r="Q57" s="709"/>
      <c r="R57" s="709"/>
      <c r="S57" s="709"/>
      <c r="T57" s="709"/>
      <c r="U57" s="709"/>
      <c r="V57" s="709"/>
      <c r="W57" s="709"/>
      <c r="X57" s="709"/>
      <c r="Y57" s="709"/>
      <c r="Z57" s="709"/>
      <c r="AA57" s="709"/>
      <c r="AB57" s="709"/>
      <c r="AC57" s="709"/>
      <c r="AD57" s="709"/>
      <c r="AE57" s="709"/>
      <c r="AF57" s="709"/>
      <c r="AG57" s="709"/>
      <c r="AH57" s="709"/>
      <c r="AI57" s="709"/>
      <c r="AJ57" s="709"/>
      <c r="AK57" s="709"/>
      <c r="AL57" s="709"/>
      <c r="AM57" s="709"/>
      <c r="AN57" s="709"/>
      <c r="AO57" s="709"/>
      <c r="AP57" s="709"/>
      <c r="AQ57" s="709"/>
      <c r="AR57" s="709"/>
      <c r="AS57" s="709"/>
      <c r="AT57" s="709"/>
      <c r="AU57" s="709"/>
      <c r="AV57" s="709"/>
      <c r="AW57" s="709"/>
      <c r="AX57" s="709"/>
      <c r="AY57" s="709"/>
      <c r="AZ57" s="709"/>
      <c r="BA57" s="709"/>
      <c r="BB57" s="709"/>
      <c r="BC57" s="709"/>
      <c r="BD57" s="709"/>
      <c r="BE57" s="709"/>
      <c r="BF57" s="709"/>
      <c r="BG57" s="709"/>
      <c r="BH57" s="709"/>
      <c r="BI57" s="709"/>
      <c r="BJ57" s="709"/>
      <c r="BK57" s="709"/>
      <c r="BL57" s="709"/>
      <c r="BM57" s="709"/>
      <c r="BN57" s="709"/>
      <c r="BO57" s="709"/>
      <c r="BP57" s="709"/>
      <c r="BQ57" s="709"/>
      <c r="BR57" s="709"/>
      <c r="BS57" s="709"/>
      <c r="BT57" s="709"/>
      <c r="BU57" s="709"/>
      <c r="BV57" s="709"/>
      <c r="BW57" s="709"/>
      <c r="BX57" s="709"/>
      <c r="BY57" s="709"/>
    </row>
    <row r="58" spans="1:77" s="710" customFormat="1" ht="15" customHeight="1" x14ac:dyDescent="0.5">
      <c r="A58" s="821"/>
      <c r="B58" s="711" t="s">
        <v>238</v>
      </c>
      <c r="C58" s="567">
        <v>5</v>
      </c>
      <c r="D58" s="567" t="s">
        <v>515</v>
      </c>
      <c r="E58" s="567" t="s">
        <v>515</v>
      </c>
      <c r="F58" s="567" t="s">
        <v>516</v>
      </c>
      <c r="G58" s="567">
        <v>4</v>
      </c>
      <c r="H58" s="712" t="s">
        <v>375</v>
      </c>
      <c r="I58" s="712" t="s">
        <v>375</v>
      </c>
      <c r="J58" s="712" t="s">
        <v>375</v>
      </c>
      <c r="K58" s="712" t="s">
        <v>375</v>
      </c>
      <c r="L58" s="712" t="s">
        <v>375</v>
      </c>
      <c r="M58" s="698"/>
      <c r="N58" s="709"/>
      <c r="O58" s="709"/>
      <c r="P58" s="709"/>
      <c r="Q58" s="709"/>
      <c r="R58" s="709"/>
      <c r="S58" s="709"/>
      <c r="T58" s="709"/>
      <c r="U58" s="709"/>
      <c r="V58" s="709"/>
      <c r="W58" s="709"/>
      <c r="X58" s="709"/>
      <c r="Y58" s="709"/>
      <c r="Z58" s="709"/>
      <c r="AA58" s="709"/>
      <c r="AB58" s="709"/>
      <c r="AC58" s="709"/>
      <c r="AD58" s="709"/>
      <c r="AE58" s="709"/>
      <c r="AF58" s="709"/>
      <c r="AG58" s="709"/>
      <c r="AH58" s="709"/>
      <c r="AI58" s="709"/>
      <c r="AJ58" s="709"/>
      <c r="AK58" s="709"/>
      <c r="AL58" s="709"/>
      <c r="AM58" s="709"/>
      <c r="AN58" s="709"/>
      <c r="AO58" s="709"/>
      <c r="AP58" s="709"/>
      <c r="AQ58" s="709"/>
      <c r="AR58" s="709"/>
      <c r="AS58" s="709"/>
      <c r="AT58" s="709"/>
      <c r="AU58" s="709"/>
      <c r="AV58" s="709"/>
      <c r="AW58" s="709"/>
      <c r="AX58" s="709"/>
      <c r="AY58" s="709"/>
      <c r="AZ58" s="709"/>
      <c r="BA58" s="709"/>
      <c r="BB58" s="709"/>
      <c r="BC58" s="709"/>
      <c r="BD58" s="709"/>
      <c r="BE58" s="709"/>
      <c r="BF58" s="709"/>
      <c r="BG58" s="709"/>
      <c r="BH58" s="709"/>
      <c r="BI58" s="709"/>
      <c r="BJ58" s="709"/>
      <c r="BK58" s="709"/>
      <c r="BL58" s="709"/>
      <c r="BM58" s="709"/>
      <c r="BN58" s="709"/>
      <c r="BO58" s="709"/>
      <c r="BP58" s="709"/>
      <c r="BQ58" s="709"/>
      <c r="BR58" s="709"/>
      <c r="BS58" s="709"/>
      <c r="BT58" s="709"/>
      <c r="BU58" s="709"/>
      <c r="BV58" s="709"/>
      <c r="BW58" s="709"/>
      <c r="BX58" s="709"/>
      <c r="BY58" s="709"/>
    </row>
    <row r="59" spans="1:77" s="695" customFormat="1" ht="15" customHeight="1" x14ac:dyDescent="0.2">
      <c r="A59" s="830" t="s">
        <v>466</v>
      </c>
      <c r="B59" s="692" t="s">
        <v>1</v>
      </c>
      <c r="C59" s="568">
        <f>SUM(C60:C61)</f>
        <v>19</v>
      </c>
      <c r="D59" s="568">
        <f t="shared" ref="D59:L59" si="18">SUM(D60:D61)</f>
        <v>1</v>
      </c>
      <c r="E59" s="568" t="s">
        <v>516</v>
      </c>
      <c r="F59" s="568" t="s">
        <v>516</v>
      </c>
      <c r="G59" s="568">
        <f t="shared" si="18"/>
        <v>6</v>
      </c>
      <c r="H59" s="568">
        <f t="shared" si="18"/>
        <v>9</v>
      </c>
      <c r="I59" s="568">
        <f t="shared" si="18"/>
        <v>2</v>
      </c>
      <c r="J59" s="568">
        <f t="shared" si="18"/>
        <v>2</v>
      </c>
      <c r="K59" s="568" t="s">
        <v>516</v>
      </c>
      <c r="L59" s="568">
        <f t="shared" si="18"/>
        <v>2</v>
      </c>
      <c r="M59" s="693"/>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694"/>
      <c r="AO59" s="694"/>
      <c r="AP59" s="694"/>
      <c r="AQ59" s="694"/>
      <c r="AR59" s="694"/>
      <c r="AS59" s="694"/>
      <c r="AT59" s="694"/>
      <c r="AU59" s="694"/>
      <c r="AV59" s="694"/>
      <c r="AW59" s="694"/>
      <c r="AX59" s="694"/>
      <c r="AY59" s="694"/>
      <c r="AZ59" s="694"/>
      <c r="BA59" s="694"/>
      <c r="BB59" s="694"/>
      <c r="BC59" s="694"/>
      <c r="BD59" s="694"/>
      <c r="BE59" s="694"/>
      <c r="BF59" s="694"/>
      <c r="BG59" s="694"/>
      <c r="BH59" s="694"/>
      <c r="BI59" s="694"/>
      <c r="BJ59" s="694"/>
      <c r="BK59" s="694"/>
      <c r="BL59" s="694"/>
      <c r="BM59" s="694"/>
      <c r="BN59" s="694"/>
      <c r="BO59" s="694"/>
      <c r="BP59" s="694"/>
      <c r="BQ59" s="694"/>
      <c r="BR59" s="694"/>
      <c r="BS59" s="694"/>
      <c r="BT59" s="694"/>
      <c r="BU59" s="694"/>
      <c r="BV59" s="694"/>
      <c r="BW59" s="694"/>
      <c r="BX59" s="694"/>
      <c r="BY59" s="694"/>
    </row>
    <row r="60" spans="1:77" s="695" customFormat="1" ht="15" customHeight="1" x14ac:dyDescent="0.2">
      <c r="A60" s="831"/>
      <c r="B60" s="692" t="s">
        <v>237</v>
      </c>
      <c r="C60" s="568">
        <f>C63</f>
        <v>8</v>
      </c>
      <c r="D60" s="568">
        <f t="shared" ref="D60:L60" si="19">D63</f>
        <v>1</v>
      </c>
      <c r="E60" s="568" t="str">
        <f t="shared" si="19"/>
        <v>-</v>
      </c>
      <c r="F60" s="568" t="str">
        <f t="shared" si="19"/>
        <v>-</v>
      </c>
      <c r="G60" s="568">
        <f t="shared" si="19"/>
        <v>2</v>
      </c>
      <c r="H60" s="568">
        <f t="shared" si="19"/>
        <v>4</v>
      </c>
      <c r="I60" s="568">
        <f t="shared" si="19"/>
        <v>1</v>
      </c>
      <c r="J60" s="568">
        <f t="shared" si="19"/>
        <v>1</v>
      </c>
      <c r="K60" s="568" t="str">
        <f t="shared" si="19"/>
        <v>-</v>
      </c>
      <c r="L60" s="568">
        <f t="shared" si="19"/>
        <v>2</v>
      </c>
      <c r="M60" s="693"/>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694"/>
      <c r="AO60" s="694"/>
      <c r="AP60" s="694"/>
      <c r="AQ60" s="694"/>
      <c r="AR60" s="694"/>
      <c r="AS60" s="694"/>
      <c r="AT60" s="694"/>
      <c r="AU60" s="694"/>
      <c r="AV60" s="694"/>
      <c r="AW60" s="694"/>
      <c r="AX60" s="694"/>
      <c r="AY60" s="694"/>
      <c r="AZ60" s="694"/>
      <c r="BA60" s="694"/>
      <c r="BB60" s="694"/>
      <c r="BC60" s="694"/>
      <c r="BD60" s="694"/>
      <c r="BE60" s="694"/>
      <c r="BF60" s="694"/>
      <c r="BG60" s="694"/>
      <c r="BH60" s="694"/>
      <c r="BI60" s="694"/>
      <c r="BJ60" s="694"/>
      <c r="BK60" s="694"/>
      <c r="BL60" s="694"/>
      <c r="BM60" s="694"/>
      <c r="BN60" s="694"/>
      <c r="BO60" s="694"/>
      <c r="BP60" s="694"/>
      <c r="BQ60" s="694"/>
      <c r="BR60" s="694"/>
      <c r="BS60" s="694"/>
      <c r="BT60" s="694"/>
      <c r="BU60" s="694"/>
      <c r="BV60" s="694"/>
      <c r="BW60" s="694"/>
      <c r="BX60" s="694"/>
      <c r="BY60" s="694"/>
    </row>
    <row r="61" spans="1:77" s="695" customFormat="1" ht="15" customHeight="1" x14ac:dyDescent="0.2">
      <c r="A61" s="832"/>
      <c r="B61" s="692" t="s">
        <v>238</v>
      </c>
      <c r="C61" s="568">
        <f>C64</f>
        <v>11</v>
      </c>
      <c r="D61" s="568" t="str">
        <f t="shared" ref="D61:L61" si="20">D64</f>
        <v>-</v>
      </c>
      <c r="E61" s="568" t="str">
        <f t="shared" si="20"/>
        <v>-</v>
      </c>
      <c r="F61" s="568" t="str">
        <f t="shared" si="20"/>
        <v>-</v>
      </c>
      <c r="G61" s="568">
        <f t="shared" si="20"/>
        <v>4</v>
      </c>
      <c r="H61" s="568">
        <f t="shared" si="20"/>
        <v>5</v>
      </c>
      <c r="I61" s="568">
        <f t="shared" si="20"/>
        <v>1</v>
      </c>
      <c r="J61" s="568">
        <f t="shared" si="20"/>
        <v>1</v>
      </c>
      <c r="K61" s="568" t="str">
        <f t="shared" si="20"/>
        <v>-</v>
      </c>
      <c r="L61" s="568" t="str">
        <f t="shared" si="20"/>
        <v>-</v>
      </c>
      <c r="M61" s="693"/>
      <c r="N61" s="694"/>
      <c r="O61" s="694"/>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694"/>
      <c r="AO61" s="694"/>
      <c r="AP61" s="694"/>
      <c r="AQ61" s="694"/>
      <c r="AR61" s="694"/>
      <c r="AS61" s="694"/>
      <c r="AT61" s="694"/>
      <c r="AU61" s="694"/>
      <c r="AV61" s="694"/>
      <c r="AW61" s="694"/>
      <c r="AX61" s="694"/>
      <c r="AY61" s="694"/>
      <c r="AZ61" s="694"/>
      <c r="BA61" s="694"/>
      <c r="BB61" s="694"/>
      <c r="BC61" s="694"/>
      <c r="BD61" s="694"/>
      <c r="BE61" s="694"/>
      <c r="BF61" s="694"/>
      <c r="BG61" s="694"/>
      <c r="BH61" s="694"/>
      <c r="BI61" s="694"/>
      <c r="BJ61" s="694"/>
      <c r="BK61" s="694"/>
      <c r="BL61" s="694"/>
      <c r="BM61" s="694"/>
      <c r="BN61" s="694"/>
      <c r="BO61" s="694"/>
      <c r="BP61" s="694"/>
      <c r="BQ61" s="694"/>
      <c r="BR61" s="694"/>
      <c r="BS61" s="694"/>
      <c r="BT61" s="694"/>
      <c r="BU61" s="694"/>
      <c r="BV61" s="694"/>
      <c r="BW61" s="694"/>
      <c r="BX61" s="694"/>
      <c r="BY61" s="694"/>
    </row>
    <row r="62" spans="1:77" s="700" customFormat="1" ht="15" customHeight="1" x14ac:dyDescent="0.2">
      <c r="A62" s="822" t="s">
        <v>458</v>
      </c>
      <c r="B62" s="696" t="s">
        <v>1</v>
      </c>
      <c r="C62" s="554">
        <f>IF(SUM(C63:C64)=0,"-",(SUM(C63:C64)))</f>
        <v>19</v>
      </c>
      <c r="D62" s="554">
        <f t="shared" ref="D62:L62" si="21">IF(SUM(D63:D64)=0,"-",(SUM(D63:D64)))</f>
        <v>1</v>
      </c>
      <c r="E62" s="554" t="str">
        <f t="shared" si="21"/>
        <v>-</v>
      </c>
      <c r="F62" s="554" t="str">
        <f t="shared" si="21"/>
        <v>-</v>
      </c>
      <c r="G62" s="554">
        <f>IF(SUM(G63:G64)=0,"-",(SUM(G63:G64)))</f>
        <v>6</v>
      </c>
      <c r="H62" s="554">
        <f t="shared" si="21"/>
        <v>9</v>
      </c>
      <c r="I62" s="554">
        <f t="shared" si="21"/>
        <v>2</v>
      </c>
      <c r="J62" s="697">
        <f t="shared" si="21"/>
        <v>2</v>
      </c>
      <c r="K62" s="554" t="str">
        <f t="shared" si="21"/>
        <v>-</v>
      </c>
      <c r="L62" s="554">
        <f t="shared" si="21"/>
        <v>2</v>
      </c>
      <c r="M62" s="698"/>
      <c r="N62" s="699"/>
      <c r="O62" s="699"/>
      <c r="P62" s="699"/>
      <c r="Q62" s="699"/>
      <c r="R62" s="699"/>
      <c r="S62" s="699"/>
      <c r="T62" s="699"/>
      <c r="U62" s="699"/>
      <c r="V62" s="699"/>
      <c r="W62" s="699"/>
      <c r="X62" s="699"/>
      <c r="Y62" s="699"/>
      <c r="Z62" s="699"/>
      <c r="AA62" s="699"/>
      <c r="AB62" s="699"/>
      <c r="AC62" s="699"/>
      <c r="AD62" s="699"/>
      <c r="AE62" s="699"/>
      <c r="AF62" s="699"/>
      <c r="AG62" s="699"/>
      <c r="AH62" s="699"/>
      <c r="AI62" s="699"/>
      <c r="AJ62" s="699"/>
      <c r="AK62" s="699"/>
      <c r="AL62" s="699"/>
      <c r="AM62" s="699"/>
      <c r="AN62" s="699"/>
      <c r="AO62" s="699"/>
      <c r="AP62" s="699"/>
      <c r="AQ62" s="699"/>
      <c r="AR62" s="699"/>
      <c r="AS62" s="699"/>
      <c r="AT62" s="699"/>
      <c r="AU62" s="699"/>
      <c r="AV62" s="699"/>
      <c r="AW62" s="699"/>
      <c r="AX62" s="699"/>
      <c r="AY62" s="699"/>
      <c r="AZ62" s="699"/>
      <c r="BA62" s="699"/>
      <c r="BB62" s="699"/>
      <c r="BC62" s="699"/>
      <c r="BD62" s="699"/>
      <c r="BE62" s="699"/>
      <c r="BF62" s="699"/>
      <c r="BG62" s="699"/>
      <c r="BH62" s="699"/>
      <c r="BI62" s="699"/>
      <c r="BJ62" s="699"/>
      <c r="BK62" s="699"/>
      <c r="BL62" s="699"/>
      <c r="BM62" s="699"/>
      <c r="BN62" s="699"/>
      <c r="BO62" s="699"/>
      <c r="BP62" s="699"/>
      <c r="BQ62" s="699"/>
      <c r="BR62" s="699"/>
      <c r="BS62" s="699"/>
      <c r="BT62" s="699"/>
      <c r="BU62" s="699"/>
      <c r="BV62" s="699"/>
      <c r="BW62" s="699"/>
      <c r="BX62" s="699"/>
      <c r="BY62" s="699"/>
    </row>
    <row r="63" spans="1:77" s="700" customFormat="1" ht="15" customHeight="1" x14ac:dyDescent="0.2">
      <c r="A63" s="828"/>
      <c r="B63" s="696" t="s">
        <v>237</v>
      </c>
      <c r="C63" s="554">
        <f>IF(SUM(C66,C69,C72,C75,C78)=0,"-",SUM(C66,C69,C72,C75,C78))</f>
        <v>8</v>
      </c>
      <c r="D63" s="554">
        <f t="shared" ref="D63:L63" si="22">IF(SUM(D66,D69,D72,D75,D78)=0,"-",SUM(D66,D69,D72,D75,D78))</f>
        <v>1</v>
      </c>
      <c r="E63" s="554" t="str">
        <f t="shared" si="22"/>
        <v>-</v>
      </c>
      <c r="F63" s="554" t="str">
        <f t="shared" si="22"/>
        <v>-</v>
      </c>
      <c r="G63" s="554">
        <f t="shared" si="22"/>
        <v>2</v>
      </c>
      <c r="H63" s="554">
        <f t="shared" si="22"/>
        <v>4</v>
      </c>
      <c r="I63" s="554">
        <f t="shared" si="22"/>
        <v>1</v>
      </c>
      <c r="J63" s="554">
        <f t="shared" si="22"/>
        <v>1</v>
      </c>
      <c r="K63" s="554" t="str">
        <f t="shared" si="22"/>
        <v>-</v>
      </c>
      <c r="L63" s="554">
        <f t="shared" si="22"/>
        <v>2</v>
      </c>
      <c r="M63" s="698"/>
      <c r="N63" s="699"/>
      <c r="O63" s="699"/>
      <c r="P63" s="699"/>
      <c r="Q63" s="699"/>
      <c r="R63" s="699"/>
      <c r="S63" s="699"/>
      <c r="T63" s="699"/>
      <c r="U63" s="699"/>
      <c r="V63" s="699"/>
      <c r="W63" s="699"/>
      <c r="X63" s="699"/>
      <c r="Y63" s="699"/>
      <c r="Z63" s="699"/>
      <c r="AA63" s="699"/>
      <c r="AB63" s="699"/>
      <c r="AC63" s="699"/>
      <c r="AD63" s="699"/>
      <c r="AE63" s="699"/>
      <c r="AF63" s="699"/>
      <c r="AG63" s="699"/>
      <c r="AH63" s="699"/>
      <c r="AI63" s="699"/>
      <c r="AJ63" s="699"/>
      <c r="AK63" s="699"/>
      <c r="AL63" s="699"/>
      <c r="AM63" s="699"/>
      <c r="AN63" s="699"/>
      <c r="AO63" s="699"/>
      <c r="AP63" s="699"/>
      <c r="AQ63" s="699"/>
      <c r="AR63" s="699"/>
      <c r="AS63" s="699"/>
      <c r="AT63" s="699"/>
      <c r="AU63" s="699"/>
      <c r="AV63" s="699"/>
      <c r="AW63" s="699"/>
      <c r="AX63" s="699"/>
      <c r="AY63" s="699"/>
      <c r="AZ63" s="699"/>
      <c r="BA63" s="699"/>
      <c r="BB63" s="699"/>
      <c r="BC63" s="699"/>
      <c r="BD63" s="699"/>
      <c r="BE63" s="699"/>
      <c r="BF63" s="699"/>
      <c r="BG63" s="699"/>
      <c r="BH63" s="699"/>
      <c r="BI63" s="699"/>
      <c r="BJ63" s="699"/>
      <c r="BK63" s="699"/>
      <c r="BL63" s="699"/>
      <c r="BM63" s="699"/>
      <c r="BN63" s="699"/>
      <c r="BO63" s="699"/>
      <c r="BP63" s="699"/>
      <c r="BQ63" s="699"/>
      <c r="BR63" s="699"/>
      <c r="BS63" s="699"/>
      <c r="BT63" s="699"/>
      <c r="BU63" s="699"/>
      <c r="BV63" s="699"/>
      <c r="BW63" s="699"/>
      <c r="BX63" s="699"/>
      <c r="BY63" s="699"/>
    </row>
    <row r="64" spans="1:77" s="700" customFormat="1" ht="15" customHeight="1" x14ac:dyDescent="0.2">
      <c r="A64" s="829"/>
      <c r="B64" s="696" t="s">
        <v>238</v>
      </c>
      <c r="C64" s="554">
        <f>IF(SUM(C67,C70,C73,C76,C79)=0,"-",SUM(C67,C70,C73,C76,C79))</f>
        <v>11</v>
      </c>
      <c r="D64" s="554" t="str">
        <f t="shared" ref="D64:L64" si="23">IF(SUM(D67,D70,D73,D76,D79)=0,"-",SUM(D67,D70,D73,D76,D79))</f>
        <v>-</v>
      </c>
      <c r="E64" s="554" t="str">
        <f t="shared" si="23"/>
        <v>-</v>
      </c>
      <c r="F64" s="554" t="str">
        <f t="shared" si="23"/>
        <v>-</v>
      </c>
      <c r="G64" s="554">
        <f t="shared" si="23"/>
        <v>4</v>
      </c>
      <c r="H64" s="554">
        <f t="shared" si="23"/>
        <v>5</v>
      </c>
      <c r="I64" s="554">
        <f t="shared" si="23"/>
        <v>1</v>
      </c>
      <c r="J64" s="554">
        <f t="shared" si="23"/>
        <v>1</v>
      </c>
      <c r="K64" s="554" t="str">
        <f t="shared" si="23"/>
        <v>-</v>
      </c>
      <c r="L64" s="554" t="str">
        <f t="shared" si="23"/>
        <v>-</v>
      </c>
      <c r="M64" s="698"/>
      <c r="N64" s="701"/>
      <c r="O64" s="701"/>
      <c r="P64" s="701"/>
      <c r="Q64" s="701"/>
      <c r="R64" s="701"/>
      <c r="S64" s="701"/>
    </row>
    <row r="65" spans="1:77" s="710" customFormat="1" ht="15" customHeight="1" x14ac:dyDescent="0.5">
      <c r="A65" s="819" t="s">
        <v>459</v>
      </c>
      <c r="B65" s="711" t="s">
        <v>1</v>
      </c>
      <c r="C65" s="556">
        <f>IF(SUM(C66:C67)=0,"-",(SUM(C66:C67)))</f>
        <v>3</v>
      </c>
      <c r="D65" s="556" t="str">
        <f t="shared" ref="D65:L65" si="24">IF(SUM(D66:D67)=0,"-",(SUM(D66:D67)))</f>
        <v>-</v>
      </c>
      <c r="E65" s="556" t="str">
        <f t="shared" si="24"/>
        <v>-</v>
      </c>
      <c r="F65" s="556" t="str">
        <f t="shared" si="24"/>
        <v>-</v>
      </c>
      <c r="G65" s="556">
        <f t="shared" si="24"/>
        <v>3</v>
      </c>
      <c r="H65" s="556" t="str">
        <f t="shared" si="24"/>
        <v>-</v>
      </c>
      <c r="I65" s="556" t="str">
        <f>IF(SUM(I66:I67)=0,"-",(SUM(I66:I67)))</f>
        <v>-</v>
      </c>
      <c r="J65" s="556" t="str">
        <f t="shared" si="24"/>
        <v>-</v>
      </c>
      <c r="K65" s="556" t="str">
        <f t="shared" si="24"/>
        <v>-</v>
      </c>
      <c r="L65" s="556" t="str">
        <f t="shared" si="24"/>
        <v>-</v>
      </c>
      <c r="M65" s="698"/>
      <c r="N65" s="709"/>
      <c r="O65" s="709"/>
      <c r="P65" s="709"/>
      <c r="Q65" s="709"/>
      <c r="R65" s="709"/>
      <c r="S65" s="709"/>
      <c r="T65" s="709"/>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709"/>
      <c r="AW65" s="709"/>
      <c r="AX65" s="709"/>
      <c r="AY65" s="709"/>
      <c r="AZ65" s="709"/>
      <c r="BA65" s="709"/>
      <c r="BB65" s="709"/>
      <c r="BC65" s="709"/>
      <c r="BD65" s="709"/>
      <c r="BE65" s="709"/>
      <c r="BF65" s="709"/>
      <c r="BG65" s="709"/>
      <c r="BH65" s="709"/>
      <c r="BI65" s="709"/>
      <c r="BJ65" s="709"/>
      <c r="BK65" s="709"/>
      <c r="BL65" s="709"/>
      <c r="BM65" s="709"/>
      <c r="BN65" s="709"/>
      <c r="BO65" s="709"/>
      <c r="BP65" s="709"/>
      <c r="BQ65" s="709"/>
      <c r="BR65" s="709"/>
      <c r="BS65" s="709"/>
      <c r="BT65" s="709"/>
      <c r="BU65" s="709"/>
      <c r="BV65" s="709"/>
      <c r="BW65" s="709"/>
      <c r="BX65" s="709"/>
      <c r="BY65" s="709"/>
    </row>
    <row r="66" spans="1:77" s="710" customFormat="1" ht="15" customHeight="1" x14ac:dyDescent="0.5">
      <c r="A66" s="820"/>
      <c r="B66" s="711" t="s">
        <v>237</v>
      </c>
      <c r="C66" s="556" t="s">
        <v>179</v>
      </c>
      <c r="D66" s="556" t="s">
        <v>179</v>
      </c>
      <c r="E66" s="556" t="s">
        <v>179</v>
      </c>
      <c r="F66" s="556" t="s">
        <v>179</v>
      </c>
      <c r="G66" s="556" t="s">
        <v>179</v>
      </c>
      <c r="H66" s="556" t="s">
        <v>179</v>
      </c>
      <c r="I66" s="556" t="s">
        <v>179</v>
      </c>
      <c r="J66" s="716" t="s">
        <v>179</v>
      </c>
      <c r="K66" s="556" t="s">
        <v>179</v>
      </c>
      <c r="L66" s="556" t="s">
        <v>179</v>
      </c>
      <c r="M66" s="698"/>
      <c r="N66" s="709"/>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09"/>
      <c r="AM66" s="709"/>
      <c r="AN66" s="709"/>
      <c r="AO66" s="709"/>
      <c r="AP66" s="709"/>
      <c r="AQ66" s="709"/>
      <c r="AR66" s="709"/>
      <c r="AS66" s="709"/>
      <c r="AT66" s="709"/>
      <c r="AU66" s="709"/>
      <c r="AV66" s="709"/>
      <c r="AW66" s="709"/>
      <c r="AX66" s="709"/>
      <c r="AY66" s="709"/>
      <c r="AZ66" s="709"/>
      <c r="BA66" s="709"/>
      <c r="BB66" s="709"/>
      <c r="BC66" s="709"/>
      <c r="BD66" s="709"/>
      <c r="BE66" s="709"/>
      <c r="BF66" s="709"/>
      <c r="BG66" s="709"/>
      <c r="BH66" s="709"/>
      <c r="BI66" s="709"/>
      <c r="BJ66" s="709"/>
      <c r="BK66" s="709"/>
      <c r="BL66" s="709"/>
      <c r="BM66" s="709"/>
      <c r="BN66" s="709"/>
      <c r="BO66" s="709"/>
      <c r="BP66" s="709"/>
      <c r="BQ66" s="709"/>
      <c r="BR66" s="709"/>
      <c r="BS66" s="709"/>
      <c r="BT66" s="709"/>
      <c r="BU66" s="709"/>
      <c r="BV66" s="709"/>
      <c r="BW66" s="709"/>
      <c r="BX66" s="709"/>
      <c r="BY66" s="709"/>
    </row>
    <row r="67" spans="1:77" s="710" customFormat="1" ht="15" customHeight="1" x14ac:dyDescent="0.5">
      <c r="A67" s="821"/>
      <c r="B67" s="711" t="s">
        <v>238</v>
      </c>
      <c r="C67" s="556">
        <v>3</v>
      </c>
      <c r="D67" s="556" t="s">
        <v>179</v>
      </c>
      <c r="E67" s="556" t="s">
        <v>179</v>
      </c>
      <c r="F67" s="556" t="s">
        <v>179</v>
      </c>
      <c r="G67" s="556">
        <v>3</v>
      </c>
      <c r="H67" s="556" t="s">
        <v>179</v>
      </c>
      <c r="I67" s="556" t="s">
        <v>179</v>
      </c>
      <c r="J67" s="716" t="s">
        <v>179</v>
      </c>
      <c r="K67" s="556" t="s">
        <v>179</v>
      </c>
      <c r="L67" s="556" t="s">
        <v>179</v>
      </c>
      <c r="M67" s="698"/>
      <c r="N67" s="709"/>
      <c r="O67" s="709"/>
      <c r="P67" s="709"/>
      <c r="Q67" s="709"/>
      <c r="R67" s="709"/>
      <c r="S67" s="709"/>
      <c r="T67" s="709"/>
      <c r="U67" s="709"/>
      <c r="V67" s="709"/>
      <c r="W67" s="709"/>
      <c r="X67" s="709"/>
      <c r="Y67" s="709"/>
      <c r="Z67" s="709"/>
      <c r="AA67" s="709"/>
      <c r="AB67" s="709"/>
      <c r="AC67" s="709"/>
      <c r="AD67" s="709"/>
      <c r="AE67" s="709"/>
      <c r="AF67" s="709"/>
      <c r="AG67" s="709"/>
      <c r="AH67" s="709"/>
      <c r="AI67" s="709"/>
      <c r="AJ67" s="709"/>
      <c r="AK67" s="709"/>
      <c r="AL67" s="709"/>
      <c r="AM67" s="709"/>
      <c r="AN67" s="709"/>
      <c r="AO67" s="709"/>
      <c r="AP67" s="709"/>
      <c r="AQ67" s="709"/>
      <c r="AR67" s="709"/>
      <c r="AS67" s="709"/>
      <c r="AT67" s="709"/>
      <c r="AU67" s="709"/>
      <c r="AV67" s="709"/>
      <c r="AW67" s="709"/>
      <c r="AX67" s="709"/>
      <c r="AY67" s="709"/>
      <c r="AZ67" s="709"/>
      <c r="BA67" s="709"/>
      <c r="BB67" s="709"/>
      <c r="BC67" s="709"/>
      <c r="BD67" s="709"/>
      <c r="BE67" s="709"/>
      <c r="BF67" s="709"/>
      <c r="BG67" s="709"/>
      <c r="BH67" s="709"/>
      <c r="BI67" s="709"/>
      <c r="BJ67" s="709"/>
      <c r="BK67" s="709"/>
      <c r="BL67" s="709"/>
      <c r="BM67" s="709"/>
      <c r="BN67" s="709"/>
      <c r="BO67" s="709"/>
      <c r="BP67" s="709"/>
      <c r="BQ67" s="709"/>
      <c r="BR67" s="709"/>
      <c r="BS67" s="709"/>
      <c r="BT67" s="709"/>
      <c r="BU67" s="709"/>
      <c r="BV67" s="709"/>
      <c r="BW67" s="709"/>
      <c r="BX67" s="709"/>
      <c r="BY67" s="709"/>
    </row>
    <row r="68" spans="1:77" s="710" customFormat="1" ht="15" customHeight="1" x14ac:dyDescent="0.5">
      <c r="A68" s="819" t="s">
        <v>461</v>
      </c>
      <c r="B68" s="711" t="s">
        <v>1</v>
      </c>
      <c r="C68" s="556">
        <f t="shared" ref="C68:L68" si="25">IF(SUM(C69:C70)=0,"-",(SUM(C69:C70)))</f>
        <v>16</v>
      </c>
      <c r="D68" s="556">
        <f t="shared" si="25"/>
        <v>1</v>
      </c>
      <c r="E68" s="556" t="str">
        <f t="shared" si="25"/>
        <v>-</v>
      </c>
      <c r="F68" s="556" t="str">
        <f t="shared" si="25"/>
        <v>-</v>
      </c>
      <c r="G68" s="556">
        <f t="shared" si="25"/>
        <v>3</v>
      </c>
      <c r="H68" s="556">
        <f t="shared" si="25"/>
        <v>9</v>
      </c>
      <c r="I68" s="556">
        <f t="shared" si="25"/>
        <v>2</v>
      </c>
      <c r="J68" s="556">
        <f t="shared" si="25"/>
        <v>2</v>
      </c>
      <c r="K68" s="556" t="str">
        <f t="shared" si="25"/>
        <v>-</v>
      </c>
      <c r="L68" s="556">
        <f t="shared" si="25"/>
        <v>2</v>
      </c>
      <c r="M68" s="698"/>
      <c r="N68" s="709"/>
      <c r="O68" s="709"/>
      <c r="P68" s="709"/>
      <c r="Q68" s="709"/>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709"/>
      <c r="AV68" s="709"/>
      <c r="AW68" s="709"/>
      <c r="AX68" s="709"/>
      <c r="AY68" s="709"/>
      <c r="AZ68" s="709"/>
      <c r="BA68" s="709"/>
      <c r="BB68" s="709"/>
      <c r="BC68" s="709"/>
      <c r="BD68" s="709"/>
      <c r="BE68" s="709"/>
      <c r="BF68" s="709"/>
      <c r="BG68" s="709"/>
      <c r="BH68" s="709"/>
      <c r="BI68" s="709"/>
      <c r="BJ68" s="709"/>
      <c r="BK68" s="709"/>
      <c r="BL68" s="709"/>
      <c r="BM68" s="709"/>
      <c r="BN68" s="709"/>
      <c r="BO68" s="709"/>
      <c r="BP68" s="709"/>
      <c r="BQ68" s="709"/>
      <c r="BR68" s="709"/>
      <c r="BS68" s="709"/>
      <c r="BT68" s="709"/>
      <c r="BU68" s="709"/>
      <c r="BV68" s="709"/>
      <c r="BW68" s="709"/>
      <c r="BX68" s="709"/>
      <c r="BY68" s="709"/>
    </row>
    <row r="69" spans="1:77" s="710" customFormat="1" ht="15" customHeight="1" x14ac:dyDescent="0.5">
      <c r="A69" s="820"/>
      <c r="B69" s="711" t="s">
        <v>237</v>
      </c>
      <c r="C69" s="556">
        <v>8</v>
      </c>
      <c r="D69" s="556">
        <v>1</v>
      </c>
      <c r="E69" s="556" t="s">
        <v>179</v>
      </c>
      <c r="F69" s="556" t="s">
        <v>535</v>
      </c>
      <c r="G69" s="556">
        <v>2</v>
      </c>
      <c r="H69" s="556">
        <v>4</v>
      </c>
      <c r="I69" s="556">
        <v>1</v>
      </c>
      <c r="J69" s="716">
        <v>1</v>
      </c>
      <c r="K69" s="556" t="s">
        <v>179</v>
      </c>
      <c r="L69" s="556">
        <v>2</v>
      </c>
      <c r="M69" s="698"/>
      <c r="N69" s="709"/>
      <c r="O69" s="709"/>
      <c r="P69" s="709"/>
      <c r="Q69" s="709"/>
      <c r="R69" s="709"/>
      <c r="S69" s="709"/>
      <c r="T69" s="709"/>
      <c r="U69" s="709"/>
      <c r="V69" s="709"/>
      <c r="W69" s="709"/>
      <c r="X69" s="709"/>
      <c r="Y69" s="709"/>
      <c r="Z69" s="709"/>
      <c r="AA69" s="709"/>
      <c r="AB69" s="709"/>
      <c r="AC69" s="709"/>
      <c r="AD69" s="709"/>
      <c r="AE69" s="709"/>
      <c r="AF69" s="709"/>
      <c r="AG69" s="709"/>
      <c r="AH69" s="709"/>
      <c r="AI69" s="709"/>
      <c r="AJ69" s="709"/>
      <c r="AK69" s="709"/>
      <c r="AL69" s="709"/>
      <c r="AM69" s="709"/>
      <c r="AN69" s="709"/>
      <c r="AO69" s="709"/>
      <c r="AP69" s="709"/>
      <c r="AQ69" s="709"/>
      <c r="AR69" s="709"/>
      <c r="AS69" s="709"/>
      <c r="AT69" s="709"/>
      <c r="AU69" s="709"/>
      <c r="AV69" s="709"/>
      <c r="AW69" s="709"/>
      <c r="AX69" s="709"/>
      <c r="AY69" s="709"/>
      <c r="AZ69" s="709"/>
      <c r="BA69" s="709"/>
      <c r="BB69" s="709"/>
      <c r="BC69" s="709"/>
      <c r="BD69" s="709"/>
      <c r="BE69" s="709"/>
      <c r="BF69" s="709"/>
      <c r="BG69" s="709"/>
      <c r="BH69" s="709"/>
      <c r="BI69" s="709"/>
      <c r="BJ69" s="709"/>
      <c r="BK69" s="709"/>
      <c r="BL69" s="709"/>
      <c r="BM69" s="709"/>
      <c r="BN69" s="709"/>
      <c r="BO69" s="709"/>
      <c r="BP69" s="709"/>
      <c r="BQ69" s="709"/>
      <c r="BR69" s="709"/>
      <c r="BS69" s="709"/>
      <c r="BT69" s="709"/>
      <c r="BU69" s="709"/>
      <c r="BV69" s="709"/>
      <c r="BW69" s="709"/>
      <c r="BX69" s="709"/>
      <c r="BY69" s="709"/>
    </row>
    <row r="70" spans="1:77" s="710" customFormat="1" ht="15" customHeight="1" x14ac:dyDescent="0.5">
      <c r="A70" s="821"/>
      <c r="B70" s="711" t="s">
        <v>238</v>
      </c>
      <c r="C70" s="556">
        <v>8</v>
      </c>
      <c r="D70" s="556" t="s">
        <v>179</v>
      </c>
      <c r="E70" s="556" t="s">
        <v>179</v>
      </c>
      <c r="F70" s="556" t="s">
        <v>375</v>
      </c>
      <c r="G70" s="556">
        <v>1</v>
      </c>
      <c r="H70" s="556">
        <v>5</v>
      </c>
      <c r="I70" s="556">
        <v>1</v>
      </c>
      <c r="J70" s="716">
        <v>1</v>
      </c>
      <c r="K70" s="556" t="s">
        <v>179</v>
      </c>
      <c r="L70" s="556" t="s">
        <v>179</v>
      </c>
      <c r="M70" s="698"/>
      <c r="N70" s="709"/>
      <c r="O70" s="709"/>
      <c r="P70" s="709"/>
      <c r="Q70" s="709"/>
      <c r="R70" s="709"/>
      <c r="S70" s="709"/>
      <c r="T70" s="709"/>
      <c r="U70" s="709"/>
      <c r="V70" s="709"/>
      <c r="W70" s="709"/>
      <c r="X70" s="709"/>
      <c r="Y70" s="709"/>
      <c r="Z70" s="709"/>
      <c r="AA70" s="709"/>
      <c r="AB70" s="709"/>
      <c r="AC70" s="709"/>
      <c r="AD70" s="709"/>
      <c r="AE70" s="709"/>
      <c r="AF70" s="709"/>
      <c r="AG70" s="709"/>
      <c r="AH70" s="709"/>
      <c r="AI70" s="709"/>
      <c r="AJ70" s="709"/>
      <c r="AK70" s="709"/>
      <c r="AL70" s="709"/>
      <c r="AM70" s="709"/>
      <c r="AN70" s="709"/>
      <c r="AO70" s="709"/>
      <c r="AP70" s="709"/>
      <c r="AQ70" s="709"/>
      <c r="AR70" s="709"/>
      <c r="AS70" s="709"/>
      <c r="AT70" s="709"/>
      <c r="AU70" s="709"/>
      <c r="AV70" s="709"/>
      <c r="AW70" s="709"/>
      <c r="AX70" s="709"/>
      <c r="AY70" s="709"/>
      <c r="AZ70" s="709"/>
      <c r="BA70" s="709"/>
      <c r="BB70" s="709"/>
      <c r="BC70" s="709"/>
      <c r="BD70" s="709"/>
      <c r="BE70" s="709"/>
      <c r="BF70" s="709"/>
      <c r="BG70" s="709"/>
      <c r="BH70" s="709"/>
      <c r="BI70" s="709"/>
      <c r="BJ70" s="709"/>
      <c r="BK70" s="709"/>
      <c r="BL70" s="709"/>
      <c r="BM70" s="709"/>
      <c r="BN70" s="709"/>
      <c r="BO70" s="709"/>
      <c r="BP70" s="709"/>
      <c r="BQ70" s="709"/>
      <c r="BR70" s="709"/>
      <c r="BS70" s="709"/>
      <c r="BT70" s="709"/>
      <c r="BU70" s="709"/>
      <c r="BV70" s="709"/>
      <c r="BW70" s="709"/>
      <c r="BX70" s="709"/>
      <c r="BY70" s="709"/>
    </row>
    <row r="71" spans="1:77" s="710" customFormat="1" ht="15" customHeight="1" x14ac:dyDescent="0.5">
      <c r="A71" s="819" t="s">
        <v>460</v>
      </c>
      <c r="B71" s="711" t="s">
        <v>1</v>
      </c>
      <c r="C71" s="556" t="str">
        <f t="shared" ref="C71:L71" si="26">IF(SUM(C72:C73)=0,"-",(SUM(C72:C73)))</f>
        <v>-</v>
      </c>
      <c r="D71" s="556" t="str">
        <f t="shared" si="26"/>
        <v>-</v>
      </c>
      <c r="E71" s="556" t="str">
        <f t="shared" si="26"/>
        <v>-</v>
      </c>
      <c r="F71" s="556" t="str">
        <f t="shared" si="26"/>
        <v>-</v>
      </c>
      <c r="G71" s="556" t="str">
        <f t="shared" si="26"/>
        <v>-</v>
      </c>
      <c r="H71" s="556" t="str">
        <f t="shared" si="26"/>
        <v>-</v>
      </c>
      <c r="I71" s="556" t="str">
        <f t="shared" si="26"/>
        <v>-</v>
      </c>
      <c r="J71" s="716" t="str">
        <f t="shared" si="26"/>
        <v>-</v>
      </c>
      <c r="K71" s="556" t="str">
        <f t="shared" si="26"/>
        <v>-</v>
      </c>
      <c r="L71" s="556" t="str">
        <f t="shared" si="26"/>
        <v>-</v>
      </c>
      <c r="M71" s="698"/>
      <c r="N71" s="709"/>
      <c r="O71" s="709"/>
      <c r="P71" s="709"/>
      <c r="Q71" s="709"/>
      <c r="R71" s="709"/>
      <c r="S71" s="709"/>
      <c r="T71" s="709"/>
      <c r="U71" s="709"/>
      <c r="V71" s="709"/>
      <c r="W71" s="709"/>
      <c r="X71" s="709"/>
      <c r="Y71" s="709"/>
      <c r="Z71" s="709"/>
      <c r="AA71" s="709"/>
      <c r="AB71" s="709"/>
      <c r="AC71" s="709"/>
      <c r="AD71" s="709"/>
      <c r="AE71" s="709"/>
      <c r="AF71" s="709"/>
      <c r="AG71" s="709"/>
      <c r="AH71" s="709"/>
      <c r="AI71" s="709"/>
      <c r="AJ71" s="709"/>
      <c r="AK71" s="709"/>
      <c r="AL71" s="709"/>
      <c r="AM71" s="709"/>
      <c r="AN71" s="709"/>
      <c r="AO71" s="709"/>
      <c r="AP71" s="709"/>
      <c r="AQ71" s="709"/>
      <c r="AR71" s="709"/>
      <c r="AS71" s="709"/>
      <c r="AT71" s="709"/>
      <c r="AU71" s="709"/>
      <c r="AV71" s="709"/>
      <c r="AW71" s="709"/>
      <c r="AX71" s="709"/>
      <c r="AY71" s="709"/>
      <c r="AZ71" s="709"/>
      <c r="BA71" s="709"/>
      <c r="BB71" s="709"/>
      <c r="BC71" s="709"/>
      <c r="BD71" s="709"/>
      <c r="BE71" s="709"/>
      <c r="BF71" s="709"/>
      <c r="BG71" s="709"/>
      <c r="BH71" s="709"/>
      <c r="BI71" s="709"/>
      <c r="BJ71" s="709"/>
      <c r="BK71" s="709"/>
      <c r="BL71" s="709"/>
      <c r="BM71" s="709"/>
      <c r="BN71" s="709"/>
      <c r="BO71" s="709"/>
      <c r="BP71" s="709"/>
      <c r="BQ71" s="709"/>
      <c r="BR71" s="709"/>
      <c r="BS71" s="709"/>
      <c r="BT71" s="709"/>
      <c r="BU71" s="709"/>
      <c r="BV71" s="709"/>
      <c r="BW71" s="709"/>
      <c r="BX71" s="709"/>
      <c r="BY71" s="709"/>
    </row>
    <row r="72" spans="1:77" s="710" customFormat="1" ht="15" customHeight="1" x14ac:dyDescent="0.5">
      <c r="A72" s="820"/>
      <c r="B72" s="711" t="s">
        <v>237</v>
      </c>
      <c r="C72" s="556" t="s">
        <v>179</v>
      </c>
      <c r="D72" s="556" t="s">
        <v>179</v>
      </c>
      <c r="E72" s="556" t="s">
        <v>179</v>
      </c>
      <c r="F72" s="556" t="s">
        <v>179</v>
      </c>
      <c r="G72" s="556" t="s">
        <v>179</v>
      </c>
      <c r="H72" s="556" t="s">
        <v>179</v>
      </c>
      <c r="I72" s="556" t="s">
        <v>179</v>
      </c>
      <c r="J72" s="716" t="s">
        <v>179</v>
      </c>
      <c r="K72" s="556" t="s">
        <v>179</v>
      </c>
      <c r="L72" s="556" t="s">
        <v>179</v>
      </c>
      <c r="M72" s="698"/>
      <c r="N72" s="709"/>
      <c r="O72" s="709"/>
      <c r="P72" s="709"/>
      <c r="Q72" s="709"/>
      <c r="R72" s="709"/>
      <c r="S72" s="709"/>
      <c r="T72" s="709"/>
      <c r="U72" s="709"/>
      <c r="V72" s="709"/>
      <c r="W72" s="709"/>
      <c r="X72" s="709"/>
      <c r="Y72" s="709"/>
      <c r="Z72" s="709"/>
      <c r="AA72" s="709"/>
      <c r="AB72" s="709"/>
      <c r="AC72" s="709"/>
      <c r="AD72" s="709"/>
      <c r="AE72" s="709"/>
      <c r="AF72" s="709"/>
      <c r="AG72" s="709"/>
      <c r="AH72" s="709"/>
      <c r="AI72" s="709"/>
      <c r="AJ72" s="709"/>
      <c r="AK72" s="709"/>
      <c r="AL72" s="709"/>
      <c r="AM72" s="709"/>
      <c r="AN72" s="709"/>
      <c r="AO72" s="709"/>
      <c r="AP72" s="709"/>
      <c r="AQ72" s="709"/>
      <c r="AR72" s="709"/>
      <c r="AS72" s="709"/>
      <c r="AT72" s="709"/>
      <c r="AU72" s="709"/>
      <c r="AV72" s="709"/>
      <c r="AW72" s="709"/>
      <c r="AX72" s="709"/>
      <c r="AY72" s="709"/>
      <c r="AZ72" s="709"/>
      <c r="BA72" s="709"/>
      <c r="BB72" s="709"/>
      <c r="BC72" s="709"/>
      <c r="BD72" s="709"/>
      <c r="BE72" s="709"/>
      <c r="BF72" s="709"/>
      <c r="BG72" s="709"/>
      <c r="BH72" s="709"/>
      <c r="BI72" s="709"/>
      <c r="BJ72" s="709"/>
      <c r="BK72" s="709"/>
      <c r="BL72" s="709"/>
      <c r="BM72" s="709"/>
      <c r="BN72" s="709"/>
      <c r="BO72" s="709"/>
      <c r="BP72" s="709"/>
      <c r="BQ72" s="709"/>
      <c r="BR72" s="709"/>
      <c r="BS72" s="709"/>
      <c r="BT72" s="709"/>
      <c r="BU72" s="709"/>
      <c r="BV72" s="709"/>
      <c r="BW72" s="709"/>
      <c r="BX72" s="709"/>
      <c r="BY72" s="709"/>
    </row>
    <row r="73" spans="1:77" s="710" customFormat="1" ht="15" customHeight="1" x14ac:dyDescent="0.5">
      <c r="A73" s="821"/>
      <c r="B73" s="711" t="s">
        <v>238</v>
      </c>
      <c r="C73" s="556" t="s">
        <v>179</v>
      </c>
      <c r="D73" s="556" t="s">
        <v>179</v>
      </c>
      <c r="E73" s="556" t="s">
        <v>179</v>
      </c>
      <c r="F73" s="556" t="s">
        <v>179</v>
      </c>
      <c r="G73" s="556" t="s">
        <v>179</v>
      </c>
      <c r="H73" s="556" t="s">
        <v>179</v>
      </c>
      <c r="I73" s="556" t="s">
        <v>179</v>
      </c>
      <c r="J73" s="556" t="s">
        <v>179</v>
      </c>
      <c r="K73" s="556" t="s">
        <v>179</v>
      </c>
      <c r="L73" s="556" t="s">
        <v>179</v>
      </c>
      <c r="M73" s="698"/>
      <c r="N73" s="713"/>
      <c r="O73" s="713"/>
      <c r="P73" s="713"/>
      <c r="Q73" s="713"/>
      <c r="R73" s="713"/>
      <c r="S73" s="713"/>
    </row>
    <row r="74" spans="1:77" s="710" customFormat="1" ht="15" customHeight="1" x14ac:dyDescent="0.5">
      <c r="A74" s="819" t="s">
        <v>462</v>
      </c>
      <c r="B74" s="711" t="s">
        <v>1</v>
      </c>
      <c r="C74" s="556" t="str">
        <f t="shared" ref="C74:L74" si="27">IF(SUM(C75:C76)=0,"-",(SUM(C75:C76)))</f>
        <v>-</v>
      </c>
      <c r="D74" s="556" t="str">
        <f t="shared" si="27"/>
        <v>-</v>
      </c>
      <c r="E74" s="556" t="str">
        <f t="shared" si="27"/>
        <v>-</v>
      </c>
      <c r="F74" s="556" t="str">
        <f t="shared" si="27"/>
        <v>-</v>
      </c>
      <c r="G74" s="556" t="str">
        <f t="shared" si="27"/>
        <v>-</v>
      </c>
      <c r="H74" s="556" t="str">
        <f t="shared" si="27"/>
        <v>-</v>
      </c>
      <c r="I74" s="556" t="str">
        <f t="shared" si="27"/>
        <v>-</v>
      </c>
      <c r="J74" s="556" t="str">
        <f t="shared" si="27"/>
        <v>-</v>
      </c>
      <c r="K74" s="556" t="str">
        <f t="shared" si="27"/>
        <v>-</v>
      </c>
      <c r="L74" s="556" t="str">
        <f t="shared" si="27"/>
        <v>-</v>
      </c>
      <c r="M74" s="698"/>
      <c r="N74" s="709"/>
      <c r="O74" s="709"/>
      <c r="P74" s="709"/>
      <c r="Q74" s="709"/>
      <c r="R74" s="709"/>
      <c r="S74" s="709"/>
      <c r="T74" s="709"/>
      <c r="U74" s="709"/>
      <c r="V74" s="709"/>
      <c r="W74" s="709"/>
      <c r="X74" s="709"/>
      <c r="Y74" s="709"/>
      <c r="Z74" s="709"/>
      <c r="AA74" s="709"/>
      <c r="AB74" s="709"/>
      <c r="AC74" s="709"/>
      <c r="AD74" s="709"/>
      <c r="AE74" s="709"/>
      <c r="AF74" s="709"/>
      <c r="AG74" s="709"/>
      <c r="AH74" s="709"/>
      <c r="AI74" s="709"/>
      <c r="AJ74" s="709"/>
      <c r="AK74" s="709"/>
      <c r="AL74" s="709"/>
      <c r="AM74" s="709"/>
      <c r="AN74" s="709"/>
      <c r="AO74" s="709"/>
      <c r="AP74" s="709"/>
      <c r="AQ74" s="709"/>
      <c r="AR74" s="709"/>
      <c r="AS74" s="709"/>
      <c r="AT74" s="709"/>
      <c r="AU74" s="709"/>
      <c r="AV74" s="709"/>
      <c r="AW74" s="709"/>
      <c r="AX74" s="709"/>
      <c r="AY74" s="709"/>
      <c r="AZ74" s="709"/>
      <c r="BA74" s="709"/>
      <c r="BB74" s="709"/>
      <c r="BC74" s="709"/>
      <c r="BD74" s="709"/>
      <c r="BE74" s="709"/>
      <c r="BF74" s="709"/>
      <c r="BG74" s="709"/>
      <c r="BH74" s="709"/>
      <c r="BI74" s="709"/>
      <c r="BJ74" s="709"/>
      <c r="BK74" s="709"/>
      <c r="BL74" s="709"/>
      <c r="BM74" s="709"/>
      <c r="BN74" s="709"/>
      <c r="BO74" s="709"/>
      <c r="BP74" s="709"/>
      <c r="BQ74" s="709"/>
      <c r="BR74" s="709"/>
      <c r="BS74" s="709"/>
      <c r="BT74" s="709"/>
      <c r="BU74" s="709"/>
      <c r="BV74" s="709"/>
      <c r="BW74" s="709"/>
      <c r="BX74" s="709"/>
      <c r="BY74" s="709"/>
    </row>
    <row r="75" spans="1:77" s="710" customFormat="1" ht="15" customHeight="1" x14ac:dyDescent="0.5">
      <c r="A75" s="820"/>
      <c r="B75" s="711" t="s">
        <v>237</v>
      </c>
      <c r="C75" s="556" t="s">
        <v>179</v>
      </c>
      <c r="D75" s="556" t="s">
        <v>179</v>
      </c>
      <c r="E75" s="556" t="s">
        <v>179</v>
      </c>
      <c r="F75" s="556" t="s">
        <v>179</v>
      </c>
      <c r="G75" s="556" t="s">
        <v>179</v>
      </c>
      <c r="H75" s="556" t="s">
        <v>179</v>
      </c>
      <c r="I75" s="556" t="s">
        <v>179</v>
      </c>
      <c r="J75" s="716" t="s">
        <v>179</v>
      </c>
      <c r="K75" s="556" t="s">
        <v>179</v>
      </c>
      <c r="L75" s="556" t="s">
        <v>179</v>
      </c>
      <c r="M75" s="698"/>
      <c r="N75" s="709"/>
      <c r="O75" s="709"/>
      <c r="P75" s="709"/>
      <c r="Q75" s="709"/>
      <c r="R75" s="709"/>
      <c r="S75" s="709"/>
      <c r="T75" s="709"/>
      <c r="U75" s="709"/>
      <c r="V75" s="709"/>
      <c r="W75" s="709"/>
      <c r="X75" s="709"/>
      <c r="Y75" s="709"/>
      <c r="Z75" s="709"/>
      <c r="AA75" s="709"/>
      <c r="AB75" s="709"/>
      <c r="AC75" s="709"/>
      <c r="AD75" s="709"/>
      <c r="AE75" s="709"/>
      <c r="AF75" s="709"/>
      <c r="AG75" s="709"/>
      <c r="AH75" s="709"/>
      <c r="AI75" s="709"/>
      <c r="AJ75" s="709"/>
      <c r="AK75" s="709"/>
      <c r="AL75" s="709"/>
      <c r="AM75" s="709"/>
      <c r="AN75" s="709"/>
      <c r="AO75" s="709"/>
      <c r="AP75" s="709"/>
      <c r="AQ75" s="709"/>
      <c r="AR75" s="709"/>
      <c r="AS75" s="709"/>
      <c r="AT75" s="709"/>
      <c r="AU75" s="709"/>
      <c r="AV75" s="709"/>
      <c r="AW75" s="709"/>
      <c r="AX75" s="709"/>
      <c r="AY75" s="709"/>
      <c r="AZ75" s="709"/>
      <c r="BA75" s="709"/>
      <c r="BB75" s="709"/>
      <c r="BC75" s="709"/>
      <c r="BD75" s="709"/>
      <c r="BE75" s="709"/>
      <c r="BF75" s="709"/>
      <c r="BG75" s="709"/>
      <c r="BH75" s="709"/>
      <c r="BI75" s="709"/>
      <c r="BJ75" s="709"/>
      <c r="BK75" s="709"/>
      <c r="BL75" s="709"/>
      <c r="BM75" s="709"/>
      <c r="BN75" s="709"/>
      <c r="BO75" s="709"/>
      <c r="BP75" s="709"/>
      <c r="BQ75" s="709"/>
      <c r="BR75" s="709"/>
      <c r="BS75" s="709"/>
      <c r="BT75" s="709"/>
      <c r="BU75" s="709"/>
      <c r="BV75" s="709"/>
      <c r="BW75" s="709"/>
      <c r="BX75" s="709"/>
      <c r="BY75" s="709"/>
    </row>
    <row r="76" spans="1:77" s="710" customFormat="1" ht="15" customHeight="1" x14ac:dyDescent="0.5">
      <c r="A76" s="821"/>
      <c r="B76" s="711" t="s">
        <v>238</v>
      </c>
      <c r="C76" s="556" t="s">
        <v>179</v>
      </c>
      <c r="D76" s="556" t="s">
        <v>179</v>
      </c>
      <c r="E76" s="556" t="s">
        <v>179</v>
      </c>
      <c r="F76" s="556" t="s">
        <v>179</v>
      </c>
      <c r="G76" s="556" t="s">
        <v>179</v>
      </c>
      <c r="H76" s="556" t="s">
        <v>179</v>
      </c>
      <c r="I76" s="556" t="s">
        <v>179</v>
      </c>
      <c r="J76" s="716" t="s">
        <v>179</v>
      </c>
      <c r="K76" s="556" t="s">
        <v>179</v>
      </c>
      <c r="L76" s="556" t="s">
        <v>179</v>
      </c>
      <c r="M76" s="698"/>
      <c r="N76" s="709"/>
      <c r="O76" s="709"/>
      <c r="P76" s="709"/>
      <c r="Q76" s="709"/>
      <c r="R76" s="709"/>
      <c r="S76" s="709"/>
      <c r="T76" s="709"/>
      <c r="U76" s="709"/>
      <c r="V76" s="709"/>
      <c r="W76" s="709"/>
      <c r="X76" s="709"/>
      <c r="Y76" s="709"/>
      <c r="Z76" s="709"/>
      <c r="AA76" s="709"/>
      <c r="AB76" s="709"/>
      <c r="AC76" s="709"/>
      <c r="AD76" s="709"/>
      <c r="AE76" s="709"/>
      <c r="AF76" s="709"/>
      <c r="AG76" s="709"/>
      <c r="AH76" s="709"/>
      <c r="AI76" s="709"/>
      <c r="AJ76" s="709"/>
      <c r="AK76" s="709"/>
      <c r="AL76" s="709"/>
      <c r="AM76" s="709"/>
      <c r="AN76" s="709"/>
      <c r="AO76" s="709"/>
      <c r="AP76" s="709"/>
      <c r="AQ76" s="709"/>
      <c r="AR76" s="709"/>
      <c r="AS76" s="709"/>
      <c r="AT76" s="709"/>
      <c r="AU76" s="709"/>
      <c r="AV76" s="709"/>
      <c r="AW76" s="709"/>
      <c r="AX76" s="709"/>
      <c r="AY76" s="709"/>
      <c r="AZ76" s="709"/>
      <c r="BA76" s="709"/>
      <c r="BB76" s="709"/>
      <c r="BC76" s="709"/>
      <c r="BD76" s="709"/>
      <c r="BE76" s="709"/>
      <c r="BF76" s="709"/>
      <c r="BG76" s="709"/>
      <c r="BH76" s="709"/>
      <c r="BI76" s="709"/>
      <c r="BJ76" s="709"/>
      <c r="BK76" s="709"/>
      <c r="BL76" s="709"/>
      <c r="BM76" s="709"/>
      <c r="BN76" s="709"/>
      <c r="BO76" s="709"/>
      <c r="BP76" s="709"/>
      <c r="BQ76" s="709"/>
      <c r="BR76" s="709"/>
      <c r="BS76" s="709"/>
      <c r="BT76" s="709"/>
      <c r="BU76" s="709"/>
      <c r="BV76" s="709"/>
      <c r="BW76" s="709"/>
      <c r="BX76" s="709"/>
      <c r="BY76" s="709"/>
    </row>
    <row r="77" spans="1:77" s="710" customFormat="1" ht="15" customHeight="1" x14ac:dyDescent="0.5">
      <c r="A77" s="819" t="s">
        <v>463</v>
      </c>
      <c r="B77" s="711" t="s">
        <v>1</v>
      </c>
      <c r="C77" s="556" t="str">
        <f t="shared" ref="C77:L77" si="28">IF(SUM(C78:C79)=0,"-",(SUM(C78:C79)))</f>
        <v>-</v>
      </c>
      <c r="D77" s="556" t="str">
        <f t="shared" si="28"/>
        <v>-</v>
      </c>
      <c r="E77" s="556" t="str">
        <f t="shared" si="28"/>
        <v>-</v>
      </c>
      <c r="F77" s="556" t="str">
        <f t="shared" si="28"/>
        <v>-</v>
      </c>
      <c r="G77" s="556" t="str">
        <f t="shared" si="28"/>
        <v>-</v>
      </c>
      <c r="H77" s="556" t="str">
        <f t="shared" si="28"/>
        <v>-</v>
      </c>
      <c r="I77" s="556" t="str">
        <f t="shared" si="28"/>
        <v>-</v>
      </c>
      <c r="J77" s="556" t="str">
        <f t="shared" si="28"/>
        <v>-</v>
      </c>
      <c r="K77" s="556" t="str">
        <f t="shared" si="28"/>
        <v>-</v>
      </c>
      <c r="L77" s="556" t="str">
        <f t="shared" si="28"/>
        <v>-</v>
      </c>
      <c r="M77" s="698"/>
      <c r="N77" s="709"/>
      <c r="O77" s="709"/>
      <c r="P77" s="709"/>
      <c r="Q77" s="709"/>
      <c r="R77" s="709"/>
      <c r="S77" s="709"/>
      <c r="T77" s="709"/>
      <c r="U77" s="709"/>
      <c r="V77" s="709"/>
      <c r="W77" s="709"/>
      <c r="X77" s="709"/>
      <c r="Y77" s="709"/>
      <c r="Z77" s="709"/>
      <c r="AA77" s="709"/>
      <c r="AB77" s="709"/>
      <c r="AC77" s="709"/>
      <c r="AD77" s="709"/>
      <c r="AE77" s="709"/>
      <c r="AF77" s="709"/>
      <c r="AG77" s="709"/>
      <c r="AH77" s="709"/>
      <c r="AI77" s="709"/>
      <c r="AJ77" s="709"/>
      <c r="AK77" s="709"/>
      <c r="AL77" s="709"/>
      <c r="AM77" s="709"/>
      <c r="AN77" s="709"/>
      <c r="AO77" s="709"/>
      <c r="AP77" s="709"/>
      <c r="AQ77" s="709"/>
      <c r="AR77" s="709"/>
      <c r="AS77" s="709"/>
      <c r="AT77" s="709"/>
      <c r="AU77" s="709"/>
      <c r="AV77" s="709"/>
      <c r="AW77" s="709"/>
      <c r="AX77" s="709"/>
      <c r="AY77" s="709"/>
      <c r="AZ77" s="709"/>
      <c r="BA77" s="709"/>
      <c r="BB77" s="709"/>
      <c r="BC77" s="709"/>
      <c r="BD77" s="709"/>
      <c r="BE77" s="709"/>
      <c r="BF77" s="709"/>
      <c r="BG77" s="709"/>
      <c r="BH77" s="709"/>
      <c r="BI77" s="709"/>
      <c r="BJ77" s="709"/>
      <c r="BK77" s="709"/>
      <c r="BL77" s="709"/>
      <c r="BM77" s="709"/>
      <c r="BN77" s="709"/>
      <c r="BO77" s="709"/>
      <c r="BP77" s="709"/>
      <c r="BQ77" s="709"/>
      <c r="BR77" s="709"/>
      <c r="BS77" s="709"/>
      <c r="BT77" s="709"/>
      <c r="BU77" s="709"/>
      <c r="BV77" s="709"/>
      <c r="BW77" s="709"/>
      <c r="BX77" s="709"/>
      <c r="BY77" s="709"/>
    </row>
    <row r="78" spans="1:77" s="710" customFormat="1" ht="15" customHeight="1" x14ac:dyDescent="0.5">
      <c r="A78" s="820"/>
      <c r="B78" s="711" t="s">
        <v>237</v>
      </c>
      <c r="C78" s="556" t="s">
        <v>179</v>
      </c>
      <c r="D78" s="556" t="s">
        <v>179</v>
      </c>
      <c r="E78" s="556" t="s">
        <v>179</v>
      </c>
      <c r="F78" s="556" t="s">
        <v>179</v>
      </c>
      <c r="G78" s="556" t="s">
        <v>179</v>
      </c>
      <c r="H78" s="556" t="s">
        <v>179</v>
      </c>
      <c r="I78" s="556" t="s">
        <v>179</v>
      </c>
      <c r="J78" s="716" t="s">
        <v>179</v>
      </c>
      <c r="K78" s="556" t="s">
        <v>179</v>
      </c>
      <c r="L78" s="556" t="s">
        <v>179</v>
      </c>
      <c r="M78" s="698"/>
      <c r="N78" s="709"/>
      <c r="O78" s="709"/>
      <c r="P78" s="709"/>
      <c r="Q78" s="709"/>
      <c r="R78" s="709"/>
      <c r="S78" s="709"/>
      <c r="T78" s="709"/>
      <c r="U78" s="709"/>
      <c r="V78" s="709"/>
      <c r="W78" s="709"/>
      <c r="X78" s="709"/>
      <c r="Y78" s="709"/>
      <c r="Z78" s="709"/>
      <c r="AA78" s="709"/>
      <c r="AB78" s="709"/>
      <c r="AC78" s="709"/>
      <c r="AD78" s="709"/>
      <c r="AE78" s="709"/>
      <c r="AF78" s="709"/>
      <c r="AG78" s="709"/>
      <c r="AH78" s="709"/>
      <c r="AI78" s="709"/>
      <c r="AJ78" s="709"/>
      <c r="AK78" s="709"/>
      <c r="AL78" s="709"/>
      <c r="AM78" s="709"/>
      <c r="AN78" s="709"/>
      <c r="AO78" s="709"/>
      <c r="AP78" s="709"/>
      <c r="AQ78" s="709"/>
      <c r="AR78" s="709"/>
      <c r="AS78" s="709"/>
      <c r="AT78" s="709"/>
      <c r="AU78" s="709"/>
      <c r="AV78" s="709"/>
      <c r="AW78" s="709"/>
      <c r="AX78" s="709"/>
      <c r="AY78" s="709"/>
      <c r="AZ78" s="709"/>
      <c r="BA78" s="709"/>
      <c r="BB78" s="709"/>
      <c r="BC78" s="709"/>
      <c r="BD78" s="709"/>
      <c r="BE78" s="709"/>
      <c r="BF78" s="709"/>
      <c r="BG78" s="709"/>
      <c r="BH78" s="709"/>
      <c r="BI78" s="709"/>
      <c r="BJ78" s="709"/>
      <c r="BK78" s="709"/>
      <c r="BL78" s="709"/>
      <c r="BM78" s="709"/>
      <c r="BN78" s="709"/>
      <c r="BO78" s="709"/>
      <c r="BP78" s="709"/>
      <c r="BQ78" s="709"/>
      <c r="BR78" s="709"/>
      <c r="BS78" s="709"/>
      <c r="BT78" s="709"/>
      <c r="BU78" s="709"/>
      <c r="BV78" s="709"/>
      <c r="BW78" s="709"/>
      <c r="BX78" s="709"/>
      <c r="BY78" s="709"/>
    </row>
    <row r="79" spans="1:77" s="710" customFormat="1" ht="15" customHeight="1" x14ac:dyDescent="0.5">
      <c r="A79" s="821"/>
      <c r="B79" s="711" t="s">
        <v>238</v>
      </c>
      <c r="C79" s="556" t="s">
        <v>179</v>
      </c>
      <c r="D79" s="556" t="s">
        <v>179</v>
      </c>
      <c r="E79" s="556" t="s">
        <v>179</v>
      </c>
      <c r="F79" s="556" t="s">
        <v>179</v>
      </c>
      <c r="G79" s="556" t="s">
        <v>179</v>
      </c>
      <c r="H79" s="556" t="s">
        <v>179</v>
      </c>
      <c r="I79" s="556" t="s">
        <v>179</v>
      </c>
      <c r="J79" s="716" t="s">
        <v>179</v>
      </c>
      <c r="K79" s="556" t="s">
        <v>179</v>
      </c>
      <c r="L79" s="556" t="s">
        <v>179</v>
      </c>
      <c r="M79" s="698"/>
      <c r="N79" s="709"/>
      <c r="O79" s="709"/>
      <c r="P79" s="709"/>
      <c r="Q79" s="709"/>
      <c r="R79" s="709"/>
      <c r="S79" s="709"/>
      <c r="T79" s="709"/>
      <c r="U79" s="709"/>
      <c r="V79" s="709"/>
      <c r="W79" s="709"/>
      <c r="X79" s="709"/>
      <c r="Y79" s="709"/>
      <c r="Z79" s="709"/>
      <c r="AA79" s="709"/>
      <c r="AB79" s="709"/>
      <c r="AC79" s="709"/>
      <c r="AD79" s="709"/>
      <c r="AE79" s="709"/>
      <c r="AF79" s="709"/>
      <c r="AG79" s="709"/>
      <c r="AH79" s="709"/>
      <c r="AI79" s="709"/>
      <c r="AJ79" s="709"/>
      <c r="AK79" s="709"/>
      <c r="AL79" s="709"/>
      <c r="AM79" s="709"/>
      <c r="AN79" s="709"/>
      <c r="AO79" s="709"/>
      <c r="AP79" s="709"/>
      <c r="AQ79" s="709"/>
      <c r="AR79" s="709"/>
      <c r="AS79" s="709"/>
      <c r="AT79" s="709"/>
      <c r="AU79" s="709"/>
      <c r="AV79" s="709"/>
      <c r="AW79" s="709"/>
      <c r="AX79" s="709"/>
      <c r="AY79" s="709"/>
      <c r="AZ79" s="709"/>
      <c r="BA79" s="709"/>
      <c r="BB79" s="709"/>
      <c r="BC79" s="709"/>
      <c r="BD79" s="709"/>
      <c r="BE79" s="709"/>
      <c r="BF79" s="709"/>
      <c r="BG79" s="709"/>
      <c r="BH79" s="709"/>
      <c r="BI79" s="709"/>
      <c r="BJ79" s="709"/>
      <c r="BK79" s="709"/>
      <c r="BL79" s="709"/>
      <c r="BM79" s="709"/>
      <c r="BN79" s="709"/>
      <c r="BO79" s="709"/>
      <c r="BP79" s="709"/>
      <c r="BQ79" s="709"/>
      <c r="BR79" s="709"/>
      <c r="BS79" s="709"/>
      <c r="BT79" s="709"/>
      <c r="BU79" s="709"/>
      <c r="BV79" s="709"/>
      <c r="BW79" s="709"/>
      <c r="BX79" s="709"/>
      <c r="BY79" s="709"/>
    </row>
    <row r="80" spans="1:77" s="90" customFormat="1" ht="11.25" customHeight="1" x14ac:dyDescent="0.5">
      <c r="A80" s="249"/>
      <c r="B80" s="206"/>
      <c r="C80" s="207"/>
      <c r="D80" s="207"/>
      <c r="E80" s="561"/>
      <c r="F80" s="561"/>
      <c r="G80" s="427"/>
      <c r="H80" s="208"/>
      <c r="I80" s="207"/>
      <c r="J80" s="208"/>
      <c r="K80" s="207"/>
      <c r="L80" s="208"/>
      <c r="M80" s="140"/>
      <c r="N80" s="92"/>
      <c r="O80" s="92"/>
      <c r="P80" s="92"/>
      <c r="Q80" s="92"/>
      <c r="R80" s="92"/>
      <c r="S80" s="92"/>
    </row>
    <row r="81" spans="1:13" ht="16" x14ac:dyDescent="0.5">
      <c r="A81" s="313" t="s">
        <v>272</v>
      </c>
      <c r="B81" s="213"/>
      <c r="C81" s="213"/>
      <c r="D81" s="213"/>
      <c r="E81" s="562"/>
      <c r="F81" s="562"/>
      <c r="G81" s="428"/>
      <c r="H81" s="213"/>
      <c r="I81" s="213"/>
      <c r="J81" s="213"/>
      <c r="K81" s="213"/>
      <c r="L81" s="213"/>
      <c r="M81" s="84"/>
    </row>
    <row r="82" spans="1:13" ht="16" x14ac:dyDescent="0.5">
      <c r="A82" s="429"/>
      <c r="B82" s="213"/>
      <c r="C82" s="213"/>
      <c r="D82" s="213"/>
      <c r="E82" s="562"/>
      <c r="F82" s="562"/>
      <c r="G82" s="428"/>
      <c r="H82" s="213"/>
      <c r="I82" s="213"/>
      <c r="J82" s="213"/>
      <c r="K82" s="213"/>
      <c r="L82" s="213"/>
    </row>
    <row r="83" spans="1:13" ht="16" x14ac:dyDescent="0.5">
      <c r="A83" s="376" t="s">
        <v>389</v>
      </c>
      <c r="B83" s="213"/>
      <c r="C83" s="213"/>
      <c r="D83" s="213"/>
      <c r="E83" s="562"/>
      <c r="F83" s="562"/>
      <c r="G83" s="428"/>
      <c r="H83" s="213"/>
      <c r="I83" s="213"/>
      <c r="J83" s="213"/>
      <c r="K83" s="213"/>
      <c r="L83" s="213"/>
    </row>
    <row r="84" spans="1:13" ht="16" x14ac:dyDescent="0.5">
      <c r="A84" s="376"/>
      <c r="B84" s="213"/>
      <c r="C84" s="213"/>
      <c r="D84" s="213"/>
      <c r="E84" s="562"/>
      <c r="F84" s="562"/>
      <c r="G84" s="428"/>
      <c r="H84" s="213"/>
      <c r="I84" s="213"/>
      <c r="J84" s="213"/>
      <c r="K84" s="213"/>
      <c r="L84" s="213"/>
    </row>
    <row r="85" spans="1:13" ht="16" x14ac:dyDescent="0.5">
      <c r="A85" s="331"/>
      <c r="B85" s="213"/>
      <c r="C85" s="213"/>
      <c r="D85" s="213"/>
      <c r="E85" s="562"/>
      <c r="F85" s="562"/>
      <c r="G85" s="428"/>
      <c r="H85" s="213"/>
      <c r="I85" s="213"/>
      <c r="J85" s="213"/>
      <c r="K85" s="213"/>
      <c r="L85" s="213"/>
    </row>
    <row r="86" spans="1:13" ht="16" x14ac:dyDescent="0.5">
      <c r="A86" s="331"/>
      <c r="B86" s="213"/>
      <c r="C86" s="213"/>
      <c r="D86" s="213"/>
      <c r="E86" s="562"/>
      <c r="F86" s="562"/>
      <c r="G86" s="428"/>
      <c r="H86" s="213"/>
      <c r="I86" s="213"/>
      <c r="J86" s="213"/>
      <c r="K86" s="213"/>
      <c r="L86" s="213"/>
    </row>
    <row r="87" spans="1:13" ht="16" x14ac:dyDescent="0.5">
      <c r="A87" s="331"/>
      <c r="B87" s="213"/>
      <c r="C87" s="213"/>
      <c r="D87" s="213"/>
      <c r="E87" s="562"/>
      <c r="F87" s="562"/>
      <c r="G87" s="428"/>
      <c r="H87" s="213"/>
      <c r="I87" s="213"/>
      <c r="J87" s="213"/>
      <c r="K87" s="213"/>
      <c r="L87" s="213"/>
    </row>
  </sheetData>
  <customSheetViews>
    <customSheetView guid="{26A1900F-5848-4061-AA0B-E0B8C2AC890B}" showPageBreaks="1" showGridLines="0" printArea="1" view="pageBreakPreview" topLeftCell="E1">
      <selection activeCell="G13" sqref="G13"/>
      <rowBreaks count="6" manualBreakCount="6">
        <brk id="168" min="693" max="170" man="1"/>
        <brk id="172" min="65281" max="173" man="1"/>
        <brk id="176" min="46329" max="177" man="1"/>
        <brk id="21389" min="175" max="39553" man="1"/>
        <brk id="22285" min="171" max="43765" man="1"/>
        <brk id="23273" min="167" max="44805" man="1"/>
      </rowBreaks>
      <pageMargins left="0.78740157480314965" right="0.78740157480314965" top="0.78740157480314965" bottom="0.78740157480314965" header="0" footer="0"/>
      <pageSetup paperSize="9" scale="84" orientation="landscape" r:id="rId1"/>
      <headerFooter alignWithMargins="0"/>
    </customSheetView>
    <customSheetView guid="{B606BD3A-C42E-4EF1-8D52-58C00303D192}" showPageBreaks="1" showGridLines="0" printArea="1" view="pageBreakPreview" topLeftCell="E1">
      <selection activeCell="K2" sqref="K2:K3"/>
      <rowBreaks count="6" manualBreakCount="6">
        <brk id="168" min="693" max="170" man="1"/>
        <brk id="172" min="65281" max="173" man="1"/>
        <brk id="176" min="46329" max="177" man="1"/>
        <brk id="21389" min="175" max="39553" man="1"/>
        <brk id="22285" min="171" max="43765" man="1"/>
        <brk id="23273" min="167" max="44805" man="1"/>
      </rowBreaks>
      <pageMargins left="0.78740157480314965" right="0.78740157480314965" top="0.78740157480314965" bottom="0.78740157480314965" header="0" footer="0"/>
      <pageSetup paperSize="9" scale="84" orientation="landscape" r:id="rId2"/>
      <headerFooter alignWithMargins="0"/>
    </customSheetView>
  </customSheetViews>
  <mergeCells count="36">
    <mergeCell ref="A71:A73"/>
    <mergeCell ref="A74:A76"/>
    <mergeCell ref="A77:A79"/>
    <mergeCell ref="A14:A16"/>
    <mergeCell ref="A17:A19"/>
    <mergeCell ref="G2:J2"/>
    <mergeCell ref="A8:A10"/>
    <mergeCell ref="A11:A13"/>
    <mergeCell ref="A5:A7"/>
    <mergeCell ref="C2:F2"/>
    <mergeCell ref="K2:L2"/>
    <mergeCell ref="C3:D3"/>
    <mergeCell ref="E3:E4"/>
    <mergeCell ref="F3:F4"/>
    <mergeCell ref="G3:G4"/>
    <mergeCell ref="H3:H4"/>
    <mergeCell ref="I3:J3"/>
    <mergeCell ref="K3:K4"/>
    <mergeCell ref="L3:L4"/>
    <mergeCell ref="A62:A64"/>
    <mergeCell ref="A20:A22"/>
    <mergeCell ref="A23:A25"/>
    <mergeCell ref="A26:A28"/>
    <mergeCell ref="A29:A31"/>
    <mergeCell ref="A32:A34"/>
    <mergeCell ref="A35:A37"/>
    <mergeCell ref="A65:A67"/>
    <mergeCell ref="A68:A70"/>
    <mergeCell ref="A38:A40"/>
    <mergeCell ref="A41:A43"/>
    <mergeCell ref="A44:A46"/>
    <mergeCell ref="A47:A49"/>
    <mergeCell ref="A50:A52"/>
    <mergeCell ref="A53:A55"/>
    <mergeCell ref="A56:A58"/>
    <mergeCell ref="A59:A61"/>
  </mergeCells>
  <phoneticPr fontId="2"/>
  <pageMargins left="0.78740157480314965" right="0.52" top="0.78740157480314965" bottom="0.78740157480314965" header="0" footer="0"/>
  <pageSetup paperSize="9" scale="37" orientation="landscape" r:id="rId3"/>
  <headerFooter alignWithMargins="0"/>
  <rowBreaks count="7" manualBreakCount="7">
    <brk id="83" max="11" man="1"/>
    <brk id="168" min="693" max="170" man="1"/>
    <brk id="172" min="65281" max="173" man="1"/>
    <brk id="176" min="46329" max="177" man="1"/>
    <brk id="21389" min="175" max="39553" man="1"/>
    <brk id="22285" min="171" max="43765" man="1"/>
    <brk id="23273" min="167" max="4480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view="pageBreakPreview" zoomScale="80" zoomScaleNormal="25" zoomScaleSheetLayoutView="80" workbookViewId="0">
      <pane xSplit="2" ySplit="10" topLeftCell="C11" activePane="bottomRight" state="frozen"/>
      <selection pane="topRight" activeCell="C1" sqref="C1"/>
      <selection pane="bottomLeft" activeCell="A11" sqref="A11"/>
      <selection pane="bottomRight" activeCell="T14" sqref="T14"/>
    </sheetView>
  </sheetViews>
  <sheetFormatPr defaultColWidth="9" defaultRowHeight="14" x14ac:dyDescent="0.3"/>
  <cols>
    <col min="1" max="1" width="16.6328125" style="129" customWidth="1"/>
    <col min="2" max="2" width="7.6328125" style="164" customWidth="1"/>
    <col min="3" max="16" width="9.6328125" style="80" customWidth="1"/>
    <col min="17" max="18" width="9.6328125" style="124" customWidth="1"/>
    <col min="19" max="16384" width="9" style="80"/>
  </cols>
  <sheetData>
    <row r="1" spans="1:20" ht="18" customHeight="1" x14ac:dyDescent="0.5">
      <c r="A1" s="239" t="s">
        <v>355</v>
      </c>
      <c r="B1" s="438"/>
      <c r="C1" s="213"/>
      <c r="D1" s="438"/>
      <c r="E1" s="438"/>
      <c r="F1" s="213"/>
      <c r="G1" s="213"/>
      <c r="H1" s="213"/>
      <c r="I1" s="213"/>
      <c r="J1" s="213"/>
      <c r="K1" s="213"/>
      <c r="L1" s="213"/>
      <c r="M1" s="213"/>
      <c r="N1" s="262"/>
      <c r="O1" s="262"/>
      <c r="P1" s="262"/>
      <c r="Q1" s="863" t="s">
        <v>486</v>
      </c>
      <c r="R1" s="863"/>
      <c r="S1" s="88"/>
    </row>
    <row r="2" spans="1:20" ht="14.25" customHeight="1" x14ac:dyDescent="0.5">
      <c r="A2" s="440"/>
      <c r="B2" s="858"/>
      <c r="C2" s="870" t="s">
        <v>226</v>
      </c>
      <c r="D2" s="437"/>
      <c r="E2" s="437"/>
      <c r="F2" s="870" t="s">
        <v>271</v>
      </c>
      <c r="G2" s="437"/>
      <c r="H2" s="437"/>
      <c r="I2" s="870" t="s">
        <v>217</v>
      </c>
      <c r="J2" s="437"/>
      <c r="K2" s="437"/>
      <c r="L2" s="864" t="s">
        <v>227</v>
      </c>
      <c r="M2" s="868" t="s">
        <v>228</v>
      </c>
      <c r="N2" s="437"/>
      <c r="O2" s="870" t="s">
        <v>229</v>
      </c>
      <c r="P2" s="436"/>
      <c r="Q2" s="873" t="s">
        <v>317</v>
      </c>
      <c r="R2" s="802"/>
      <c r="S2" s="160"/>
      <c r="T2" s="84"/>
    </row>
    <row r="3" spans="1:20" s="163" customFormat="1" ht="15" customHeight="1" x14ac:dyDescent="0.5">
      <c r="A3" s="419"/>
      <c r="B3" s="859"/>
      <c r="C3" s="874"/>
      <c r="D3" s="779" t="s">
        <v>230</v>
      </c>
      <c r="E3" s="873"/>
      <c r="F3" s="874"/>
      <c r="G3" s="779" t="s">
        <v>230</v>
      </c>
      <c r="H3" s="776"/>
      <c r="I3" s="874"/>
      <c r="J3" s="769" t="s">
        <v>318</v>
      </c>
      <c r="K3" s="770"/>
      <c r="L3" s="865"/>
      <c r="M3" s="869"/>
      <c r="N3" s="864" t="s">
        <v>231</v>
      </c>
      <c r="O3" s="871"/>
      <c r="P3" s="442"/>
      <c r="Q3" s="858" t="s">
        <v>322</v>
      </c>
      <c r="R3" s="778" t="s">
        <v>323</v>
      </c>
      <c r="S3" s="161"/>
      <c r="T3" s="162"/>
    </row>
    <row r="4" spans="1:20" s="163" customFormat="1" ht="89.25" customHeight="1" x14ac:dyDescent="0.5">
      <c r="A4" s="421"/>
      <c r="B4" s="443"/>
      <c r="C4" s="441"/>
      <c r="D4" s="193" t="s">
        <v>315</v>
      </c>
      <c r="E4" s="193" t="s">
        <v>316</v>
      </c>
      <c r="F4" s="441"/>
      <c r="G4" s="193" t="s">
        <v>319</v>
      </c>
      <c r="H4" s="193" t="s">
        <v>320</v>
      </c>
      <c r="I4" s="444"/>
      <c r="J4" s="193" t="s">
        <v>390</v>
      </c>
      <c r="K4" s="193" t="s">
        <v>321</v>
      </c>
      <c r="L4" s="865"/>
      <c r="M4" s="869"/>
      <c r="N4" s="865"/>
      <c r="O4" s="872"/>
      <c r="P4" s="182" t="s">
        <v>400</v>
      </c>
      <c r="Q4" s="866"/>
      <c r="R4" s="867"/>
      <c r="S4" s="161"/>
      <c r="T4" s="162"/>
    </row>
    <row r="5" spans="1:20" ht="18" customHeight="1" x14ac:dyDescent="0.5">
      <c r="A5" s="762" t="s">
        <v>213</v>
      </c>
      <c r="B5" s="356" t="s">
        <v>1</v>
      </c>
      <c r="C5" s="199">
        <v>1769</v>
      </c>
      <c r="D5" s="199">
        <v>176</v>
      </c>
      <c r="E5" s="199">
        <v>427</v>
      </c>
      <c r="F5" s="199">
        <v>1770</v>
      </c>
      <c r="G5" s="199">
        <v>369</v>
      </c>
      <c r="H5" s="199">
        <v>445</v>
      </c>
      <c r="I5" s="199">
        <v>1764</v>
      </c>
      <c r="J5" s="199">
        <v>511</v>
      </c>
      <c r="K5" s="199">
        <v>152</v>
      </c>
      <c r="L5" s="199">
        <v>191</v>
      </c>
      <c r="M5" s="199">
        <v>307</v>
      </c>
      <c r="N5" s="199">
        <v>47</v>
      </c>
      <c r="O5" s="199">
        <v>303</v>
      </c>
      <c r="P5" s="199">
        <v>149</v>
      </c>
      <c r="Q5" s="199">
        <v>1241</v>
      </c>
      <c r="R5" s="199">
        <v>487</v>
      </c>
      <c r="S5" s="109"/>
    </row>
    <row r="6" spans="1:20" ht="18" customHeight="1" x14ac:dyDescent="0.5">
      <c r="A6" s="860"/>
      <c r="B6" s="356" t="s">
        <v>237</v>
      </c>
      <c r="C6" s="199">
        <v>656</v>
      </c>
      <c r="D6" s="199">
        <v>66</v>
      </c>
      <c r="E6" s="199">
        <v>170</v>
      </c>
      <c r="F6" s="199">
        <v>659</v>
      </c>
      <c r="G6" s="199">
        <v>144</v>
      </c>
      <c r="H6" s="199">
        <v>154</v>
      </c>
      <c r="I6" s="199">
        <v>653</v>
      </c>
      <c r="J6" s="199">
        <v>185</v>
      </c>
      <c r="K6" s="199">
        <v>73</v>
      </c>
      <c r="L6" s="199">
        <v>77</v>
      </c>
      <c r="M6" s="199">
        <v>159</v>
      </c>
      <c r="N6" s="199">
        <v>36</v>
      </c>
      <c r="O6" s="199">
        <v>108</v>
      </c>
      <c r="P6" s="199">
        <v>49</v>
      </c>
      <c r="Q6" s="199">
        <v>382</v>
      </c>
      <c r="R6" s="199">
        <v>267</v>
      </c>
      <c r="S6" s="109"/>
    </row>
    <row r="7" spans="1:20" ht="18" customHeight="1" x14ac:dyDescent="0.5">
      <c r="A7" s="861"/>
      <c r="B7" s="356" t="s">
        <v>238</v>
      </c>
      <c r="C7" s="199">
        <v>1113</v>
      </c>
      <c r="D7" s="199">
        <v>110</v>
      </c>
      <c r="E7" s="199">
        <v>257</v>
      </c>
      <c r="F7" s="199">
        <v>1111</v>
      </c>
      <c r="G7" s="199">
        <v>225</v>
      </c>
      <c r="H7" s="199">
        <v>291</v>
      </c>
      <c r="I7" s="199">
        <v>1111</v>
      </c>
      <c r="J7" s="199">
        <v>326</v>
      </c>
      <c r="K7" s="199">
        <v>79</v>
      </c>
      <c r="L7" s="199">
        <v>114</v>
      </c>
      <c r="M7" s="199">
        <v>148</v>
      </c>
      <c r="N7" s="199">
        <v>11</v>
      </c>
      <c r="O7" s="199">
        <v>195</v>
      </c>
      <c r="P7" s="199">
        <v>100</v>
      </c>
      <c r="Q7" s="199">
        <v>859</v>
      </c>
      <c r="R7" s="199">
        <v>220</v>
      </c>
      <c r="S7" s="109"/>
    </row>
    <row r="8" spans="1:20" s="125" customFormat="1" ht="18" customHeight="1" x14ac:dyDescent="0.5">
      <c r="A8" s="760" t="s">
        <v>451</v>
      </c>
      <c r="B8" s="221" t="s">
        <v>1</v>
      </c>
      <c r="C8" s="186">
        <f>SUM(C9:C10)</f>
        <v>158</v>
      </c>
      <c r="D8" s="186">
        <f t="shared" ref="D8:R8" si="0">SUM(D9:D10)</f>
        <v>16</v>
      </c>
      <c r="E8" s="186">
        <f t="shared" si="0"/>
        <v>72</v>
      </c>
      <c r="F8" s="186">
        <f t="shared" si="0"/>
        <v>158</v>
      </c>
      <c r="G8" s="186">
        <f>SUM(G9:G10)</f>
        <v>32</v>
      </c>
      <c r="H8" s="186">
        <f t="shared" si="0"/>
        <v>62</v>
      </c>
      <c r="I8" s="186">
        <f t="shared" si="0"/>
        <v>158</v>
      </c>
      <c r="J8" s="186">
        <f t="shared" si="0"/>
        <v>43</v>
      </c>
      <c r="K8" s="186">
        <f t="shared" si="0"/>
        <v>18</v>
      </c>
      <c r="L8" s="186">
        <f t="shared" si="0"/>
        <v>20</v>
      </c>
      <c r="M8" s="186">
        <f t="shared" si="0"/>
        <v>15</v>
      </c>
      <c r="N8" s="186">
        <f t="shared" si="0"/>
        <v>8</v>
      </c>
      <c r="O8" s="186">
        <f t="shared" si="0"/>
        <v>27</v>
      </c>
      <c r="P8" s="186">
        <f>SUM(P9:P10)</f>
        <v>24</v>
      </c>
      <c r="Q8" s="186">
        <f t="shared" si="0"/>
        <v>131</v>
      </c>
      <c r="R8" s="186">
        <f t="shared" si="0"/>
        <v>31</v>
      </c>
      <c r="S8" s="92"/>
    </row>
    <row r="9" spans="1:20" s="125" customFormat="1" ht="18" customHeight="1" x14ac:dyDescent="0.5">
      <c r="A9" s="852"/>
      <c r="B9" s="221" t="s">
        <v>237</v>
      </c>
      <c r="C9" s="186">
        <f>SUM(C12,C39)</f>
        <v>54</v>
      </c>
      <c r="D9" s="186">
        <f t="shared" ref="D9:R9" si="1">SUM(D12,D39)</f>
        <v>6</v>
      </c>
      <c r="E9" s="186">
        <f t="shared" si="1"/>
        <v>23</v>
      </c>
      <c r="F9" s="186">
        <f t="shared" si="1"/>
        <v>54</v>
      </c>
      <c r="G9" s="186">
        <f t="shared" si="1"/>
        <v>10</v>
      </c>
      <c r="H9" s="186">
        <f t="shared" si="1"/>
        <v>19</v>
      </c>
      <c r="I9" s="186">
        <f t="shared" si="1"/>
        <v>54</v>
      </c>
      <c r="J9" s="186">
        <f t="shared" si="1"/>
        <v>14</v>
      </c>
      <c r="K9" s="186">
        <f t="shared" si="1"/>
        <v>6</v>
      </c>
      <c r="L9" s="186">
        <f t="shared" si="1"/>
        <v>9</v>
      </c>
      <c r="M9" s="186">
        <f t="shared" si="1"/>
        <v>9</v>
      </c>
      <c r="N9" s="186">
        <f t="shared" si="1"/>
        <v>6</v>
      </c>
      <c r="O9" s="186">
        <f t="shared" si="1"/>
        <v>6</v>
      </c>
      <c r="P9" s="186">
        <f t="shared" si="1"/>
        <v>4</v>
      </c>
      <c r="Q9" s="186">
        <f t="shared" si="1"/>
        <v>38</v>
      </c>
      <c r="R9" s="186">
        <f t="shared" si="1"/>
        <v>17</v>
      </c>
      <c r="S9" s="92"/>
    </row>
    <row r="10" spans="1:20" s="125" customFormat="1" ht="18" customHeight="1" x14ac:dyDescent="0.5">
      <c r="A10" s="853"/>
      <c r="B10" s="221" t="s">
        <v>238</v>
      </c>
      <c r="C10" s="186">
        <f>SUM(C13,C40)</f>
        <v>104</v>
      </c>
      <c r="D10" s="186">
        <f t="shared" ref="D10:R10" si="2">SUM(D13,D40)</f>
        <v>10</v>
      </c>
      <c r="E10" s="186">
        <f t="shared" si="2"/>
        <v>49</v>
      </c>
      <c r="F10" s="186">
        <f t="shared" si="2"/>
        <v>104</v>
      </c>
      <c r="G10" s="186">
        <f t="shared" si="2"/>
        <v>22</v>
      </c>
      <c r="H10" s="186">
        <f t="shared" si="2"/>
        <v>43</v>
      </c>
      <c r="I10" s="186">
        <f t="shared" si="2"/>
        <v>104</v>
      </c>
      <c r="J10" s="186">
        <f t="shared" si="2"/>
        <v>29</v>
      </c>
      <c r="K10" s="186">
        <f t="shared" si="2"/>
        <v>12</v>
      </c>
      <c r="L10" s="186">
        <f t="shared" si="2"/>
        <v>11</v>
      </c>
      <c r="M10" s="186">
        <f t="shared" si="2"/>
        <v>6</v>
      </c>
      <c r="N10" s="186">
        <f t="shared" si="2"/>
        <v>2</v>
      </c>
      <c r="O10" s="186">
        <f t="shared" si="2"/>
        <v>21</v>
      </c>
      <c r="P10" s="186">
        <f t="shared" si="2"/>
        <v>20</v>
      </c>
      <c r="Q10" s="186">
        <f t="shared" si="2"/>
        <v>93</v>
      </c>
      <c r="R10" s="186">
        <f t="shared" si="2"/>
        <v>14</v>
      </c>
      <c r="S10" s="92"/>
    </row>
    <row r="11" spans="1:20" ht="18" customHeight="1" x14ac:dyDescent="0.5">
      <c r="A11" s="757" t="s">
        <v>467</v>
      </c>
      <c r="B11" s="495" t="s">
        <v>1</v>
      </c>
      <c r="C11" s="189">
        <f>SUM(C12:C13)</f>
        <v>35</v>
      </c>
      <c r="D11" s="189">
        <f t="shared" ref="D11:R11" si="3">SUM(D12:D13)</f>
        <v>3</v>
      </c>
      <c r="E11" s="189">
        <f t="shared" si="3"/>
        <v>8</v>
      </c>
      <c r="F11" s="189">
        <f t="shared" si="3"/>
        <v>35</v>
      </c>
      <c r="G11" s="189">
        <f>SUM(G12:G13)</f>
        <v>6</v>
      </c>
      <c r="H11" s="189">
        <f t="shared" si="3"/>
        <v>7</v>
      </c>
      <c r="I11" s="189">
        <f t="shared" si="3"/>
        <v>35</v>
      </c>
      <c r="J11" s="189">
        <f t="shared" si="3"/>
        <v>4</v>
      </c>
      <c r="K11" s="189">
        <f t="shared" si="3"/>
        <v>3</v>
      </c>
      <c r="L11" s="189">
        <f t="shared" si="3"/>
        <v>4</v>
      </c>
      <c r="M11" s="189">
        <f t="shared" si="3"/>
        <v>6</v>
      </c>
      <c r="N11" s="189">
        <f t="shared" si="3"/>
        <v>1</v>
      </c>
      <c r="O11" s="189">
        <f t="shared" si="3"/>
        <v>6</v>
      </c>
      <c r="P11" s="189">
        <f>SUM(P12:P13)</f>
        <v>3</v>
      </c>
      <c r="Q11" s="189">
        <f t="shared" si="3"/>
        <v>25</v>
      </c>
      <c r="R11" s="189">
        <f t="shared" si="3"/>
        <v>14</v>
      </c>
      <c r="S11" s="109"/>
    </row>
    <row r="12" spans="1:20" ht="18" customHeight="1" x14ac:dyDescent="0.5">
      <c r="A12" s="854"/>
      <c r="B12" s="495" t="s">
        <v>237</v>
      </c>
      <c r="C12" s="189">
        <f>SUM(C15,C18,C21,C24,C27,C30,C33,C36)</f>
        <v>15</v>
      </c>
      <c r="D12" s="189">
        <f t="shared" ref="D12:R12" si="4">SUM(D15,D18,D21,D24,D27,D30,D33,D36)</f>
        <v>1</v>
      </c>
      <c r="E12" s="189">
        <f t="shared" si="4"/>
        <v>2</v>
      </c>
      <c r="F12" s="189">
        <f t="shared" si="4"/>
        <v>15</v>
      </c>
      <c r="G12" s="189">
        <f t="shared" si="4"/>
        <v>4</v>
      </c>
      <c r="H12" s="189">
        <f t="shared" si="4"/>
        <v>1</v>
      </c>
      <c r="I12" s="189">
        <f t="shared" si="4"/>
        <v>15</v>
      </c>
      <c r="J12" s="189">
        <f t="shared" si="4"/>
        <v>1</v>
      </c>
      <c r="K12" s="189">
        <f t="shared" si="4"/>
        <v>1</v>
      </c>
      <c r="L12" s="189">
        <f t="shared" si="4"/>
        <v>3</v>
      </c>
      <c r="M12" s="189">
        <f t="shared" si="4"/>
        <v>3</v>
      </c>
      <c r="N12" s="189">
        <f t="shared" si="4"/>
        <v>1</v>
      </c>
      <c r="O12" s="189">
        <f t="shared" si="4"/>
        <v>4</v>
      </c>
      <c r="P12" s="189">
        <f t="shared" si="4"/>
        <v>2</v>
      </c>
      <c r="Q12" s="189">
        <f t="shared" si="4"/>
        <v>7</v>
      </c>
      <c r="R12" s="189">
        <f t="shared" si="4"/>
        <v>9</v>
      </c>
      <c r="S12" s="109"/>
    </row>
    <row r="13" spans="1:20" ht="18" customHeight="1" x14ac:dyDescent="0.5">
      <c r="A13" s="855"/>
      <c r="B13" s="495" t="s">
        <v>238</v>
      </c>
      <c r="C13" s="189">
        <f>SUM(C16,C19,C22,C25,C28,C31,C34,C37)</f>
        <v>20</v>
      </c>
      <c r="D13" s="189">
        <f t="shared" ref="D13:R13" si="5">SUM(D16,D19,D22,D25,D28,D31,D34,D37)</f>
        <v>2</v>
      </c>
      <c r="E13" s="189">
        <f t="shared" si="5"/>
        <v>6</v>
      </c>
      <c r="F13" s="189">
        <f t="shared" si="5"/>
        <v>20</v>
      </c>
      <c r="G13" s="189">
        <f t="shared" si="5"/>
        <v>2</v>
      </c>
      <c r="H13" s="189">
        <f t="shared" si="5"/>
        <v>6</v>
      </c>
      <c r="I13" s="189">
        <f t="shared" si="5"/>
        <v>20</v>
      </c>
      <c r="J13" s="189">
        <f t="shared" si="5"/>
        <v>3</v>
      </c>
      <c r="K13" s="189">
        <f t="shared" si="5"/>
        <v>2</v>
      </c>
      <c r="L13" s="189">
        <f t="shared" si="5"/>
        <v>1</v>
      </c>
      <c r="M13" s="189">
        <f t="shared" si="5"/>
        <v>3</v>
      </c>
      <c r="N13" s="189" t="s">
        <v>515</v>
      </c>
      <c r="O13" s="189">
        <f t="shared" si="5"/>
        <v>2</v>
      </c>
      <c r="P13" s="189">
        <f t="shared" si="5"/>
        <v>1</v>
      </c>
      <c r="Q13" s="189">
        <f t="shared" si="5"/>
        <v>18</v>
      </c>
      <c r="R13" s="189">
        <f t="shared" si="5"/>
        <v>5</v>
      </c>
      <c r="S13" s="109"/>
    </row>
    <row r="14" spans="1:20" ht="18" customHeight="1" x14ac:dyDescent="0.5">
      <c r="A14" s="755" t="s">
        <v>442</v>
      </c>
      <c r="B14" s="201" t="s">
        <v>1</v>
      </c>
      <c r="C14" s="338">
        <f>SUM(C15:C16)</f>
        <v>22</v>
      </c>
      <c r="D14" s="338">
        <f t="shared" ref="D14:R14" si="6">SUM(D15:D16)</f>
        <v>3</v>
      </c>
      <c r="E14" s="338">
        <f t="shared" si="6"/>
        <v>8</v>
      </c>
      <c r="F14" s="338">
        <f t="shared" si="6"/>
        <v>22</v>
      </c>
      <c r="G14" s="338">
        <f t="shared" si="6"/>
        <v>6</v>
      </c>
      <c r="H14" s="338">
        <f t="shared" si="6"/>
        <v>7</v>
      </c>
      <c r="I14" s="338">
        <f t="shared" si="6"/>
        <v>22</v>
      </c>
      <c r="J14" s="338">
        <f t="shared" si="6"/>
        <v>4</v>
      </c>
      <c r="K14" s="338">
        <f t="shared" si="6"/>
        <v>3</v>
      </c>
      <c r="L14" s="338">
        <f t="shared" si="6"/>
        <v>2</v>
      </c>
      <c r="M14" s="338">
        <f t="shared" si="6"/>
        <v>3</v>
      </c>
      <c r="N14" s="338" t="s">
        <v>375</v>
      </c>
      <c r="O14" s="338">
        <f t="shared" si="6"/>
        <v>3</v>
      </c>
      <c r="P14" s="338">
        <f t="shared" si="6"/>
        <v>3</v>
      </c>
      <c r="Q14" s="338">
        <f t="shared" si="6"/>
        <v>12</v>
      </c>
      <c r="R14" s="338">
        <f t="shared" si="6"/>
        <v>10</v>
      </c>
      <c r="S14" s="109"/>
    </row>
    <row r="15" spans="1:20" ht="18" customHeight="1" x14ac:dyDescent="0.5">
      <c r="A15" s="851"/>
      <c r="B15" s="201" t="s">
        <v>237</v>
      </c>
      <c r="C15" s="338">
        <v>10</v>
      </c>
      <c r="D15" s="338">
        <v>1</v>
      </c>
      <c r="E15" s="338">
        <v>2</v>
      </c>
      <c r="F15" s="338">
        <v>10</v>
      </c>
      <c r="G15" s="338">
        <v>4</v>
      </c>
      <c r="H15" s="338">
        <v>1</v>
      </c>
      <c r="I15" s="338">
        <v>10</v>
      </c>
      <c r="J15" s="338">
        <v>1</v>
      </c>
      <c r="K15" s="338">
        <v>1</v>
      </c>
      <c r="L15" s="338">
        <v>2</v>
      </c>
      <c r="M15" s="338">
        <v>1</v>
      </c>
      <c r="N15" s="338" t="s">
        <v>375</v>
      </c>
      <c r="O15" s="338">
        <v>2</v>
      </c>
      <c r="P15" s="338">
        <v>2</v>
      </c>
      <c r="Q15" s="338">
        <v>4</v>
      </c>
      <c r="R15" s="338">
        <v>6</v>
      </c>
      <c r="S15" s="109"/>
    </row>
    <row r="16" spans="1:20" ht="18" customHeight="1" x14ac:dyDescent="0.5">
      <c r="A16" s="756"/>
      <c r="B16" s="201" t="s">
        <v>238</v>
      </c>
      <c r="C16" s="338">
        <v>12</v>
      </c>
      <c r="D16" s="338">
        <v>2</v>
      </c>
      <c r="E16" s="338">
        <v>6</v>
      </c>
      <c r="F16" s="338">
        <v>12</v>
      </c>
      <c r="G16" s="338">
        <v>2</v>
      </c>
      <c r="H16" s="338">
        <v>6</v>
      </c>
      <c r="I16" s="338">
        <v>12</v>
      </c>
      <c r="J16" s="338">
        <v>3</v>
      </c>
      <c r="K16" s="338">
        <v>2</v>
      </c>
      <c r="L16" s="338" t="s">
        <v>375</v>
      </c>
      <c r="M16" s="338">
        <v>2</v>
      </c>
      <c r="N16" s="338" t="s">
        <v>375</v>
      </c>
      <c r="O16" s="338">
        <v>1</v>
      </c>
      <c r="P16" s="338">
        <v>1</v>
      </c>
      <c r="Q16" s="338">
        <v>8</v>
      </c>
      <c r="R16" s="338">
        <v>4</v>
      </c>
      <c r="S16" s="109"/>
    </row>
    <row r="17" spans="1:19" ht="18" customHeight="1" x14ac:dyDescent="0.5">
      <c r="A17" s="755" t="s">
        <v>443</v>
      </c>
      <c r="B17" s="201" t="s">
        <v>1</v>
      </c>
      <c r="C17" s="338" t="s">
        <v>375</v>
      </c>
      <c r="D17" s="338" t="s">
        <v>375</v>
      </c>
      <c r="E17" s="338" t="s">
        <v>375</v>
      </c>
      <c r="F17" s="338" t="s">
        <v>375</v>
      </c>
      <c r="G17" s="338" t="s">
        <v>375</v>
      </c>
      <c r="H17" s="338" t="s">
        <v>375</v>
      </c>
      <c r="I17" s="338" t="s">
        <v>375</v>
      </c>
      <c r="J17" s="338" t="s">
        <v>375</v>
      </c>
      <c r="K17" s="338" t="s">
        <v>375</v>
      </c>
      <c r="L17" s="338" t="s">
        <v>375</v>
      </c>
      <c r="M17" s="338" t="s">
        <v>375</v>
      </c>
      <c r="N17" s="338" t="s">
        <v>375</v>
      </c>
      <c r="O17" s="338" t="s">
        <v>375</v>
      </c>
      <c r="P17" s="338" t="s">
        <v>375</v>
      </c>
      <c r="Q17" s="338">
        <f>SUM(Q18:Q19)</f>
        <v>4</v>
      </c>
      <c r="R17" s="338" t="s">
        <v>375</v>
      </c>
      <c r="S17" s="109"/>
    </row>
    <row r="18" spans="1:19" ht="18" customHeight="1" x14ac:dyDescent="0.5">
      <c r="A18" s="851"/>
      <c r="B18" s="201" t="s">
        <v>237</v>
      </c>
      <c r="C18" s="338" t="s">
        <v>516</v>
      </c>
      <c r="D18" s="338" t="s">
        <v>516</v>
      </c>
      <c r="E18" s="338" t="s">
        <v>516</v>
      </c>
      <c r="F18" s="338" t="s">
        <v>516</v>
      </c>
      <c r="G18" s="338" t="s">
        <v>516</v>
      </c>
      <c r="H18" s="338" t="s">
        <v>516</v>
      </c>
      <c r="I18" s="338" t="s">
        <v>516</v>
      </c>
      <c r="J18" s="338" t="s">
        <v>516</v>
      </c>
      <c r="K18" s="338" t="s">
        <v>516</v>
      </c>
      <c r="L18" s="338" t="s">
        <v>516</v>
      </c>
      <c r="M18" s="338" t="s">
        <v>516</v>
      </c>
      <c r="N18" s="338" t="s">
        <v>516</v>
      </c>
      <c r="O18" s="338" t="s">
        <v>516</v>
      </c>
      <c r="P18" s="338" t="s">
        <v>516</v>
      </c>
      <c r="Q18" s="338">
        <v>1</v>
      </c>
      <c r="R18" s="338" t="s">
        <v>516</v>
      </c>
      <c r="S18" s="109"/>
    </row>
    <row r="19" spans="1:19" ht="18" customHeight="1" x14ac:dyDescent="0.5">
      <c r="A19" s="756"/>
      <c r="B19" s="201" t="s">
        <v>238</v>
      </c>
      <c r="C19" s="338" t="s">
        <v>516</v>
      </c>
      <c r="D19" s="338" t="s">
        <v>516</v>
      </c>
      <c r="E19" s="338" t="s">
        <v>516</v>
      </c>
      <c r="F19" s="338" t="s">
        <v>516</v>
      </c>
      <c r="G19" s="338" t="s">
        <v>516</v>
      </c>
      <c r="H19" s="338" t="s">
        <v>516</v>
      </c>
      <c r="I19" s="338" t="s">
        <v>516</v>
      </c>
      <c r="J19" s="338" t="s">
        <v>516</v>
      </c>
      <c r="K19" s="338" t="s">
        <v>516</v>
      </c>
      <c r="L19" s="338" t="s">
        <v>516</v>
      </c>
      <c r="M19" s="338" t="s">
        <v>516</v>
      </c>
      <c r="N19" s="338" t="s">
        <v>516</v>
      </c>
      <c r="O19" s="338" t="s">
        <v>516</v>
      </c>
      <c r="P19" s="338" t="s">
        <v>516</v>
      </c>
      <c r="Q19" s="338">
        <v>3</v>
      </c>
      <c r="R19" s="338" t="s">
        <v>516</v>
      </c>
      <c r="S19" s="109"/>
    </row>
    <row r="20" spans="1:19" ht="18" customHeight="1" x14ac:dyDescent="0.5">
      <c r="A20" s="755" t="s">
        <v>444</v>
      </c>
      <c r="B20" s="201" t="s">
        <v>1</v>
      </c>
      <c r="C20" s="338">
        <f>SUM(C21:C22)</f>
        <v>1</v>
      </c>
      <c r="D20" s="338" t="s">
        <v>375</v>
      </c>
      <c r="E20" s="338" t="s">
        <v>375</v>
      </c>
      <c r="F20" s="338">
        <f>SUM(F21:F22)</f>
        <v>1</v>
      </c>
      <c r="G20" s="338" t="s">
        <v>516</v>
      </c>
      <c r="H20" s="338" t="s">
        <v>516</v>
      </c>
      <c r="I20" s="338">
        <f>SUM(I21:I22)</f>
        <v>1</v>
      </c>
      <c r="J20" s="338" t="s">
        <v>375</v>
      </c>
      <c r="K20" s="338" t="s">
        <v>375</v>
      </c>
      <c r="L20" s="338" t="s">
        <v>375</v>
      </c>
      <c r="M20" s="338" t="s">
        <v>375</v>
      </c>
      <c r="N20" s="338" t="s">
        <v>375</v>
      </c>
      <c r="O20" s="338" t="s">
        <v>375</v>
      </c>
      <c r="P20" s="338" t="s">
        <v>375</v>
      </c>
      <c r="Q20" s="338">
        <f>SUM(Q21:Q22)</f>
        <v>1</v>
      </c>
      <c r="R20" s="338" t="s">
        <v>375</v>
      </c>
      <c r="S20" s="109"/>
    </row>
    <row r="21" spans="1:19" ht="18" customHeight="1" x14ac:dyDescent="0.5">
      <c r="A21" s="851"/>
      <c r="B21" s="201" t="s">
        <v>237</v>
      </c>
      <c r="C21" s="338" t="s">
        <v>516</v>
      </c>
      <c r="D21" s="338" t="s">
        <v>516</v>
      </c>
      <c r="E21" s="338" t="s">
        <v>516</v>
      </c>
      <c r="F21" s="338" t="s">
        <v>516</v>
      </c>
      <c r="G21" s="338" t="s">
        <v>516</v>
      </c>
      <c r="H21" s="338" t="s">
        <v>516</v>
      </c>
      <c r="I21" s="338" t="s">
        <v>516</v>
      </c>
      <c r="J21" s="338" t="s">
        <v>516</v>
      </c>
      <c r="K21" s="338" t="s">
        <v>516</v>
      </c>
      <c r="L21" s="338" t="s">
        <v>516</v>
      </c>
      <c r="M21" s="338" t="s">
        <v>516</v>
      </c>
      <c r="N21" s="338" t="s">
        <v>516</v>
      </c>
      <c r="O21" s="338" t="s">
        <v>516</v>
      </c>
      <c r="P21" s="338" t="s">
        <v>516</v>
      </c>
      <c r="Q21" s="338" t="s">
        <v>375</v>
      </c>
      <c r="R21" s="338" t="s">
        <v>516</v>
      </c>
      <c r="S21" s="109"/>
    </row>
    <row r="22" spans="1:19" ht="18" customHeight="1" x14ac:dyDescent="0.5">
      <c r="A22" s="756"/>
      <c r="B22" s="201" t="s">
        <v>238</v>
      </c>
      <c r="C22" s="338">
        <v>1</v>
      </c>
      <c r="D22" s="338" t="s">
        <v>516</v>
      </c>
      <c r="E22" s="338" t="s">
        <v>516</v>
      </c>
      <c r="F22" s="338">
        <v>1</v>
      </c>
      <c r="G22" s="338" t="s">
        <v>516</v>
      </c>
      <c r="H22" s="338" t="s">
        <v>516</v>
      </c>
      <c r="I22" s="338">
        <v>1</v>
      </c>
      <c r="J22" s="338" t="s">
        <v>516</v>
      </c>
      <c r="K22" s="338" t="s">
        <v>516</v>
      </c>
      <c r="L22" s="338" t="s">
        <v>516</v>
      </c>
      <c r="M22" s="338" t="s">
        <v>516</v>
      </c>
      <c r="N22" s="338" t="s">
        <v>516</v>
      </c>
      <c r="O22" s="338" t="s">
        <v>516</v>
      </c>
      <c r="P22" s="338" t="s">
        <v>516</v>
      </c>
      <c r="Q22" s="338">
        <v>1</v>
      </c>
      <c r="R22" s="338" t="s">
        <v>516</v>
      </c>
      <c r="S22" s="109"/>
    </row>
    <row r="23" spans="1:19" ht="18" customHeight="1" x14ac:dyDescent="0.5">
      <c r="A23" s="755" t="s">
        <v>475</v>
      </c>
      <c r="B23" s="201" t="s">
        <v>1</v>
      </c>
      <c r="C23" s="338">
        <f>SUM(C24:C25)</f>
        <v>4</v>
      </c>
      <c r="D23" s="338" t="s">
        <v>375</v>
      </c>
      <c r="E23" s="338" t="s">
        <v>375</v>
      </c>
      <c r="F23" s="338">
        <f t="shared" ref="F23:R23" si="7">SUM(F24:F25)</f>
        <v>4</v>
      </c>
      <c r="G23" s="338" t="s">
        <v>516</v>
      </c>
      <c r="H23" s="338" t="s">
        <v>516</v>
      </c>
      <c r="I23" s="338">
        <f t="shared" si="7"/>
        <v>4</v>
      </c>
      <c r="J23" s="338" t="s">
        <v>375</v>
      </c>
      <c r="K23" s="338" t="s">
        <v>375</v>
      </c>
      <c r="L23" s="338">
        <f t="shared" si="7"/>
        <v>1</v>
      </c>
      <c r="M23" s="338">
        <f t="shared" si="7"/>
        <v>1</v>
      </c>
      <c r="N23" s="338">
        <f t="shared" si="7"/>
        <v>1</v>
      </c>
      <c r="O23" s="338" t="s">
        <v>516</v>
      </c>
      <c r="P23" s="338" t="s">
        <v>516</v>
      </c>
      <c r="Q23" s="338">
        <f t="shared" si="7"/>
        <v>2</v>
      </c>
      <c r="R23" s="338">
        <f t="shared" si="7"/>
        <v>2</v>
      </c>
      <c r="S23" s="109"/>
    </row>
    <row r="24" spans="1:19" ht="18" customHeight="1" x14ac:dyDescent="0.5">
      <c r="A24" s="851"/>
      <c r="B24" s="201" t="s">
        <v>237</v>
      </c>
      <c r="C24" s="338">
        <v>1</v>
      </c>
      <c r="D24" s="338" t="s">
        <v>516</v>
      </c>
      <c r="E24" s="338" t="s">
        <v>516</v>
      </c>
      <c r="F24" s="338">
        <v>1</v>
      </c>
      <c r="G24" s="338" t="s">
        <v>516</v>
      </c>
      <c r="H24" s="338" t="s">
        <v>516</v>
      </c>
      <c r="I24" s="338">
        <v>1</v>
      </c>
      <c r="J24" s="338" t="s">
        <v>516</v>
      </c>
      <c r="K24" s="338" t="s">
        <v>516</v>
      </c>
      <c r="L24" s="338" t="s">
        <v>516</v>
      </c>
      <c r="M24" s="338">
        <v>1</v>
      </c>
      <c r="N24" s="338">
        <v>1</v>
      </c>
      <c r="O24" s="338" t="s">
        <v>516</v>
      </c>
      <c r="P24" s="338" t="s">
        <v>516</v>
      </c>
      <c r="Q24" s="338" t="s">
        <v>375</v>
      </c>
      <c r="R24" s="338">
        <v>1</v>
      </c>
      <c r="S24" s="109"/>
    </row>
    <row r="25" spans="1:19" ht="18" customHeight="1" x14ac:dyDescent="0.5">
      <c r="A25" s="756"/>
      <c r="B25" s="201" t="s">
        <v>238</v>
      </c>
      <c r="C25" s="338">
        <v>3</v>
      </c>
      <c r="D25" s="338" t="s">
        <v>516</v>
      </c>
      <c r="E25" s="338" t="s">
        <v>516</v>
      </c>
      <c r="F25" s="338">
        <v>3</v>
      </c>
      <c r="G25" s="338" t="s">
        <v>516</v>
      </c>
      <c r="H25" s="338" t="s">
        <v>516</v>
      </c>
      <c r="I25" s="338">
        <v>3</v>
      </c>
      <c r="J25" s="338" t="s">
        <v>516</v>
      </c>
      <c r="K25" s="338" t="s">
        <v>516</v>
      </c>
      <c r="L25" s="338">
        <v>1</v>
      </c>
      <c r="M25" s="338" t="s">
        <v>516</v>
      </c>
      <c r="N25" s="338" t="s">
        <v>516</v>
      </c>
      <c r="O25" s="338" t="s">
        <v>516</v>
      </c>
      <c r="P25" s="338" t="s">
        <v>516</v>
      </c>
      <c r="Q25" s="338">
        <v>2</v>
      </c>
      <c r="R25" s="338">
        <v>1</v>
      </c>
      <c r="S25" s="109"/>
    </row>
    <row r="26" spans="1:19" ht="18" customHeight="1" x14ac:dyDescent="0.5">
      <c r="A26" s="755" t="s">
        <v>445</v>
      </c>
      <c r="B26" s="201" t="s">
        <v>1</v>
      </c>
      <c r="C26" s="338">
        <f>SUM(C27:C28)</f>
        <v>1</v>
      </c>
      <c r="D26" s="338" t="s">
        <v>516</v>
      </c>
      <c r="E26" s="338" t="s">
        <v>516</v>
      </c>
      <c r="F26" s="338">
        <f>SUM(F27:F28)</f>
        <v>1</v>
      </c>
      <c r="G26" s="338" t="s">
        <v>516</v>
      </c>
      <c r="H26" s="338" t="s">
        <v>516</v>
      </c>
      <c r="I26" s="338">
        <f>SUM(I27:I28)</f>
        <v>1</v>
      </c>
      <c r="J26" s="338" t="s">
        <v>516</v>
      </c>
      <c r="K26" s="338" t="s">
        <v>516</v>
      </c>
      <c r="L26" s="338">
        <f>SUM(L27:L28)</f>
        <v>1</v>
      </c>
      <c r="M26" s="338">
        <f>SUM(M27:M28)</f>
        <v>1</v>
      </c>
      <c r="N26" s="338" t="s">
        <v>516</v>
      </c>
      <c r="O26" s="338">
        <f>SUM(O27:O28)</f>
        <v>1</v>
      </c>
      <c r="P26" s="338" t="s">
        <v>516</v>
      </c>
      <c r="Q26" s="338" t="s">
        <v>516</v>
      </c>
      <c r="R26" s="338">
        <f>SUM(R27:R28)</f>
        <v>1</v>
      </c>
      <c r="S26" s="109"/>
    </row>
    <row r="27" spans="1:19" ht="18" customHeight="1" x14ac:dyDescent="0.5">
      <c r="A27" s="851"/>
      <c r="B27" s="201" t="s">
        <v>237</v>
      </c>
      <c r="C27" s="338">
        <v>1</v>
      </c>
      <c r="D27" s="338" t="s">
        <v>516</v>
      </c>
      <c r="E27" s="338" t="s">
        <v>516</v>
      </c>
      <c r="F27" s="338">
        <v>1</v>
      </c>
      <c r="G27" s="338" t="s">
        <v>516</v>
      </c>
      <c r="H27" s="338" t="s">
        <v>516</v>
      </c>
      <c r="I27" s="338">
        <v>1</v>
      </c>
      <c r="J27" s="338" t="s">
        <v>516</v>
      </c>
      <c r="K27" s="338" t="s">
        <v>516</v>
      </c>
      <c r="L27" s="338">
        <v>1</v>
      </c>
      <c r="M27" s="338">
        <v>1</v>
      </c>
      <c r="N27" s="338" t="s">
        <v>516</v>
      </c>
      <c r="O27" s="338">
        <v>1</v>
      </c>
      <c r="P27" s="338" t="s">
        <v>516</v>
      </c>
      <c r="Q27" s="338" t="s">
        <v>516</v>
      </c>
      <c r="R27" s="338">
        <v>1</v>
      </c>
      <c r="S27" s="109"/>
    </row>
    <row r="28" spans="1:19" ht="18" customHeight="1" x14ac:dyDescent="0.5">
      <c r="A28" s="756"/>
      <c r="B28" s="201" t="s">
        <v>238</v>
      </c>
      <c r="C28" s="338" t="s">
        <v>516</v>
      </c>
      <c r="D28" s="338" t="s">
        <v>516</v>
      </c>
      <c r="E28" s="338" t="s">
        <v>516</v>
      </c>
      <c r="F28" s="338" t="s">
        <v>516</v>
      </c>
      <c r="G28" s="338" t="s">
        <v>516</v>
      </c>
      <c r="H28" s="338" t="s">
        <v>516</v>
      </c>
      <c r="I28" s="338" t="s">
        <v>516</v>
      </c>
      <c r="J28" s="338" t="s">
        <v>516</v>
      </c>
      <c r="K28" s="338" t="s">
        <v>516</v>
      </c>
      <c r="L28" s="338" t="s">
        <v>516</v>
      </c>
      <c r="M28" s="338" t="s">
        <v>516</v>
      </c>
      <c r="N28" s="338" t="s">
        <v>516</v>
      </c>
      <c r="O28" s="338" t="s">
        <v>516</v>
      </c>
      <c r="P28" s="338" t="s">
        <v>516</v>
      </c>
      <c r="Q28" s="338" t="s">
        <v>516</v>
      </c>
      <c r="R28" s="338" t="s">
        <v>516</v>
      </c>
      <c r="S28" s="109"/>
    </row>
    <row r="29" spans="1:19" ht="18" customHeight="1" x14ac:dyDescent="0.5">
      <c r="A29" s="755" t="s">
        <v>446</v>
      </c>
      <c r="B29" s="201" t="s">
        <v>1</v>
      </c>
      <c r="C29" s="338" t="s">
        <v>516</v>
      </c>
      <c r="D29" s="338" t="s">
        <v>516</v>
      </c>
      <c r="E29" s="338" t="s">
        <v>516</v>
      </c>
      <c r="F29" s="338" t="s">
        <v>516</v>
      </c>
      <c r="G29" s="338" t="s">
        <v>516</v>
      </c>
      <c r="H29" s="338" t="s">
        <v>516</v>
      </c>
      <c r="I29" s="338" t="s">
        <v>516</v>
      </c>
      <c r="J29" s="338" t="s">
        <v>516</v>
      </c>
      <c r="K29" s="338" t="s">
        <v>516</v>
      </c>
      <c r="L29" s="338" t="s">
        <v>516</v>
      </c>
      <c r="M29" s="338" t="s">
        <v>516</v>
      </c>
      <c r="N29" s="338" t="s">
        <v>516</v>
      </c>
      <c r="O29" s="338" t="s">
        <v>516</v>
      </c>
      <c r="P29" s="338" t="s">
        <v>516</v>
      </c>
      <c r="Q29" s="338" t="s">
        <v>516</v>
      </c>
      <c r="R29" s="338" t="s">
        <v>516</v>
      </c>
      <c r="S29" s="109"/>
    </row>
    <row r="30" spans="1:19" ht="18" customHeight="1" x14ac:dyDescent="0.5">
      <c r="A30" s="851"/>
      <c r="B30" s="201" t="s">
        <v>237</v>
      </c>
      <c r="C30" s="338" t="s">
        <v>516</v>
      </c>
      <c r="D30" s="338" t="s">
        <v>516</v>
      </c>
      <c r="E30" s="338" t="s">
        <v>516</v>
      </c>
      <c r="F30" s="338" t="s">
        <v>516</v>
      </c>
      <c r="G30" s="338" t="s">
        <v>516</v>
      </c>
      <c r="H30" s="338" t="s">
        <v>516</v>
      </c>
      <c r="I30" s="338" t="s">
        <v>516</v>
      </c>
      <c r="J30" s="338" t="s">
        <v>516</v>
      </c>
      <c r="K30" s="338" t="s">
        <v>516</v>
      </c>
      <c r="L30" s="338" t="s">
        <v>516</v>
      </c>
      <c r="M30" s="338" t="s">
        <v>516</v>
      </c>
      <c r="N30" s="338" t="s">
        <v>516</v>
      </c>
      <c r="O30" s="338" t="s">
        <v>516</v>
      </c>
      <c r="P30" s="338" t="s">
        <v>516</v>
      </c>
      <c r="Q30" s="338" t="s">
        <v>516</v>
      </c>
      <c r="R30" s="338" t="s">
        <v>516</v>
      </c>
      <c r="S30" s="109"/>
    </row>
    <row r="31" spans="1:19" ht="18" customHeight="1" x14ac:dyDescent="0.5">
      <c r="A31" s="756"/>
      <c r="B31" s="201" t="s">
        <v>238</v>
      </c>
      <c r="C31" s="338" t="s">
        <v>516</v>
      </c>
      <c r="D31" s="338" t="s">
        <v>516</v>
      </c>
      <c r="E31" s="338" t="s">
        <v>516</v>
      </c>
      <c r="F31" s="338" t="s">
        <v>516</v>
      </c>
      <c r="G31" s="338" t="s">
        <v>516</v>
      </c>
      <c r="H31" s="338" t="s">
        <v>516</v>
      </c>
      <c r="I31" s="338" t="s">
        <v>516</v>
      </c>
      <c r="J31" s="338" t="s">
        <v>516</v>
      </c>
      <c r="K31" s="338" t="s">
        <v>516</v>
      </c>
      <c r="L31" s="338" t="s">
        <v>516</v>
      </c>
      <c r="M31" s="338" t="s">
        <v>516</v>
      </c>
      <c r="N31" s="338" t="s">
        <v>516</v>
      </c>
      <c r="O31" s="338" t="s">
        <v>516</v>
      </c>
      <c r="P31" s="338" t="s">
        <v>516</v>
      </c>
      <c r="Q31" s="338" t="s">
        <v>516</v>
      </c>
      <c r="R31" s="338" t="s">
        <v>516</v>
      </c>
      <c r="S31" s="109"/>
    </row>
    <row r="32" spans="1:19" ht="18" customHeight="1" x14ac:dyDescent="0.5">
      <c r="A32" s="755" t="s">
        <v>447</v>
      </c>
      <c r="B32" s="201" t="s">
        <v>1</v>
      </c>
      <c r="C32" s="338" t="s">
        <v>516</v>
      </c>
      <c r="D32" s="338" t="s">
        <v>516</v>
      </c>
      <c r="E32" s="338" t="s">
        <v>516</v>
      </c>
      <c r="F32" s="338" t="s">
        <v>516</v>
      </c>
      <c r="G32" s="338" t="s">
        <v>516</v>
      </c>
      <c r="H32" s="338" t="s">
        <v>516</v>
      </c>
      <c r="I32" s="338" t="s">
        <v>516</v>
      </c>
      <c r="J32" s="338" t="s">
        <v>516</v>
      </c>
      <c r="K32" s="338" t="s">
        <v>516</v>
      </c>
      <c r="L32" s="338" t="s">
        <v>516</v>
      </c>
      <c r="M32" s="338" t="s">
        <v>516</v>
      </c>
      <c r="N32" s="338" t="s">
        <v>516</v>
      </c>
      <c r="O32" s="338" t="s">
        <v>516</v>
      </c>
      <c r="P32" s="338" t="s">
        <v>516</v>
      </c>
      <c r="Q32" s="338" t="s">
        <v>516</v>
      </c>
      <c r="R32" s="338" t="s">
        <v>516</v>
      </c>
      <c r="S32" s="109"/>
    </row>
    <row r="33" spans="1:19" ht="18" customHeight="1" x14ac:dyDescent="0.5">
      <c r="A33" s="851"/>
      <c r="B33" s="201" t="s">
        <v>237</v>
      </c>
      <c r="C33" s="338" t="s">
        <v>516</v>
      </c>
      <c r="D33" s="338" t="s">
        <v>516</v>
      </c>
      <c r="E33" s="338" t="s">
        <v>516</v>
      </c>
      <c r="F33" s="338" t="s">
        <v>516</v>
      </c>
      <c r="G33" s="338" t="s">
        <v>516</v>
      </c>
      <c r="H33" s="338" t="s">
        <v>516</v>
      </c>
      <c r="I33" s="338" t="s">
        <v>516</v>
      </c>
      <c r="J33" s="338" t="s">
        <v>516</v>
      </c>
      <c r="K33" s="338" t="s">
        <v>516</v>
      </c>
      <c r="L33" s="338" t="s">
        <v>516</v>
      </c>
      <c r="M33" s="338" t="s">
        <v>516</v>
      </c>
      <c r="N33" s="338" t="s">
        <v>516</v>
      </c>
      <c r="O33" s="338" t="s">
        <v>516</v>
      </c>
      <c r="P33" s="338" t="s">
        <v>516</v>
      </c>
      <c r="Q33" s="338" t="s">
        <v>516</v>
      </c>
      <c r="R33" s="338" t="s">
        <v>516</v>
      </c>
      <c r="S33" s="109"/>
    </row>
    <row r="34" spans="1:19" ht="18" customHeight="1" x14ac:dyDescent="0.5">
      <c r="A34" s="756"/>
      <c r="B34" s="201" t="s">
        <v>238</v>
      </c>
      <c r="C34" s="338" t="s">
        <v>516</v>
      </c>
      <c r="D34" s="338" t="s">
        <v>516</v>
      </c>
      <c r="E34" s="338" t="s">
        <v>516</v>
      </c>
      <c r="F34" s="338" t="s">
        <v>516</v>
      </c>
      <c r="G34" s="338" t="s">
        <v>516</v>
      </c>
      <c r="H34" s="338" t="s">
        <v>516</v>
      </c>
      <c r="I34" s="338" t="s">
        <v>516</v>
      </c>
      <c r="J34" s="338" t="s">
        <v>516</v>
      </c>
      <c r="K34" s="338" t="s">
        <v>516</v>
      </c>
      <c r="L34" s="338" t="s">
        <v>516</v>
      </c>
      <c r="M34" s="338" t="s">
        <v>516</v>
      </c>
      <c r="N34" s="338" t="s">
        <v>516</v>
      </c>
      <c r="O34" s="338" t="s">
        <v>516</v>
      </c>
      <c r="P34" s="338" t="s">
        <v>516</v>
      </c>
      <c r="Q34" s="338" t="s">
        <v>516</v>
      </c>
      <c r="R34" s="338" t="s">
        <v>516</v>
      </c>
      <c r="S34" s="109"/>
    </row>
    <row r="35" spans="1:19" ht="18" customHeight="1" x14ac:dyDescent="0.5">
      <c r="A35" s="755" t="s">
        <v>448</v>
      </c>
      <c r="B35" s="201" t="s">
        <v>1</v>
      </c>
      <c r="C35" s="338">
        <f>SUM(C36:C37)</f>
        <v>7</v>
      </c>
      <c r="D35" s="338" t="s">
        <v>516</v>
      </c>
      <c r="E35" s="338" t="s">
        <v>516</v>
      </c>
      <c r="F35" s="338">
        <f>SUM(F36:F37)</f>
        <v>7</v>
      </c>
      <c r="G35" s="338" t="s">
        <v>516</v>
      </c>
      <c r="H35" s="338" t="s">
        <v>516</v>
      </c>
      <c r="I35" s="338">
        <f>SUM(I36:I37)</f>
        <v>7</v>
      </c>
      <c r="J35" s="338" t="s">
        <v>516</v>
      </c>
      <c r="K35" s="338" t="s">
        <v>516</v>
      </c>
      <c r="L35" s="338" t="s">
        <v>516</v>
      </c>
      <c r="M35" s="338">
        <f>SUM(M36:M37)</f>
        <v>1</v>
      </c>
      <c r="N35" s="338" t="s">
        <v>516</v>
      </c>
      <c r="O35" s="338">
        <f>SUM(O36:O37)</f>
        <v>2</v>
      </c>
      <c r="P35" s="338" t="s">
        <v>516</v>
      </c>
      <c r="Q35" s="338">
        <f>SUM(Q36:Q37)</f>
        <v>6</v>
      </c>
      <c r="R35" s="338">
        <f>SUM(R36:R37)</f>
        <v>1</v>
      </c>
      <c r="S35" s="109"/>
    </row>
    <row r="36" spans="1:19" ht="18" customHeight="1" x14ac:dyDescent="0.5">
      <c r="A36" s="851"/>
      <c r="B36" s="201" t="s">
        <v>237</v>
      </c>
      <c r="C36" s="338">
        <v>3</v>
      </c>
      <c r="D36" s="338" t="s">
        <v>516</v>
      </c>
      <c r="E36" s="338" t="s">
        <v>516</v>
      </c>
      <c r="F36" s="338">
        <v>3</v>
      </c>
      <c r="G36" s="338" t="s">
        <v>516</v>
      </c>
      <c r="H36" s="338" t="s">
        <v>516</v>
      </c>
      <c r="I36" s="338">
        <v>3</v>
      </c>
      <c r="J36" s="338" t="s">
        <v>516</v>
      </c>
      <c r="K36" s="338" t="s">
        <v>516</v>
      </c>
      <c r="L36" s="338" t="s">
        <v>516</v>
      </c>
      <c r="M36" s="338" t="s">
        <v>516</v>
      </c>
      <c r="N36" s="338" t="s">
        <v>516</v>
      </c>
      <c r="O36" s="338">
        <v>1</v>
      </c>
      <c r="P36" s="338" t="s">
        <v>516</v>
      </c>
      <c r="Q36" s="338">
        <v>2</v>
      </c>
      <c r="R36" s="338">
        <v>1</v>
      </c>
      <c r="S36" s="109"/>
    </row>
    <row r="37" spans="1:19" ht="18" customHeight="1" x14ac:dyDescent="0.5">
      <c r="A37" s="756"/>
      <c r="B37" s="201" t="s">
        <v>238</v>
      </c>
      <c r="C37" s="338">
        <v>4</v>
      </c>
      <c r="D37" s="338" t="s">
        <v>516</v>
      </c>
      <c r="E37" s="338" t="s">
        <v>516</v>
      </c>
      <c r="F37" s="338">
        <v>4</v>
      </c>
      <c r="G37" s="338" t="s">
        <v>516</v>
      </c>
      <c r="H37" s="338" t="s">
        <v>516</v>
      </c>
      <c r="I37" s="338">
        <v>4</v>
      </c>
      <c r="J37" s="338" t="s">
        <v>516</v>
      </c>
      <c r="K37" s="338" t="s">
        <v>516</v>
      </c>
      <c r="L37" s="338" t="s">
        <v>516</v>
      </c>
      <c r="M37" s="338">
        <v>1</v>
      </c>
      <c r="N37" s="338" t="s">
        <v>516</v>
      </c>
      <c r="O37" s="338">
        <v>1</v>
      </c>
      <c r="P37" s="338" t="s">
        <v>516</v>
      </c>
      <c r="Q37" s="338">
        <v>4</v>
      </c>
      <c r="R37" s="338" t="s">
        <v>516</v>
      </c>
      <c r="S37" s="109"/>
    </row>
    <row r="38" spans="1:19" ht="18" customHeight="1" x14ac:dyDescent="0.5">
      <c r="A38" s="757" t="s">
        <v>449</v>
      </c>
      <c r="B38" s="495" t="s">
        <v>1</v>
      </c>
      <c r="C38" s="189">
        <f t="shared" ref="C38:R38" si="8">IF(SUM(C39:C40)=0,"-",SUM(C39:C40))</f>
        <v>123</v>
      </c>
      <c r="D38" s="189">
        <f t="shared" si="8"/>
        <v>13</v>
      </c>
      <c r="E38" s="189">
        <f t="shared" si="8"/>
        <v>64</v>
      </c>
      <c r="F38" s="189">
        <f t="shared" si="8"/>
        <v>123</v>
      </c>
      <c r="G38" s="189">
        <f t="shared" si="8"/>
        <v>26</v>
      </c>
      <c r="H38" s="189">
        <f t="shared" si="8"/>
        <v>55</v>
      </c>
      <c r="I38" s="189">
        <f t="shared" si="8"/>
        <v>123</v>
      </c>
      <c r="J38" s="189">
        <f t="shared" si="8"/>
        <v>39</v>
      </c>
      <c r="K38" s="189">
        <f t="shared" si="8"/>
        <v>15</v>
      </c>
      <c r="L38" s="189">
        <f t="shared" si="8"/>
        <v>16</v>
      </c>
      <c r="M38" s="189">
        <f t="shared" si="8"/>
        <v>9</v>
      </c>
      <c r="N38" s="189">
        <f t="shared" si="8"/>
        <v>7</v>
      </c>
      <c r="O38" s="189">
        <f t="shared" si="8"/>
        <v>21</v>
      </c>
      <c r="P38" s="189">
        <f t="shared" si="8"/>
        <v>21</v>
      </c>
      <c r="Q38" s="189">
        <f t="shared" si="8"/>
        <v>106</v>
      </c>
      <c r="R38" s="189">
        <f t="shared" si="8"/>
        <v>17</v>
      </c>
      <c r="S38" s="109"/>
    </row>
    <row r="39" spans="1:19" ht="18" customHeight="1" x14ac:dyDescent="0.5">
      <c r="A39" s="862"/>
      <c r="B39" s="495" t="s">
        <v>237</v>
      </c>
      <c r="C39" s="189">
        <v>39</v>
      </c>
      <c r="D39" s="189">
        <v>5</v>
      </c>
      <c r="E39" s="189">
        <v>21</v>
      </c>
      <c r="F39" s="189">
        <v>39</v>
      </c>
      <c r="G39" s="189">
        <v>6</v>
      </c>
      <c r="H39" s="189">
        <v>18</v>
      </c>
      <c r="I39" s="189">
        <v>39</v>
      </c>
      <c r="J39" s="189">
        <v>13</v>
      </c>
      <c r="K39" s="189">
        <v>5</v>
      </c>
      <c r="L39" s="189">
        <v>6</v>
      </c>
      <c r="M39" s="189">
        <v>6</v>
      </c>
      <c r="N39" s="189">
        <v>5</v>
      </c>
      <c r="O39" s="189">
        <v>2</v>
      </c>
      <c r="P39" s="189">
        <v>2</v>
      </c>
      <c r="Q39" s="189">
        <v>31</v>
      </c>
      <c r="R39" s="189">
        <v>8</v>
      </c>
      <c r="S39" s="109"/>
    </row>
    <row r="40" spans="1:19" ht="18" customHeight="1" x14ac:dyDescent="0.5">
      <c r="A40" s="758"/>
      <c r="B40" s="495" t="s">
        <v>238</v>
      </c>
      <c r="C40" s="189">
        <v>84</v>
      </c>
      <c r="D40" s="189">
        <v>8</v>
      </c>
      <c r="E40" s="189">
        <v>43</v>
      </c>
      <c r="F40" s="189">
        <v>84</v>
      </c>
      <c r="G40" s="189">
        <v>20</v>
      </c>
      <c r="H40" s="189">
        <v>37</v>
      </c>
      <c r="I40" s="189">
        <v>84</v>
      </c>
      <c r="J40" s="189">
        <v>26</v>
      </c>
      <c r="K40" s="189">
        <v>10</v>
      </c>
      <c r="L40" s="189">
        <v>10</v>
      </c>
      <c r="M40" s="189">
        <v>3</v>
      </c>
      <c r="N40" s="189">
        <v>2</v>
      </c>
      <c r="O40" s="189">
        <v>19</v>
      </c>
      <c r="P40" s="189">
        <v>19</v>
      </c>
      <c r="Q40" s="189">
        <v>75</v>
      </c>
      <c r="R40" s="189">
        <v>9</v>
      </c>
      <c r="S40" s="109"/>
    </row>
    <row r="41" spans="1:19" ht="18" customHeight="1" x14ac:dyDescent="0.5">
      <c r="A41" s="760" t="s">
        <v>450</v>
      </c>
      <c r="B41" s="221" t="s">
        <v>1</v>
      </c>
      <c r="C41" s="186">
        <f>C44</f>
        <v>18</v>
      </c>
      <c r="D41" s="186">
        <f t="shared" ref="D41:R41" si="9">D44</f>
        <v>5</v>
      </c>
      <c r="E41" s="186">
        <f t="shared" si="9"/>
        <v>3</v>
      </c>
      <c r="F41" s="186">
        <f t="shared" si="9"/>
        <v>19</v>
      </c>
      <c r="G41" s="186">
        <f t="shared" si="9"/>
        <v>3</v>
      </c>
      <c r="H41" s="186">
        <f t="shared" si="9"/>
        <v>5</v>
      </c>
      <c r="I41" s="186">
        <f t="shared" si="9"/>
        <v>18</v>
      </c>
      <c r="J41" s="186">
        <f t="shared" si="9"/>
        <v>13</v>
      </c>
      <c r="K41" s="186" t="str">
        <f t="shared" si="9"/>
        <v>-</v>
      </c>
      <c r="L41" s="186" t="str">
        <f t="shared" si="9"/>
        <v>-</v>
      </c>
      <c r="M41" s="186">
        <f t="shared" si="9"/>
        <v>2</v>
      </c>
      <c r="N41" s="186" t="str">
        <f t="shared" si="9"/>
        <v>-</v>
      </c>
      <c r="O41" s="186" t="str">
        <f t="shared" si="9"/>
        <v>-</v>
      </c>
      <c r="P41" s="186" t="str">
        <f t="shared" si="9"/>
        <v>-</v>
      </c>
      <c r="Q41" s="186">
        <f t="shared" si="9"/>
        <v>8</v>
      </c>
      <c r="R41" s="186">
        <f t="shared" si="9"/>
        <v>1</v>
      </c>
      <c r="S41" s="109"/>
    </row>
    <row r="42" spans="1:19" ht="18" customHeight="1" x14ac:dyDescent="0.5">
      <c r="A42" s="852"/>
      <c r="B42" s="221" t="s">
        <v>237</v>
      </c>
      <c r="C42" s="186">
        <f>C45</f>
        <v>7</v>
      </c>
      <c r="D42" s="186">
        <f t="shared" ref="D42:R42" si="10">D45</f>
        <v>4</v>
      </c>
      <c r="E42" s="186">
        <f t="shared" si="10"/>
        <v>2</v>
      </c>
      <c r="F42" s="186">
        <f t="shared" si="10"/>
        <v>7</v>
      </c>
      <c r="G42" s="186">
        <f t="shared" si="10"/>
        <v>1</v>
      </c>
      <c r="H42" s="186">
        <f t="shared" si="10"/>
        <v>2</v>
      </c>
      <c r="I42" s="186">
        <f t="shared" si="10"/>
        <v>7</v>
      </c>
      <c r="J42" s="186">
        <f t="shared" si="10"/>
        <v>5</v>
      </c>
      <c r="K42" s="186" t="str">
        <f t="shared" si="10"/>
        <v>-</v>
      </c>
      <c r="L42" s="186" t="str">
        <f t="shared" si="10"/>
        <v>-</v>
      </c>
      <c r="M42" s="186">
        <f t="shared" si="10"/>
        <v>1</v>
      </c>
      <c r="N42" s="186" t="str">
        <f t="shared" si="10"/>
        <v>-</v>
      </c>
      <c r="O42" s="186" t="str">
        <f t="shared" si="10"/>
        <v>-</v>
      </c>
      <c r="P42" s="186" t="str">
        <f t="shared" si="10"/>
        <v>-</v>
      </c>
      <c r="Q42" s="186">
        <f t="shared" si="10"/>
        <v>3</v>
      </c>
      <c r="R42" s="186" t="str">
        <f t="shared" si="10"/>
        <v>-</v>
      </c>
      <c r="S42" s="109"/>
    </row>
    <row r="43" spans="1:19" ht="18" customHeight="1" x14ac:dyDescent="0.5">
      <c r="A43" s="853"/>
      <c r="B43" s="221" t="s">
        <v>238</v>
      </c>
      <c r="C43" s="186">
        <f>C46</f>
        <v>11</v>
      </c>
      <c r="D43" s="186">
        <f t="shared" ref="D43:R43" si="11">D46</f>
        <v>1</v>
      </c>
      <c r="E43" s="186">
        <f t="shared" si="11"/>
        <v>1</v>
      </c>
      <c r="F43" s="186">
        <f t="shared" si="11"/>
        <v>12</v>
      </c>
      <c r="G43" s="186">
        <f t="shared" si="11"/>
        <v>2</v>
      </c>
      <c r="H43" s="186">
        <f t="shared" si="11"/>
        <v>3</v>
      </c>
      <c r="I43" s="186">
        <f t="shared" si="11"/>
        <v>11</v>
      </c>
      <c r="J43" s="186">
        <f t="shared" si="11"/>
        <v>8</v>
      </c>
      <c r="K43" s="186" t="str">
        <f t="shared" si="11"/>
        <v>-</v>
      </c>
      <c r="L43" s="186" t="str">
        <f t="shared" si="11"/>
        <v>-</v>
      </c>
      <c r="M43" s="186">
        <f t="shared" si="11"/>
        <v>1</v>
      </c>
      <c r="N43" s="186" t="str">
        <f t="shared" si="11"/>
        <v>-</v>
      </c>
      <c r="O43" s="186" t="str">
        <f t="shared" si="11"/>
        <v>-</v>
      </c>
      <c r="P43" s="186" t="str">
        <f t="shared" si="11"/>
        <v>-</v>
      </c>
      <c r="Q43" s="186">
        <f t="shared" si="11"/>
        <v>5</v>
      </c>
      <c r="R43" s="186">
        <f t="shared" si="11"/>
        <v>1</v>
      </c>
      <c r="S43" s="109"/>
    </row>
    <row r="44" spans="1:19" ht="18" customHeight="1" x14ac:dyDescent="0.5">
      <c r="A44" s="757" t="s">
        <v>452</v>
      </c>
      <c r="B44" s="495" t="s">
        <v>1</v>
      </c>
      <c r="C44" s="189">
        <f t="shared" ref="C44:R46" si="12">IF(SUM(C47,C50,C53,C56)=0,"-",SUM(C47,C50,C53,C56))</f>
        <v>18</v>
      </c>
      <c r="D44" s="189">
        <f t="shared" si="12"/>
        <v>5</v>
      </c>
      <c r="E44" s="189">
        <f t="shared" si="12"/>
        <v>3</v>
      </c>
      <c r="F44" s="189">
        <f t="shared" si="12"/>
        <v>19</v>
      </c>
      <c r="G44" s="189">
        <f t="shared" si="12"/>
        <v>3</v>
      </c>
      <c r="H44" s="189">
        <f t="shared" si="12"/>
        <v>5</v>
      </c>
      <c r="I44" s="189">
        <f t="shared" si="12"/>
        <v>18</v>
      </c>
      <c r="J44" s="189">
        <f t="shared" si="12"/>
        <v>13</v>
      </c>
      <c r="K44" s="189" t="str">
        <f t="shared" si="12"/>
        <v>-</v>
      </c>
      <c r="L44" s="189" t="str">
        <f t="shared" si="12"/>
        <v>-</v>
      </c>
      <c r="M44" s="189">
        <f t="shared" si="12"/>
        <v>2</v>
      </c>
      <c r="N44" s="189" t="str">
        <f t="shared" si="12"/>
        <v>-</v>
      </c>
      <c r="O44" s="189" t="str">
        <f t="shared" si="12"/>
        <v>-</v>
      </c>
      <c r="P44" s="189" t="str">
        <f t="shared" si="12"/>
        <v>-</v>
      </c>
      <c r="Q44" s="189">
        <f t="shared" si="12"/>
        <v>8</v>
      </c>
      <c r="R44" s="189">
        <f t="shared" si="12"/>
        <v>1</v>
      </c>
      <c r="S44" s="109"/>
    </row>
    <row r="45" spans="1:19" ht="18" customHeight="1" x14ac:dyDescent="0.5">
      <c r="A45" s="854"/>
      <c r="B45" s="495" t="s">
        <v>237</v>
      </c>
      <c r="C45" s="189">
        <f t="shared" si="12"/>
        <v>7</v>
      </c>
      <c r="D45" s="189">
        <f t="shared" si="12"/>
        <v>4</v>
      </c>
      <c r="E45" s="189">
        <f t="shared" si="12"/>
        <v>2</v>
      </c>
      <c r="F45" s="189">
        <f t="shared" si="12"/>
        <v>7</v>
      </c>
      <c r="G45" s="189">
        <f t="shared" si="12"/>
        <v>1</v>
      </c>
      <c r="H45" s="189">
        <f t="shared" si="12"/>
        <v>2</v>
      </c>
      <c r="I45" s="189">
        <f t="shared" si="12"/>
        <v>7</v>
      </c>
      <c r="J45" s="189">
        <f t="shared" si="12"/>
        <v>5</v>
      </c>
      <c r="K45" s="189" t="str">
        <f t="shared" si="12"/>
        <v>-</v>
      </c>
      <c r="L45" s="189" t="str">
        <f t="shared" si="12"/>
        <v>-</v>
      </c>
      <c r="M45" s="189">
        <f t="shared" si="12"/>
        <v>1</v>
      </c>
      <c r="N45" s="189" t="str">
        <f t="shared" si="12"/>
        <v>-</v>
      </c>
      <c r="O45" s="189" t="str">
        <f t="shared" si="12"/>
        <v>-</v>
      </c>
      <c r="P45" s="189" t="str">
        <f t="shared" si="12"/>
        <v>-</v>
      </c>
      <c r="Q45" s="189">
        <f t="shared" si="12"/>
        <v>3</v>
      </c>
      <c r="R45" s="189" t="str">
        <f t="shared" si="12"/>
        <v>-</v>
      </c>
      <c r="S45" s="109"/>
    </row>
    <row r="46" spans="1:19" ht="18" customHeight="1" x14ac:dyDescent="0.5">
      <c r="A46" s="855"/>
      <c r="B46" s="495" t="s">
        <v>238</v>
      </c>
      <c r="C46" s="189">
        <f t="shared" si="12"/>
        <v>11</v>
      </c>
      <c r="D46" s="189">
        <f t="shared" si="12"/>
        <v>1</v>
      </c>
      <c r="E46" s="189">
        <f t="shared" si="12"/>
        <v>1</v>
      </c>
      <c r="F46" s="189">
        <f t="shared" si="12"/>
        <v>12</v>
      </c>
      <c r="G46" s="189">
        <f t="shared" si="12"/>
        <v>2</v>
      </c>
      <c r="H46" s="189">
        <f t="shared" si="12"/>
        <v>3</v>
      </c>
      <c r="I46" s="189">
        <f t="shared" si="12"/>
        <v>11</v>
      </c>
      <c r="J46" s="189">
        <f t="shared" si="12"/>
        <v>8</v>
      </c>
      <c r="K46" s="189" t="str">
        <f t="shared" si="12"/>
        <v>-</v>
      </c>
      <c r="L46" s="189" t="str">
        <f t="shared" si="12"/>
        <v>-</v>
      </c>
      <c r="M46" s="189">
        <f t="shared" si="12"/>
        <v>1</v>
      </c>
      <c r="N46" s="189" t="str">
        <f t="shared" si="12"/>
        <v>-</v>
      </c>
      <c r="O46" s="189" t="str">
        <f t="shared" si="12"/>
        <v>-</v>
      </c>
      <c r="P46" s="189" t="str">
        <f t="shared" si="12"/>
        <v>-</v>
      </c>
      <c r="Q46" s="189">
        <f t="shared" si="12"/>
        <v>5</v>
      </c>
      <c r="R46" s="189">
        <f t="shared" si="12"/>
        <v>1</v>
      </c>
      <c r="S46" s="109"/>
    </row>
    <row r="47" spans="1:19" ht="18" customHeight="1" x14ac:dyDescent="0.5">
      <c r="A47" s="755" t="s">
        <v>453</v>
      </c>
      <c r="B47" s="201" t="s">
        <v>1</v>
      </c>
      <c r="C47" s="338">
        <f>IF(SUM(C48:C49)=0,"-",SUM((C48:C49)))</f>
        <v>10</v>
      </c>
      <c r="D47" s="338">
        <f t="shared" ref="D47:M47" si="13">IF(SUM(D48:D49)=0,"-",SUM((D48:D49)))</f>
        <v>2</v>
      </c>
      <c r="E47" s="338">
        <f t="shared" si="13"/>
        <v>2</v>
      </c>
      <c r="F47" s="338">
        <f t="shared" si="13"/>
        <v>10</v>
      </c>
      <c r="G47" s="338">
        <f t="shared" si="13"/>
        <v>1</v>
      </c>
      <c r="H47" s="338">
        <f t="shared" si="13"/>
        <v>3</v>
      </c>
      <c r="I47" s="338">
        <f t="shared" si="13"/>
        <v>10</v>
      </c>
      <c r="J47" s="338">
        <f t="shared" si="13"/>
        <v>6</v>
      </c>
      <c r="K47" s="338" t="str">
        <f t="shared" si="13"/>
        <v>-</v>
      </c>
      <c r="L47" s="338" t="str">
        <f t="shared" si="13"/>
        <v>-</v>
      </c>
      <c r="M47" s="338">
        <f t="shared" si="13"/>
        <v>2</v>
      </c>
      <c r="N47" s="338" t="str">
        <f>IF(SUM(N48:N49)=0,"-",SUM((N48:N49)))</f>
        <v>-</v>
      </c>
      <c r="O47" s="338" t="str">
        <f>IF(SUM(O48:O49)=0,"-",SUM((O48:O49)))</f>
        <v>-</v>
      </c>
      <c r="P47" s="338" t="str">
        <f>IF(SUM(P48:P49)=0,"-",SUM((P48:P49)))</f>
        <v>-</v>
      </c>
      <c r="Q47" s="338" t="str">
        <f>IF(SUM(Q48:Q49)=0,"-",SUM((Q48:Q49)))</f>
        <v>-</v>
      </c>
      <c r="R47" s="338" t="str">
        <f>IF(SUM(R48:R49)=0,"-",SUM((R48:R49)))</f>
        <v>-</v>
      </c>
      <c r="S47" s="109"/>
    </row>
    <row r="48" spans="1:19" ht="18" customHeight="1" x14ac:dyDescent="0.5">
      <c r="A48" s="851"/>
      <c r="B48" s="201" t="s">
        <v>237</v>
      </c>
      <c r="C48" s="338">
        <v>4</v>
      </c>
      <c r="D48" s="338">
        <v>2</v>
      </c>
      <c r="E48" s="338">
        <v>1</v>
      </c>
      <c r="F48" s="338">
        <v>4</v>
      </c>
      <c r="G48" s="338">
        <v>1</v>
      </c>
      <c r="H48" s="338" t="s">
        <v>375</v>
      </c>
      <c r="I48" s="338">
        <v>4</v>
      </c>
      <c r="J48" s="338">
        <v>3</v>
      </c>
      <c r="K48" s="338" t="s">
        <v>375</v>
      </c>
      <c r="L48" s="338" t="s">
        <v>375</v>
      </c>
      <c r="M48" s="338">
        <v>1</v>
      </c>
      <c r="N48" s="338" t="s">
        <v>375</v>
      </c>
      <c r="O48" s="338" t="s">
        <v>516</v>
      </c>
      <c r="P48" s="338" t="s">
        <v>516</v>
      </c>
      <c r="Q48" s="338" t="s">
        <v>516</v>
      </c>
      <c r="R48" s="338" t="s">
        <v>516</v>
      </c>
      <c r="S48" s="109"/>
    </row>
    <row r="49" spans="1:19" ht="18" customHeight="1" x14ac:dyDescent="0.5">
      <c r="A49" s="756"/>
      <c r="B49" s="201" t="s">
        <v>238</v>
      </c>
      <c r="C49" s="338">
        <v>6</v>
      </c>
      <c r="D49" s="338" t="s">
        <v>375</v>
      </c>
      <c r="E49" s="338">
        <v>1</v>
      </c>
      <c r="F49" s="338">
        <v>6</v>
      </c>
      <c r="G49" s="338"/>
      <c r="H49" s="338">
        <v>3</v>
      </c>
      <c r="I49" s="338">
        <v>6</v>
      </c>
      <c r="J49" s="338">
        <v>3</v>
      </c>
      <c r="K49" s="338" t="s">
        <v>516</v>
      </c>
      <c r="L49" s="338" t="s">
        <v>375</v>
      </c>
      <c r="M49" s="338">
        <v>1</v>
      </c>
      <c r="N49" s="338" t="s">
        <v>375</v>
      </c>
      <c r="O49" s="338" t="s">
        <v>515</v>
      </c>
      <c r="P49" s="338" t="s">
        <v>515</v>
      </c>
      <c r="Q49" s="338" t="s">
        <v>515</v>
      </c>
      <c r="R49" s="338" t="s">
        <v>515</v>
      </c>
      <c r="S49" s="109"/>
    </row>
    <row r="50" spans="1:19" ht="18" customHeight="1" x14ac:dyDescent="0.5">
      <c r="A50" s="755" t="s">
        <v>454</v>
      </c>
      <c r="B50" s="201" t="s">
        <v>1</v>
      </c>
      <c r="C50" s="338" t="str">
        <f>IF(SUM(C51:C52)=0,"-",SUM((C51:C52)))</f>
        <v>-</v>
      </c>
      <c r="D50" s="338" t="s">
        <v>375</v>
      </c>
      <c r="E50" s="338" t="s">
        <v>375</v>
      </c>
      <c r="F50" s="338" t="s">
        <v>375</v>
      </c>
      <c r="G50" s="338" t="s">
        <v>375</v>
      </c>
      <c r="H50" s="338" t="s">
        <v>375</v>
      </c>
      <c r="I50" s="338" t="s">
        <v>375</v>
      </c>
      <c r="J50" s="338" t="s">
        <v>375</v>
      </c>
      <c r="K50" s="338" t="s">
        <v>375</v>
      </c>
      <c r="L50" s="338" t="s">
        <v>375</v>
      </c>
      <c r="M50" s="338" t="s">
        <v>375</v>
      </c>
      <c r="N50" s="338" t="s">
        <v>375</v>
      </c>
      <c r="O50" s="338" t="s">
        <v>375</v>
      </c>
      <c r="P50" s="338" t="s">
        <v>375</v>
      </c>
      <c r="Q50" s="338" t="s">
        <v>375</v>
      </c>
      <c r="R50" s="338" t="s">
        <v>375</v>
      </c>
      <c r="S50" s="109"/>
    </row>
    <row r="51" spans="1:19" ht="18" customHeight="1" x14ac:dyDescent="0.5">
      <c r="A51" s="851"/>
      <c r="B51" s="201" t="s">
        <v>237</v>
      </c>
      <c r="C51" s="338" t="str">
        <f>IF(SUM(C52:C53)=0,"-",SUM((C52:C53)))</f>
        <v>-</v>
      </c>
      <c r="D51" s="338" t="s">
        <v>516</v>
      </c>
      <c r="E51" s="338" t="s">
        <v>516</v>
      </c>
      <c r="F51" s="338" t="s">
        <v>516</v>
      </c>
      <c r="G51" s="338" t="s">
        <v>516</v>
      </c>
      <c r="H51" s="338" t="s">
        <v>516</v>
      </c>
      <c r="I51" s="338" t="s">
        <v>516</v>
      </c>
      <c r="J51" s="338" t="s">
        <v>516</v>
      </c>
      <c r="K51" s="338" t="s">
        <v>516</v>
      </c>
      <c r="L51" s="338" t="s">
        <v>516</v>
      </c>
      <c r="M51" s="338" t="s">
        <v>516</v>
      </c>
      <c r="N51" s="338" t="s">
        <v>516</v>
      </c>
      <c r="O51" s="338" t="s">
        <v>516</v>
      </c>
      <c r="P51" s="338" t="s">
        <v>516</v>
      </c>
      <c r="Q51" s="338" t="s">
        <v>516</v>
      </c>
      <c r="R51" s="338" t="s">
        <v>516</v>
      </c>
      <c r="S51" s="109"/>
    </row>
    <row r="52" spans="1:19" ht="18" customHeight="1" x14ac:dyDescent="0.5">
      <c r="A52" s="756"/>
      <c r="B52" s="201" t="s">
        <v>238</v>
      </c>
      <c r="C52" s="338" t="str">
        <f>IF(SUM(C53:C54)=0,"-",SUM((C53:C54)))</f>
        <v>-</v>
      </c>
      <c r="D52" s="338" t="s">
        <v>515</v>
      </c>
      <c r="E52" s="338" t="s">
        <v>515</v>
      </c>
      <c r="F52" s="338" t="s">
        <v>515</v>
      </c>
      <c r="G52" s="338" t="s">
        <v>515</v>
      </c>
      <c r="H52" s="338" t="s">
        <v>515</v>
      </c>
      <c r="I52" s="338" t="s">
        <v>515</v>
      </c>
      <c r="J52" s="338" t="s">
        <v>515</v>
      </c>
      <c r="K52" s="338" t="s">
        <v>515</v>
      </c>
      <c r="L52" s="338" t="s">
        <v>515</v>
      </c>
      <c r="M52" s="338" t="s">
        <v>515</v>
      </c>
      <c r="N52" s="338" t="s">
        <v>515</v>
      </c>
      <c r="O52" s="338" t="s">
        <v>515</v>
      </c>
      <c r="P52" s="338" t="s">
        <v>515</v>
      </c>
      <c r="Q52" s="338" t="s">
        <v>515</v>
      </c>
      <c r="R52" s="338" t="s">
        <v>515</v>
      </c>
      <c r="S52" s="109"/>
    </row>
    <row r="53" spans="1:19" ht="18" customHeight="1" x14ac:dyDescent="0.5">
      <c r="A53" s="755" t="s">
        <v>455</v>
      </c>
      <c r="B53" s="201" t="s">
        <v>1</v>
      </c>
      <c r="C53" s="338" t="s">
        <v>516</v>
      </c>
      <c r="D53" s="338" t="s">
        <v>516</v>
      </c>
      <c r="E53" s="338" t="s">
        <v>516</v>
      </c>
      <c r="F53" s="338">
        <f>IF(SUM(F54:F55)=0,"-",SUM((F54:F55)))</f>
        <v>1</v>
      </c>
      <c r="G53" s="338">
        <f>IF(SUM(G54:G55)=0,"-",SUM((G54:G55)))</f>
        <v>1</v>
      </c>
      <c r="H53" s="338" t="s">
        <v>375</v>
      </c>
      <c r="I53" s="338" t="s">
        <v>375</v>
      </c>
      <c r="J53" s="338" t="s">
        <v>375</v>
      </c>
      <c r="K53" s="338" t="s">
        <v>375</v>
      </c>
      <c r="L53" s="338" t="s">
        <v>375</v>
      </c>
      <c r="M53" s="338" t="s">
        <v>375</v>
      </c>
      <c r="N53" s="338" t="s">
        <v>375</v>
      </c>
      <c r="O53" s="338" t="s">
        <v>375</v>
      </c>
      <c r="P53" s="338" t="s">
        <v>375</v>
      </c>
      <c r="Q53" s="338" t="s">
        <v>375</v>
      </c>
      <c r="R53" s="338">
        <f>IF(SUM(R54:R55)=0,"-",SUM((R54:R55)))</f>
        <v>1</v>
      </c>
      <c r="S53" s="109"/>
    </row>
    <row r="54" spans="1:19" ht="18" customHeight="1" x14ac:dyDescent="0.5">
      <c r="A54" s="851"/>
      <c r="B54" s="201" t="s">
        <v>237</v>
      </c>
      <c r="C54" s="338" t="s">
        <v>375</v>
      </c>
      <c r="D54" s="338" t="s">
        <v>375</v>
      </c>
      <c r="E54" s="338" t="s">
        <v>375</v>
      </c>
      <c r="F54" s="338" t="s">
        <v>375</v>
      </c>
      <c r="G54" s="338" t="s">
        <v>375</v>
      </c>
      <c r="H54" s="338" t="s">
        <v>375</v>
      </c>
      <c r="I54" s="338" t="s">
        <v>375</v>
      </c>
      <c r="J54" s="338" t="s">
        <v>375</v>
      </c>
      <c r="K54" s="338" t="s">
        <v>375</v>
      </c>
      <c r="L54" s="338" t="s">
        <v>375</v>
      </c>
      <c r="M54" s="338" t="s">
        <v>375</v>
      </c>
      <c r="N54" s="338" t="s">
        <v>375</v>
      </c>
      <c r="O54" s="338" t="s">
        <v>375</v>
      </c>
      <c r="P54" s="338" t="s">
        <v>375</v>
      </c>
      <c r="Q54" s="338" t="s">
        <v>375</v>
      </c>
      <c r="R54" s="338" t="s">
        <v>375</v>
      </c>
      <c r="S54" s="109"/>
    </row>
    <row r="55" spans="1:19" ht="18" customHeight="1" x14ac:dyDescent="0.5">
      <c r="A55" s="756"/>
      <c r="B55" s="201" t="s">
        <v>238</v>
      </c>
      <c r="C55" s="338" t="s">
        <v>375</v>
      </c>
      <c r="D55" s="338" t="s">
        <v>375</v>
      </c>
      <c r="E55" s="338" t="s">
        <v>375</v>
      </c>
      <c r="F55" s="338">
        <v>1</v>
      </c>
      <c r="G55" s="338">
        <v>1</v>
      </c>
      <c r="H55" s="338" t="s">
        <v>375</v>
      </c>
      <c r="I55" s="338" t="s">
        <v>375</v>
      </c>
      <c r="J55" s="338" t="s">
        <v>375</v>
      </c>
      <c r="K55" s="338" t="s">
        <v>375</v>
      </c>
      <c r="L55" s="338" t="s">
        <v>375</v>
      </c>
      <c r="M55" s="338" t="s">
        <v>375</v>
      </c>
      <c r="N55" s="338" t="s">
        <v>375</v>
      </c>
      <c r="O55" s="338" t="s">
        <v>375</v>
      </c>
      <c r="P55" s="338" t="s">
        <v>375</v>
      </c>
      <c r="Q55" s="338" t="s">
        <v>375</v>
      </c>
      <c r="R55" s="338">
        <v>1</v>
      </c>
      <c r="S55" s="109"/>
    </row>
    <row r="56" spans="1:19" ht="18" customHeight="1" x14ac:dyDescent="0.5">
      <c r="A56" s="755" t="s">
        <v>456</v>
      </c>
      <c r="B56" s="201" t="s">
        <v>1</v>
      </c>
      <c r="C56" s="338">
        <f>IF(SUM(C57:C58)=0,"-",SUM((C57:C58)))</f>
        <v>8</v>
      </c>
      <c r="D56" s="338">
        <f t="shared" ref="D56:M56" si="14">IF(SUM(D57:D58)=0,"-",SUM((D57:D58)))</f>
        <v>3</v>
      </c>
      <c r="E56" s="338">
        <f t="shared" si="14"/>
        <v>1</v>
      </c>
      <c r="F56" s="338">
        <f t="shared" si="14"/>
        <v>8</v>
      </c>
      <c r="G56" s="338">
        <f t="shared" si="14"/>
        <v>1</v>
      </c>
      <c r="H56" s="338">
        <f t="shared" si="14"/>
        <v>2</v>
      </c>
      <c r="I56" s="338">
        <f t="shared" si="14"/>
        <v>8</v>
      </c>
      <c r="J56" s="338">
        <f t="shared" si="14"/>
        <v>7</v>
      </c>
      <c r="K56" s="338" t="str">
        <f t="shared" si="14"/>
        <v>-</v>
      </c>
      <c r="L56" s="338" t="str">
        <f t="shared" si="14"/>
        <v>-</v>
      </c>
      <c r="M56" s="338" t="str">
        <f t="shared" si="14"/>
        <v>-</v>
      </c>
      <c r="N56" s="338" t="str">
        <f>IF(SUM(N57:N58)=0,"-",SUM((N57:N58)))</f>
        <v>-</v>
      </c>
      <c r="O56" s="338" t="str">
        <f>IF(SUM(O57:O58)=0,"-",SUM((O57:O58)))</f>
        <v>-</v>
      </c>
      <c r="P56" s="338" t="str">
        <f>IF(SUM(P57:P58)=0,"-",SUM((P57:P58)))</f>
        <v>-</v>
      </c>
      <c r="Q56" s="338">
        <f>IF(SUM(Q57:Q58)=0,"-",SUM((Q57:Q58)))</f>
        <v>8</v>
      </c>
      <c r="R56" s="338" t="str">
        <f>IF(SUM(R57:R58)=0,"-",SUM((R57:R58)))</f>
        <v>-</v>
      </c>
      <c r="S56" s="109"/>
    </row>
    <row r="57" spans="1:19" ht="18" customHeight="1" x14ac:dyDescent="0.5">
      <c r="A57" s="851"/>
      <c r="B57" s="201" t="s">
        <v>237</v>
      </c>
      <c r="C57" s="338">
        <v>3</v>
      </c>
      <c r="D57" s="338">
        <v>2</v>
      </c>
      <c r="E57" s="338">
        <v>1</v>
      </c>
      <c r="F57" s="338">
        <v>3</v>
      </c>
      <c r="G57" s="338" t="s">
        <v>515</v>
      </c>
      <c r="H57" s="338">
        <v>2</v>
      </c>
      <c r="I57" s="338">
        <v>3</v>
      </c>
      <c r="J57" s="338">
        <v>2</v>
      </c>
      <c r="K57" s="338" t="s">
        <v>515</v>
      </c>
      <c r="L57" s="338" t="s">
        <v>515</v>
      </c>
      <c r="M57" s="338" t="s">
        <v>515</v>
      </c>
      <c r="N57" s="338" t="s">
        <v>515</v>
      </c>
      <c r="O57" s="338" t="s">
        <v>515</v>
      </c>
      <c r="P57" s="338" t="s">
        <v>515</v>
      </c>
      <c r="Q57" s="338">
        <v>3</v>
      </c>
      <c r="R57" s="338" t="s">
        <v>516</v>
      </c>
      <c r="S57" s="109"/>
    </row>
    <row r="58" spans="1:19" ht="18" customHeight="1" x14ac:dyDescent="0.5">
      <c r="A58" s="756"/>
      <c r="B58" s="201" t="s">
        <v>238</v>
      </c>
      <c r="C58" s="338">
        <v>5</v>
      </c>
      <c r="D58" s="338">
        <v>1</v>
      </c>
      <c r="E58" s="338" t="s">
        <v>516</v>
      </c>
      <c r="F58" s="338">
        <v>5</v>
      </c>
      <c r="G58" s="338">
        <v>1</v>
      </c>
      <c r="H58" s="338" t="s">
        <v>516</v>
      </c>
      <c r="I58" s="338">
        <v>5</v>
      </c>
      <c r="J58" s="338">
        <v>5</v>
      </c>
      <c r="K58" s="338" t="s">
        <v>375</v>
      </c>
      <c r="L58" s="338" t="s">
        <v>375</v>
      </c>
      <c r="M58" s="338" t="s">
        <v>375</v>
      </c>
      <c r="N58" s="338" t="s">
        <v>375</v>
      </c>
      <c r="O58" s="338" t="s">
        <v>375</v>
      </c>
      <c r="P58" s="338" t="s">
        <v>375</v>
      </c>
      <c r="Q58" s="338">
        <v>5</v>
      </c>
      <c r="R58" s="338" t="s">
        <v>515</v>
      </c>
      <c r="S58" s="109"/>
    </row>
    <row r="59" spans="1:19" s="526" customFormat="1" ht="18" customHeight="1" x14ac:dyDescent="0.5">
      <c r="A59" s="759" t="s">
        <v>457</v>
      </c>
      <c r="B59" s="557" t="s">
        <v>1</v>
      </c>
      <c r="C59" s="523">
        <f>SUM(C60:C61)</f>
        <v>15</v>
      </c>
      <c r="D59" s="523">
        <f>SUM(D60:D61)</f>
        <v>2</v>
      </c>
      <c r="E59" s="523">
        <f>SUM(E60:E61)</f>
        <v>11</v>
      </c>
      <c r="F59" s="523">
        <f>SUM(F60:F61)</f>
        <v>16</v>
      </c>
      <c r="G59" s="523">
        <f>SUM(G60:G61)</f>
        <v>4</v>
      </c>
      <c r="H59" s="523">
        <f t="shared" ref="H59:R59" si="15">SUM(H60:H61)</f>
        <v>7</v>
      </c>
      <c r="I59" s="523">
        <f t="shared" si="15"/>
        <v>15</v>
      </c>
      <c r="J59" s="523" t="s">
        <v>375</v>
      </c>
      <c r="K59" s="523">
        <f t="shared" si="15"/>
        <v>6</v>
      </c>
      <c r="L59" s="523" t="s">
        <v>516</v>
      </c>
      <c r="M59" s="523">
        <f t="shared" si="15"/>
        <v>7</v>
      </c>
      <c r="N59" s="523">
        <f t="shared" si="15"/>
        <v>6</v>
      </c>
      <c r="O59" s="523">
        <f t="shared" si="15"/>
        <v>1</v>
      </c>
      <c r="P59" s="523" t="s">
        <v>375</v>
      </c>
      <c r="Q59" s="523">
        <f t="shared" si="15"/>
        <v>11</v>
      </c>
      <c r="R59" s="523">
        <f t="shared" si="15"/>
        <v>4</v>
      </c>
      <c r="S59" s="569"/>
    </row>
    <row r="60" spans="1:19" s="526" customFormat="1" ht="18" customHeight="1" x14ac:dyDescent="0.5">
      <c r="A60" s="856"/>
      <c r="B60" s="557" t="s">
        <v>237</v>
      </c>
      <c r="C60" s="523">
        <f>C63</f>
        <v>8</v>
      </c>
      <c r="D60" s="523">
        <f t="shared" ref="D60:R60" si="16">D63</f>
        <v>1</v>
      </c>
      <c r="E60" s="523">
        <f t="shared" si="16"/>
        <v>7</v>
      </c>
      <c r="F60" s="523">
        <f t="shared" si="16"/>
        <v>8</v>
      </c>
      <c r="G60" s="523">
        <f t="shared" si="16"/>
        <v>4</v>
      </c>
      <c r="H60" s="523">
        <f t="shared" si="16"/>
        <v>2</v>
      </c>
      <c r="I60" s="523">
        <f t="shared" si="16"/>
        <v>8</v>
      </c>
      <c r="J60" s="523" t="str">
        <f t="shared" si="16"/>
        <v>-</v>
      </c>
      <c r="K60" s="523">
        <f t="shared" si="16"/>
        <v>2</v>
      </c>
      <c r="L60" s="523" t="str">
        <f t="shared" si="16"/>
        <v>-</v>
      </c>
      <c r="M60" s="523">
        <f t="shared" si="16"/>
        <v>4</v>
      </c>
      <c r="N60" s="523">
        <f t="shared" si="16"/>
        <v>4</v>
      </c>
      <c r="O60" s="523" t="str">
        <f t="shared" si="16"/>
        <v>-</v>
      </c>
      <c r="P60" s="523" t="str">
        <f t="shared" si="16"/>
        <v>-</v>
      </c>
      <c r="Q60" s="523">
        <f t="shared" si="16"/>
        <v>6</v>
      </c>
      <c r="R60" s="523">
        <f t="shared" si="16"/>
        <v>2</v>
      </c>
      <c r="S60" s="569"/>
    </row>
    <row r="61" spans="1:19" s="526" customFormat="1" ht="18" customHeight="1" x14ac:dyDescent="0.5">
      <c r="A61" s="857"/>
      <c r="B61" s="557" t="s">
        <v>238</v>
      </c>
      <c r="C61" s="523">
        <f>C64</f>
        <v>7</v>
      </c>
      <c r="D61" s="523">
        <f t="shared" ref="D61:R61" si="17">D64</f>
        <v>1</v>
      </c>
      <c r="E61" s="523">
        <f t="shared" si="17"/>
        <v>4</v>
      </c>
      <c r="F61" s="523">
        <f t="shared" si="17"/>
        <v>8</v>
      </c>
      <c r="G61" s="523" t="str">
        <f t="shared" si="17"/>
        <v>-</v>
      </c>
      <c r="H61" s="523">
        <f t="shared" si="17"/>
        <v>5</v>
      </c>
      <c r="I61" s="523">
        <f t="shared" si="17"/>
        <v>7</v>
      </c>
      <c r="J61" s="523" t="str">
        <f t="shared" si="17"/>
        <v>-</v>
      </c>
      <c r="K61" s="523">
        <f t="shared" si="17"/>
        <v>4</v>
      </c>
      <c r="L61" s="523" t="str">
        <f t="shared" si="17"/>
        <v>-</v>
      </c>
      <c r="M61" s="523">
        <f t="shared" si="17"/>
        <v>3</v>
      </c>
      <c r="N61" s="523">
        <f t="shared" si="17"/>
        <v>2</v>
      </c>
      <c r="O61" s="523">
        <f t="shared" si="17"/>
        <v>1</v>
      </c>
      <c r="P61" s="523" t="str">
        <f t="shared" si="17"/>
        <v>-</v>
      </c>
      <c r="Q61" s="523">
        <f t="shared" si="17"/>
        <v>5</v>
      </c>
      <c r="R61" s="523">
        <f t="shared" si="17"/>
        <v>2</v>
      </c>
      <c r="S61" s="569"/>
    </row>
    <row r="62" spans="1:19" ht="18" customHeight="1" x14ac:dyDescent="0.5">
      <c r="A62" s="757" t="s">
        <v>458</v>
      </c>
      <c r="B62" s="495" t="s">
        <v>1</v>
      </c>
      <c r="C62" s="524">
        <f>IF(SUM(C63:C64)=0,"-",(SUM(C63:C64)))</f>
        <v>15</v>
      </c>
      <c r="D62" s="524">
        <f t="shared" ref="D62:R62" si="18">IF(SUM(D63:D64)=0,"-",(SUM(D63:D64)))</f>
        <v>2</v>
      </c>
      <c r="E62" s="524">
        <f t="shared" si="18"/>
        <v>11</v>
      </c>
      <c r="F62" s="524">
        <f t="shared" si="18"/>
        <v>16</v>
      </c>
      <c r="G62" s="524">
        <f t="shared" si="18"/>
        <v>4</v>
      </c>
      <c r="H62" s="524">
        <f t="shared" si="18"/>
        <v>7</v>
      </c>
      <c r="I62" s="524">
        <f t="shared" si="18"/>
        <v>15</v>
      </c>
      <c r="J62" s="524" t="str">
        <f t="shared" si="18"/>
        <v>-</v>
      </c>
      <c r="K62" s="524">
        <f t="shared" si="18"/>
        <v>6</v>
      </c>
      <c r="L62" s="524" t="str">
        <f t="shared" si="18"/>
        <v>-</v>
      </c>
      <c r="M62" s="524">
        <f t="shared" si="18"/>
        <v>7</v>
      </c>
      <c r="N62" s="524">
        <f t="shared" si="18"/>
        <v>6</v>
      </c>
      <c r="O62" s="524">
        <f t="shared" si="18"/>
        <v>1</v>
      </c>
      <c r="P62" s="524" t="str">
        <f t="shared" si="18"/>
        <v>-</v>
      </c>
      <c r="Q62" s="524">
        <f t="shared" si="18"/>
        <v>11</v>
      </c>
      <c r="R62" s="524">
        <f t="shared" si="18"/>
        <v>4</v>
      </c>
      <c r="S62" s="109"/>
    </row>
    <row r="63" spans="1:19" ht="18" customHeight="1" x14ac:dyDescent="0.5">
      <c r="A63" s="854"/>
      <c r="B63" s="495" t="s">
        <v>237</v>
      </c>
      <c r="C63" s="524">
        <f>IF(SUM(C66,C69,C72,C75,C78)=0,"-",(SUM(C66,C69,C72,C75,C78)))</f>
        <v>8</v>
      </c>
      <c r="D63" s="524">
        <f t="shared" ref="D63:R63" si="19">IF(SUM(D66,D69,D72,D75,D78)=0,"-",(SUM(D66,D69,D72,D75,D78)))</f>
        <v>1</v>
      </c>
      <c r="E63" s="524">
        <f t="shared" si="19"/>
        <v>7</v>
      </c>
      <c r="F63" s="524">
        <f t="shared" si="19"/>
        <v>8</v>
      </c>
      <c r="G63" s="524">
        <f t="shared" si="19"/>
        <v>4</v>
      </c>
      <c r="H63" s="524">
        <f t="shared" si="19"/>
        <v>2</v>
      </c>
      <c r="I63" s="524">
        <f t="shared" si="19"/>
        <v>8</v>
      </c>
      <c r="J63" s="524" t="str">
        <f t="shared" si="19"/>
        <v>-</v>
      </c>
      <c r="K63" s="524">
        <f t="shared" si="19"/>
        <v>2</v>
      </c>
      <c r="L63" s="524" t="str">
        <f t="shared" si="19"/>
        <v>-</v>
      </c>
      <c r="M63" s="524">
        <f t="shared" si="19"/>
        <v>4</v>
      </c>
      <c r="N63" s="524">
        <f t="shared" si="19"/>
        <v>4</v>
      </c>
      <c r="O63" s="524" t="str">
        <f t="shared" si="19"/>
        <v>-</v>
      </c>
      <c r="P63" s="524" t="str">
        <f t="shared" si="19"/>
        <v>-</v>
      </c>
      <c r="Q63" s="524">
        <f t="shared" si="19"/>
        <v>6</v>
      </c>
      <c r="R63" s="524">
        <f t="shared" si="19"/>
        <v>2</v>
      </c>
      <c r="S63" s="109"/>
    </row>
    <row r="64" spans="1:19" ht="18" customHeight="1" x14ac:dyDescent="0.5">
      <c r="A64" s="855"/>
      <c r="B64" s="495" t="s">
        <v>238</v>
      </c>
      <c r="C64" s="524">
        <f>IF(SUM(C67,C70,C73,C76,C79)=0,"-",(SUM(C67,C70,C73,C76,C79)))</f>
        <v>7</v>
      </c>
      <c r="D64" s="524">
        <f t="shared" ref="D64:R64" si="20">IF(SUM(D67,D70,D73,D76,D79)=0,"-",(SUM(D67,D70,D73,D76,D79)))</f>
        <v>1</v>
      </c>
      <c r="E64" s="524">
        <f t="shared" si="20"/>
        <v>4</v>
      </c>
      <c r="F64" s="524">
        <f t="shared" si="20"/>
        <v>8</v>
      </c>
      <c r="G64" s="524" t="str">
        <f t="shared" si="20"/>
        <v>-</v>
      </c>
      <c r="H64" s="524">
        <f t="shared" si="20"/>
        <v>5</v>
      </c>
      <c r="I64" s="524">
        <f t="shared" si="20"/>
        <v>7</v>
      </c>
      <c r="J64" s="524" t="str">
        <f t="shared" si="20"/>
        <v>-</v>
      </c>
      <c r="K64" s="524">
        <f t="shared" si="20"/>
        <v>4</v>
      </c>
      <c r="L64" s="524" t="str">
        <f t="shared" si="20"/>
        <v>-</v>
      </c>
      <c r="M64" s="524">
        <f t="shared" si="20"/>
        <v>3</v>
      </c>
      <c r="N64" s="524">
        <f t="shared" si="20"/>
        <v>2</v>
      </c>
      <c r="O64" s="524">
        <f t="shared" si="20"/>
        <v>1</v>
      </c>
      <c r="P64" s="524" t="str">
        <f t="shared" si="20"/>
        <v>-</v>
      </c>
      <c r="Q64" s="524">
        <f t="shared" si="20"/>
        <v>5</v>
      </c>
      <c r="R64" s="524">
        <f t="shared" si="20"/>
        <v>2</v>
      </c>
      <c r="S64" s="109"/>
    </row>
    <row r="65" spans="1:19" ht="18" customHeight="1" x14ac:dyDescent="0.5">
      <c r="A65" s="755" t="s">
        <v>459</v>
      </c>
      <c r="B65" s="201" t="s">
        <v>1</v>
      </c>
      <c r="C65" s="525" t="str">
        <f>IF(SUM(C66:C67)=0,"-",SUM(C66:C67))</f>
        <v>-</v>
      </c>
      <c r="D65" s="525" t="str">
        <f>IF(SUM(D66:D67)=0,"-",SUM(D66:D67))</f>
        <v>-</v>
      </c>
      <c r="E65" s="525" t="str">
        <f t="shared" ref="E65:R65" si="21">IF(SUM(E66:E67)=0,"-",SUM(E66:E67))</f>
        <v>-</v>
      </c>
      <c r="F65" s="525">
        <f t="shared" si="21"/>
        <v>1</v>
      </c>
      <c r="G65" s="525" t="str">
        <f t="shared" si="21"/>
        <v>-</v>
      </c>
      <c r="H65" s="525" t="str">
        <f t="shared" si="21"/>
        <v>-</v>
      </c>
      <c r="I65" s="525" t="str">
        <f t="shared" si="21"/>
        <v>-</v>
      </c>
      <c r="J65" s="525" t="str">
        <f t="shared" si="21"/>
        <v>-</v>
      </c>
      <c r="K65" s="525" t="str">
        <f t="shared" si="21"/>
        <v>-</v>
      </c>
      <c r="L65" s="525" t="str">
        <f t="shared" si="21"/>
        <v>-</v>
      </c>
      <c r="M65" s="525" t="str">
        <f t="shared" si="21"/>
        <v>-</v>
      </c>
      <c r="N65" s="525" t="str">
        <f t="shared" si="21"/>
        <v>-</v>
      </c>
      <c r="O65" s="525" t="str">
        <f t="shared" si="21"/>
        <v>-</v>
      </c>
      <c r="P65" s="525" t="str">
        <f t="shared" si="21"/>
        <v>-</v>
      </c>
      <c r="Q65" s="525" t="str">
        <f t="shared" si="21"/>
        <v>-</v>
      </c>
      <c r="R65" s="525" t="str">
        <f t="shared" si="21"/>
        <v>-</v>
      </c>
      <c r="S65" s="109"/>
    </row>
    <row r="66" spans="1:19" ht="18" customHeight="1" x14ac:dyDescent="0.5">
      <c r="A66" s="851"/>
      <c r="B66" s="201" t="s">
        <v>237</v>
      </c>
      <c r="C66" s="525" t="s">
        <v>179</v>
      </c>
      <c r="D66" s="525" t="s">
        <v>179</v>
      </c>
      <c r="E66" s="525" t="s">
        <v>179</v>
      </c>
      <c r="F66" s="525" t="s">
        <v>179</v>
      </c>
      <c r="G66" s="525" t="s">
        <v>179</v>
      </c>
      <c r="H66" s="525" t="s">
        <v>179</v>
      </c>
      <c r="I66" s="525" t="s">
        <v>179</v>
      </c>
      <c r="J66" s="525" t="s">
        <v>179</v>
      </c>
      <c r="K66" s="525" t="s">
        <v>179</v>
      </c>
      <c r="L66" s="525" t="s">
        <v>179</v>
      </c>
      <c r="M66" s="525" t="s">
        <v>179</v>
      </c>
      <c r="N66" s="525" t="s">
        <v>179</v>
      </c>
      <c r="O66" s="525" t="s">
        <v>179</v>
      </c>
      <c r="P66" s="525" t="s">
        <v>179</v>
      </c>
      <c r="Q66" s="525" t="s">
        <v>179</v>
      </c>
      <c r="R66" s="525" t="s">
        <v>179</v>
      </c>
      <c r="S66" s="109"/>
    </row>
    <row r="67" spans="1:19" ht="18" customHeight="1" x14ac:dyDescent="0.5">
      <c r="A67" s="756"/>
      <c r="B67" s="201" t="s">
        <v>238</v>
      </c>
      <c r="C67" s="525" t="s">
        <v>179</v>
      </c>
      <c r="D67" s="525" t="s">
        <v>179</v>
      </c>
      <c r="E67" s="525" t="s">
        <v>179</v>
      </c>
      <c r="F67" s="525">
        <v>1</v>
      </c>
      <c r="G67" s="525" t="s">
        <v>179</v>
      </c>
      <c r="H67" s="525" t="s">
        <v>179</v>
      </c>
      <c r="I67" s="525" t="s">
        <v>179</v>
      </c>
      <c r="J67" s="525" t="s">
        <v>179</v>
      </c>
      <c r="K67" s="525" t="s">
        <v>179</v>
      </c>
      <c r="L67" s="525" t="s">
        <v>179</v>
      </c>
      <c r="M67" s="525" t="s">
        <v>179</v>
      </c>
      <c r="N67" s="525" t="s">
        <v>179</v>
      </c>
      <c r="O67" s="525" t="s">
        <v>179</v>
      </c>
      <c r="P67" s="525" t="s">
        <v>179</v>
      </c>
      <c r="Q67" s="525" t="s">
        <v>179</v>
      </c>
      <c r="R67" s="525" t="s">
        <v>179</v>
      </c>
      <c r="S67" s="109"/>
    </row>
    <row r="68" spans="1:19" ht="18" customHeight="1" x14ac:dyDescent="0.5">
      <c r="A68" s="755" t="s">
        <v>461</v>
      </c>
      <c r="B68" s="201" t="s">
        <v>1</v>
      </c>
      <c r="C68" s="525">
        <f t="shared" ref="C68:R68" si="22">IF(SUM(C69:C70)=0,"-",SUM(C69:C70))</f>
        <v>15</v>
      </c>
      <c r="D68" s="525">
        <f t="shared" si="22"/>
        <v>2</v>
      </c>
      <c r="E68" s="525">
        <f t="shared" si="22"/>
        <v>11</v>
      </c>
      <c r="F68" s="525">
        <f t="shared" si="22"/>
        <v>15</v>
      </c>
      <c r="G68" s="525">
        <f t="shared" si="22"/>
        <v>4</v>
      </c>
      <c r="H68" s="525">
        <f t="shared" si="22"/>
        <v>7</v>
      </c>
      <c r="I68" s="525">
        <f t="shared" si="22"/>
        <v>15</v>
      </c>
      <c r="J68" s="525" t="str">
        <f t="shared" si="22"/>
        <v>-</v>
      </c>
      <c r="K68" s="525">
        <f t="shared" si="22"/>
        <v>6</v>
      </c>
      <c r="L68" s="525" t="str">
        <f t="shared" si="22"/>
        <v>-</v>
      </c>
      <c r="M68" s="525">
        <f t="shared" si="22"/>
        <v>7</v>
      </c>
      <c r="N68" s="525">
        <f t="shared" si="22"/>
        <v>6</v>
      </c>
      <c r="O68" s="525">
        <f t="shared" si="22"/>
        <v>1</v>
      </c>
      <c r="P68" s="525" t="str">
        <f t="shared" si="22"/>
        <v>-</v>
      </c>
      <c r="Q68" s="525">
        <f t="shared" si="22"/>
        <v>11</v>
      </c>
      <c r="R68" s="525">
        <f t="shared" si="22"/>
        <v>4</v>
      </c>
      <c r="S68" s="109"/>
    </row>
    <row r="69" spans="1:19" ht="18" customHeight="1" x14ac:dyDescent="0.5">
      <c r="A69" s="851"/>
      <c r="B69" s="201" t="s">
        <v>237</v>
      </c>
      <c r="C69" s="525">
        <v>8</v>
      </c>
      <c r="D69" s="525">
        <v>1</v>
      </c>
      <c r="E69" s="525">
        <v>7</v>
      </c>
      <c r="F69" s="525">
        <v>8</v>
      </c>
      <c r="G69" s="525">
        <v>4</v>
      </c>
      <c r="H69" s="525">
        <v>2</v>
      </c>
      <c r="I69" s="525">
        <v>8</v>
      </c>
      <c r="J69" s="525" t="s">
        <v>179</v>
      </c>
      <c r="K69" s="525">
        <v>2</v>
      </c>
      <c r="L69" s="525" t="s">
        <v>179</v>
      </c>
      <c r="M69" s="525">
        <v>4</v>
      </c>
      <c r="N69" s="525">
        <v>4</v>
      </c>
      <c r="O69" s="525" t="s">
        <v>179</v>
      </c>
      <c r="P69" s="525" t="s">
        <v>179</v>
      </c>
      <c r="Q69" s="525">
        <v>6</v>
      </c>
      <c r="R69" s="525">
        <v>2</v>
      </c>
      <c r="S69" s="109"/>
    </row>
    <row r="70" spans="1:19" ht="18" customHeight="1" x14ac:dyDescent="0.5">
      <c r="A70" s="756"/>
      <c r="B70" s="201" t="s">
        <v>238</v>
      </c>
      <c r="C70" s="525">
        <v>7</v>
      </c>
      <c r="D70" s="525">
        <v>1</v>
      </c>
      <c r="E70" s="525">
        <v>4</v>
      </c>
      <c r="F70" s="525">
        <v>7</v>
      </c>
      <c r="G70" s="525" t="s">
        <v>179</v>
      </c>
      <c r="H70" s="525">
        <v>5</v>
      </c>
      <c r="I70" s="525">
        <v>7</v>
      </c>
      <c r="J70" s="525" t="s">
        <v>179</v>
      </c>
      <c r="K70" s="525">
        <v>4</v>
      </c>
      <c r="L70" s="525" t="s">
        <v>179</v>
      </c>
      <c r="M70" s="525">
        <v>3</v>
      </c>
      <c r="N70" s="525">
        <v>2</v>
      </c>
      <c r="O70" s="525">
        <v>1</v>
      </c>
      <c r="P70" s="525" t="s">
        <v>179</v>
      </c>
      <c r="Q70" s="525">
        <v>5</v>
      </c>
      <c r="R70" s="525">
        <v>2</v>
      </c>
      <c r="S70" s="109"/>
    </row>
    <row r="71" spans="1:19" ht="18" customHeight="1" x14ac:dyDescent="0.5">
      <c r="A71" s="755" t="s">
        <v>460</v>
      </c>
      <c r="B71" s="201" t="s">
        <v>1</v>
      </c>
      <c r="C71" s="525" t="str">
        <f t="shared" ref="C71:R71" si="23">IF(SUM(C72:C73)=0,"-",SUM(C72:C73))</f>
        <v>-</v>
      </c>
      <c r="D71" s="525" t="str">
        <f t="shared" si="23"/>
        <v>-</v>
      </c>
      <c r="E71" s="525" t="str">
        <f t="shared" si="23"/>
        <v>-</v>
      </c>
      <c r="F71" s="525" t="str">
        <f t="shared" si="23"/>
        <v>-</v>
      </c>
      <c r="G71" s="525" t="str">
        <f t="shared" si="23"/>
        <v>-</v>
      </c>
      <c r="H71" s="525" t="str">
        <f t="shared" si="23"/>
        <v>-</v>
      </c>
      <c r="I71" s="525" t="str">
        <f t="shared" si="23"/>
        <v>-</v>
      </c>
      <c r="J71" s="525" t="str">
        <f t="shared" si="23"/>
        <v>-</v>
      </c>
      <c r="K71" s="525" t="str">
        <f t="shared" si="23"/>
        <v>-</v>
      </c>
      <c r="L71" s="525" t="str">
        <f t="shared" si="23"/>
        <v>-</v>
      </c>
      <c r="M71" s="525" t="str">
        <f t="shared" si="23"/>
        <v>-</v>
      </c>
      <c r="N71" s="525" t="str">
        <f t="shared" si="23"/>
        <v>-</v>
      </c>
      <c r="O71" s="525" t="str">
        <f t="shared" si="23"/>
        <v>-</v>
      </c>
      <c r="P71" s="525" t="str">
        <f t="shared" si="23"/>
        <v>-</v>
      </c>
      <c r="Q71" s="525" t="str">
        <f t="shared" si="23"/>
        <v>-</v>
      </c>
      <c r="R71" s="525" t="str">
        <f t="shared" si="23"/>
        <v>-</v>
      </c>
      <c r="S71" s="109"/>
    </row>
    <row r="72" spans="1:19" ht="18" customHeight="1" x14ac:dyDescent="0.5">
      <c r="A72" s="851"/>
      <c r="B72" s="201" t="s">
        <v>237</v>
      </c>
      <c r="C72" s="525" t="s">
        <v>179</v>
      </c>
      <c r="D72" s="525" t="s">
        <v>179</v>
      </c>
      <c r="E72" s="525" t="s">
        <v>179</v>
      </c>
      <c r="F72" s="525" t="s">
        <v>179</v>
      </c>
      <c r="G72" s="525" t="s">
        <v>179</v>
      </c>
      <c r="H72" s="525" t="s">
        <v>179</v>
      </c>
      <c r="I72" s="525" t="s">
        <v>179</v>
      </c>
      <c r="J72" s="525" t="s">
        <v>179</v>
      </c>
      <c r="K72" s="525" t="s">
        <v>179</v>
      </c>
      <c r="L72" s="525" t="s">
        <v>179</v>
      </c>
      <c r="M72" s="525" t="s">
        <v>179</v>
      </c>
      <c r="N72" s="525" t="s">
        <v>179</v>
      </c>
      <c r="O72" s="525" t="s">
        <v>179</v>
      </c>
      <c r="P72" s="525" t="s">
        <v>179</v>
      </c>
      <c r="Q72" s="525" t="s">
        <v>179</v>
      </c>
      <c r="R72" s="525" t="s">
        <v>179</v>
      </c>
      <c r="S72" s="109"/>
    </row>
    <row r="73" spans="1:19" ht="18" customHeight="1" x14ac:dyDescent="0.5">
      <c r="A73" s="756"/>
      <c r="B73" s="201" t="s">
        <v>238</v>
      </c>
      <c r="C73" s="525" t="s">
        <v>179</v>
      </c>
      <c r="D73" s="525" t="s">
        <v>179</v>
      </c>
      <c r="E73" s="525" t="s">
        <v>179</v>
      </c>
      <c r="F73" s="525" t="s">
        <v>179</v>
      </c>
      <c r="G73" s="525" t="s">
        <v>179</v>
      </c>
      <c r="H73" s="525" t="s">
        <v>179</v>
      </c>
      <c r="I73" s="525" t="s">
        <v>179</v>
      </c>
      <c r="J73" s="525" t="s">
        <v>179</v>
      </c>
      <c r="K73" s="525" t="s">
        <v>179</v>
      </c>
      <c r="L73" s="525" t="s">
        <v>179</v>
      </c>
      <c r="M73" s="525" t="s">
        <v>179</v>
      </c>
      <c r="N73" s="525" t="s">
        <v>179</v>
      </c>
      <c r="O73" s="525" t="s">
        <v>179</v>
      </c>
      <c r="P73" s="525" t="s">
        <v>179</v>
      </c>
      <c r="Q73" s="525" t="s">
        <v>179</v>
      </c>
      <c r="R73" s="525" t="s">
        <v>179</v>
      </c>
      <c r="S73" s="109"/>
    </row>
    <row r="74" spans="1:19" ht="18" customHeight="1" x14ac:dyDescent="0.5">
      <c r="A74" s="755" t="s">
        <v>462</v>
      </c>
      <c r="B74" s="201" t="s">
        <v>1</v>
      </c>
      <c r="C74" s="525" t="str">
        <f t="shared" ref="C74:R74" si="24">IF(SUM(C75:C76)=0,"-",SUM(C75:C76))</f>
        <v>-</v>
      </c>
      <c r="D74" s="525" t="str">
        <f t="shared" si="24"/>
        <v>-</v>
      </c>
      <c r="E74" s="525" t="str">
        <f t="shared" si="24"/>
        <v>-</v>
      </c>
      <c r="F74" s="525" t="str">
        <f t="shared" si="24"/>
        <v>-</v>
      </c>
      <c r="G74" s="525" t="str">
        <f t="shared" si="24"/>
        <v>-</v>
      </c>
      <c r="H74" s="525" t="str">
        <f t="shared" si="24"/>
        <v>-</v>
      </c>
      <c r="I74" s="525" t="str">
        <f t="shared" si="24"/>
        <v>-</v>
      </c>
      <c r="J74" s="525" t="str">
        <f t="shared" si="24"/>
        <v>-</v>
      </c>
      <c r="K74" s="525" t="str">
        <f t="shared" si="24"/>
        <v>-</v>
      </c>
      <c r="L74" s="525" t="str">
        <f t="shared" si="24"/>
        <v>-</v>
      </c>
      <c r="M74" s="525" t="str">
        <f t="shared" si="24"/>
        <v>-</v>
      </c>
      <c r="N74" s="525" t="str">
        <f t="shared" si="24"/>
        <v>-</v>
      </c>
      <c r="O74" s="525" t="str">
        <f t="shared" si="24"/>
        <v>-</v>
      </c>
      <c r="P74" s="525" t="str">
        <f t="shared" si="24"/>
        <v>-</v>
      </c>
      <c r="Q74" s="525" t="str">
        <f t="shared" si="24"/>
        <v>-</v>
      </c>
      <c r="R74" s="525" t="str">
        <f t="shared" si="24"/>
        <v>-</v>
      </c>
      <c r="S74" s="109"/>
    </row>
    <row r="75" spans="1:19" ht="18" customHeight="1" x14ac:dyDescent="0.5">
      <c r="A75" s="851"/>
      <c r="B75" s="201" t="s">
        <v>237</v>
      </c>
      <c r="C75" s="525" t="s">
        <v>179</v>
      </c>
      <c r="D75" s="525" t="s">
        <v>179</v>
      </c>
      <c r="E75" s="525" t="s">
        <v>179</v>
      </c>
      <c r="F75" s="525" t="s">
        <v>179</v>
      </c>
      <c r="G75" s="525" t="s">
        <v>179</v>
      </c>
      <c r="H75" s="525" t="s">
        <v>179</v>
      </c>
      <c r="I75" s="525" t="s">
        <v>179</v>
      </c>
      <c r="J75" s="525" t="s">
        <v>179</v>
      </c>
      <c r="K75" s="525" t="s">
        <v>179</v>
      </c>
      <c r="L75" s="525" t="s">
        <v>179</v>
      </c>
      <c r="M75" s="525" t="s">
        <v>179</v>
      </c>
      <c r="N75" s="525" t="s">
        <v>179</v>
      </c>
      <c r="O75" s="525" t="s">
        <v>179</v>
      </c>
      <c r="P75" s="525" t="s">
        <v>179</v>
      </c>
      <c r="Q75" s="525" t="s">
        <v>179</v>
      </c>
      <c r="R75" s="525" t="s">
        <v>179</v>
      </c>
      <c r="S75" s="109"/>
    </row>
    <row r="76" spans="1:19" ht="18" customHeight="1" x14ac:dyDescent="0.5">
      <c r="A76" s="756"/>
      <c r="B76" s="201" t="s">
        <v>238</v>
      </c>
      <c r="C76" s="525" t="s">
        <v>179</v>
      </c>
      <c r="D76" s="525" t="s">
        <v>179</v>
      </c>
      <c r="E76" s="525" t="s">
        <v>179</v>
      </c>
      <c r="F76" s="525" t="s">
        <v>179</v>
      </c>
      <c r="G76" s="525" t="s">
        <v>179</v>
      </c>
      <c r="H76" s="525" t="s">
        <v>179</v>
      </c>
      <c r="I76" s="525" t="s">
        <v>179</v>
      </c>
      <c r="J76" s="525" t="s">
        <v>179</v>
      </c>
      <c r="K76" s="525" t="s">
        <v>179</v>
      </c>
      <c r="L76" s="525" t="s">
        <v>179</v>
      </c>
      <c r="M76" s="525" t="s">
        <v>179</v>
      </c>
      <c r="N76" s="525" t="s">
        <v>179</v>
      </c>
      <c r="O76" s="525" t="s">
        <v>179</v>
      </c>
      <c r="P76" s="525" t="s">
        <v>179</v>
      </c>
      <c r="Q76" s="525" t="s">
        <v>179</v>
      </c>
      <c r="R76" s="525" t="s">
        <v>179</v>
      </c>
      <c r="S76" s="109"/>
    </row>
    <row r="77" spans="1:19" ht="18" customHeight="1" x14ac:dyDescent="0.5">
      <c r="A77" s="755" t="s">
        <v>463</v>
      </c>
      <c r="B77" s="201" t="s">
        <v>1</v>
      </c>
      <c r="C77" s="525" t="str">
        <f t="shared" ref="C77:R77" si="25">IF(SUM(C78:C79)=0,"-",SUM(C78:C79))</f>
        <v>-</v>
      </c>
      <c r="D77" s="525" t="str">
        <f t="shared" si="25"/>
        <v>-</v>
      </c>
      <c r="E77" s="525" t="str">
        <f t="shared" si="25"/>
        <v>-</v>
      </c>
      <c r="F77" s="525" t="str">
        <f t="shared" si="25"/>
        <v>-</v>
      </c>
      <c r="G77" s="525" t="str">
        <f t="shared" si="25"/>
        <v>-</v>
      </c>
      <c r="H77" s="525" t="str">
        <f t="shared" si="25"/>
        <v>-</v>
      </c>
      <c r="I77" s="525" t="str">
        <f t="shared" si="25"/>
        <v>-</v>
      </c>
      <c r="J77" s="525" t="str">
        <f t="shared" si="25"/>
        <v>-</v>
      </c>
      <c r="K77" s="525" t="str">
        <f t="shared" si="25"/>
        <v>-</v>
      </c>
      <c r="L77" s="525" t="str">
        <f t="shared" si="25"/>
        <v>-</v>
      </c>
      <c r="M77" s="525" t="str">
        <f t="shared" si="25"/>
        <v>-</v>
      </c>
      <c r="N77" s="525" t="str">
        <f t="shared" si="25"/>
        <v>-</v>
      </c>
      <c r="O77" s="525" t="str">
        <f t="shared" si="25"/>
        <v>-</v>
      </c>
      <c r="P77" s="525" t="str">
        <f t="shared" si="25"/>
        <v>-</v>
      </c>
      <c r="Q77" s="525" t="str">
        <f t="shared" si="25"/>
        <v>-</v>
      </c>
      <c r="R77" s="525" t="str">
        <f t="shared" si="25"/>
        <v>-</v>
      </c>
      <c r="S77" s="109"/>
    </row>
    <row r="78" spans="1:19" ht="18" customHeight="1" x14ac:dyDescent="0.5">
      <c r="A78" s="851"/>
      <c r="B78" s="201" t="s">
        <v>237</v>
      </c>
      <c r="C78" s="525" t="s">
        <v>179</v>
      </c>
      <c r="D78" s="525" t="s">
        <v>179</v>
      </c>
      <c r="E78" s="525" t="s">
        <v>179</v>
      </c>
      <c r="F78" s="525" t="s">
        <v>179</v>
      </c>
      <c r="G78" s="525" t="s">
        <v>179</v>
      </c>
      <c r="H78" s="525" t="s">
        <v>179</v>
      </c>
      <c r="I78" s="525" t="s">
        <v>179</v>
      </c>
      <c r="J78" s="525" t="s">
        <v>179</v>
      </c>
      <c r="K78" s="525" t="s">
        <v>179</v>
      </c>
      <c r="L78" s="525" t="s">
        <v>179</v>
      </c>
      <c r="M78" s="525" t="s">
        <v>179</v>
      </c>
      <c r="N78" s="525" t="s">
        <v>179</v>
      </c>
      <c r="O78" s="525" t="s">
        <v>179</v>
      </c>
      <c r="P78" s="525" t="s">
        <v>179</v>
      </c>
      <c r="Q78" s="525" t="s">
        <v>179</v>
      </c>
      <c r="R78" s="525" t="s">
        <v>179</v>
      </c>
      <c r="S78" s="109"/>
    </row>
    <row r="79" spans="1:19" ht="18" customHeight="1" x14ac:dyDescent="0.5">
      <c r="A79" s="756"/>
      <c r="B79" s="201" t="s">
        <v>238</v>
      </c>
      <c r="C79" s="525" t="s">
        <v>179</v>
      </c>
      <c r="D79" s="525" t="s">
        <v>179</v>
      </c>
      <c r="E79" s="525" t="s">
        <v>179</v>
      </c>
      <c r="F79" s="525" t="s">
        <v>179</v>
      </c>
      <c r="G79" s="525" t="s">
        <v>179</v>
      </c>
      <c r="H79" s="525" t="s">
        <v>179</v>
      </c>
      <c r="I79" s="525" t="s">
        <v>179</v>
      </c>
      <c r="J79" s="525" t="s">
        <v>179</v>
      </c>
      <c r="K79" s="525" t="s">
        <v>179</v>
      </c>
      <c r="L79" s="525" t="s">
        <v>179</v>
      </c>
      <c r="M79" s="525" t="s">
        <v>179</v>
      </c>
      <c r="N79" s="525" t="s">
        <v>179</v>
      </c>
      <c r="O79" s="525" t="s">
        <v>179</v>
      </c>
      <c r="P79" s="525" t="s">
        <v>179</v>
      </c>
      <c r="Q79" s="525" t="s">
        <v>179</v>
      </c>
      <c r="R79" s="525" t="s">
        <v>179</v>
      </c>
      <c r="S79" s="109"/>
    </row>
    <row r="80" spans="1:19" ht="16" x14ac:dyDescent="0.5">
      <c r="A80" s="445"/>
      <c r="B80" s="433"/>
      <c r="C80" s="329"/>
      <c r="D80" s="329"/>
      <c r="E80" s="329"/>
      <c r="F80" s="329"/>
      <c r="G80" s="329"/>
      <c r="H80" s="329"/>
      <c r="I80" s="329"/>
      <c r="J80" s="329"/>
      <c r="K80" s="329"/>
      <c r="L80" s="329"/>
      <c r="M80" s="329"/>
      <c r="N80" s="329"/>
      <c r="O80" s="329"/>
      <c r="P80" s="329"/>
      <c r="Q80" s="329"/>
      <c r="R80" s="329"/>
      <c r="S80" s="109"/>
    </row>
    <row r="81" spans="1:20" ht="12.75" customHeight="1" x14ac:dyDescent="0.5">
      <c r="A81" s="313" t="s">
        <v>272</v>
      </c>
      <c r="B81" s="250"/>
      <c r="C81" s="207"/>
      <c r="D81" s="207"/>
      <c r="E81" s="207"/>
      <c r="F81" s="207"/>
      <c r="G81" s="207"/>
      <c r="H81" s="207"/>
      <c r="I81" s="207"/>
      <c r="J81" s="207"/>
      <c r="K81" s="207"/>
      <c r="L81" s="207"/>
      <c r="M81" s="207"/>
      <c r="N81" s="207"/>
      <c r="O81" s="207"/>
      <c r="P81" s="207"/>
      <c r="Q81" s="207"/>
      <c r="R81" s="207"/>
      <c r="S81" s="139"/>
      <c r="T81" s="84"/>
    </row>
    <row r="82" spans="1:20" ht="16" x14ac:dyDescent="0.5">
      <c r="A82" s="429"/>
      <c r="B82" s="250"/>
      <c r="C82" s="207"/>
      <c r="D82" s="207"/>
      <c r="E82" s="207"/>
      <c r="F82" s="207"/>
      <c r="G82" s="207"/>
      <c r="H82" s="207"/>
      <c r="I82" s="207"/>
      <c r="J82" s="207"/>
      <c r="K82" s="207"/>
      <c r="L82" s="207"/>
      <c r="M82" s="207"/>
      <c r="N82" s="207"/>
      <c r="O82" s="207"/>
      <c r="P82" s="207"/>
      <c r="Q82" s="207"/>
      <c r="R82" s="207"/>
      <c r="S82" s="139"/>
      <c r="T82" s="84"/>
    </row>
    <row r="83" spans="1:20" ht="16" x14ac:dyDescent="0.5">
      <c r="A83" s="429" t="s">
        <v>383</v>
      </c>
      <c r="B83" s="250"/>
      <c r="C83" s="207"/>
      <c r="D83" s="207"/>
      <c r="E83" s="207"/>
      <c r="F83" s="207"/>
      <c r="G83" s="207"/>
      <c r="H83" s="207"/>
      <c r="I83" s="207"/>
      <c r="J83" s="207"/>
      <c r="K83" s="207"/>
      <c r="L83" s="207"/>
      <c r="M83" s="207"/>
      <c r="N83" s="207"/>
      <c r="O83" s="207"/>
      <c r="P83" s="207"/>
      <c r="Q83" s="207"/>
      <c r="R83" s="207"/>
      <c r="S83" s="139"/>
      <c r="T83" s="84"/>
    </row>
    <row r="84" spans="1:20" ht="16" x14ac:dyDescent="0.5">
      <c r="A84" s="429" t="s">
        <v>324</v>
      </c>
      <c r="B84" s="250"/>
      <c r="C84" s="207"/>
      <c r="D84" s="207"/>
      <c r="E84" s="207"/>
      <c r="F84" s="207"/>
      <c r="G84" s="207"/>
      <c r="H84" s="207"/>
      <c r="I84" s="207"/>
      <c r="J84" s="207"/>
      <c r="K84" s="207"/>
      <c r="L84" s="207"/>
      <c r="M84" s="207"/>
      <c r="N84" s="207"/>
      <c r="O84" s="207"/>
      <c r="P84" s="207"/>
      <c r="Q84" s="207"/>
      <c r="R84" s="207"/>
      <c r="S84" s="139"/>
      <c r="T84" s="84"/>
    </row>
    <row r="85" spans="1:20" ht="16" x14ac:dyDescent="0.5">
      <c r="A85" s="376"/>
      <c r="B85" s="250"/>
      <c r="C85" s="207"/>
      <c r="D85" s="207"/>
      <c r="E85" s="207"/>
      <c r="F85" s="207"/>
      <c r="G85" s="207"/>
      <c r="H85" s="207"/>
      <c r="I85" s="207"/>
      <c r="J85" s="207"/>
      <c r="K85" s="207"/>
      <c r="L85" s="207"/>
      <c r="M85" s="207"/>
      <c r="N85" s="207"/>
      <c r="O85" s="207"/>
      <c r="P85" s="207"/>
      <c r="Q85" s="207"/>
      <c r="R85" s="207"/>
      <c r="S85" s="139"/>
      <c r="T85" s="84"/>
    </row>
    <row r="86" spans="1:20" x14ac:dyDescent="0.3">
      <c r="A86" s="111"/>
      <c r="B86" s="87"/>
      <c r="C86" s="88"/>
      <c r="D86" s="88"/>
      <c r="E86" s="88"/>
      <c r="F86" s="88"/>
      <c r="G86" s="88"/>
      <c r="H86" s="88"/>
      <c r="I86" s="88"/>
      <c r="J86" s="88"/>
      <c r="K86" s="88"/>
      <c r="L86" s="88"/>
      <c r="M86" s="88"/>
      <c r="N86" s="88"/>
      <c r="O86" s="88"/>
      <c r="P86" s="88"/>
      <c r="Q86" s="116"/>
      <c r="R86" s="116"/>
      <c r="S86" s="88"/>
      <c r="T86" s="88"/>
    </row>
    <row r="87" spans="1:20" x14ac:dyDescent="0.3">
      <c r="A87" s="111"/>
      <c r="B87" s="87"/>
      <c r="C87" s="88"/>
      <c r="D87" s="88"/>
      <c r="E87" s="88"/>
      <c r="F87" s="88"/>
      <c r="G87" s="88"/>
      <c r="H87" s="88"/>
      <c r="I87" s="88"/>
      <c r="J87" s="88"/>
      <c r="K87" s="88"/>
      <c r="L87" s="88"/>
      <c r="M87" s="88"/>
      <c r="N87" s="88"/>
      <c r="O87" s="88"/>
      <c r="P87" s="88"/>
      <c r="Q87" s="116"/>
      <c r="R87" s="116"/>
      <c r="S87" s="88"/>
      <c r="T87" s="88"/>
    </row>
  </sheetData>
  <customSheetViews>
    <customSheetView guid="{26A1900F-5848-4061-AA0B-E0B8C2AC890B}" showPageBreaks="1" showGridLines="0" printArea="1" view="pageBreakPreview" topLeftCell="H1">
      <selection activeCell="O27" sqref="O27"/>
      <pageMargins left="0.78740157480314965" right="0.78740157480314965" top="0.35" bottom="0.78740157480314965" header="0" footer="0"/>
      <pageSetup paperSize="9" scale="78" orientation="landscape" r:id="rId1"/>
      <headerFooter alignWithMargins="0"/>
    </customSheetView>
    <customSheetView guid="{B606BD3A-C42E-4EF1-8D52-58C00303D192}" showPageBreaks="1" showGridLines="0" printArea="1" view="pageBreakPreview">
      <selection activeCell="E11" sqref="E11"/>
      <pageMargins left="0.78740157480314965" right="0.78740157480314965" top="0.35" bottom="0.78740157480314965" header="0" footer="0"/>
      <pageSetup paperSize="9" scale="78" orientation="landscape" r:id="rId2"/>
      <headerFooter alignWithMargins="0"/>
    </customSheetView>
  </customSheetViews>
  <mergeCells count="40">
    <mergeCell ref="A71:A73"/>
    <mergeCell ref="A74:A76"/>
    <mergeCell ref="A77:A79"/>
    <mergeCell ref="D3:E3"/>
    <mergeCell ref="Q2:R2"/>
    <mergeCell ref="G3:H3"/>
    <mergeCell ref="F2:F3"/>
    <mergeCell ref="I2:I3"/>
    <mergeCell ref="A23:A25"/>
    <mergeCell ref="C2:C3"/>
    <mergeCell ref="A26:A28"/>
    <mergeCell ref="A17:A19"/>
    <mergeCell ref="Q1:R1"/>
    <mergeCell ref="J3:K3"/>
    <mergeCell ref="N3:N4"/>
    <mergeCell ref="Q3:Q4"/>
    <mergeCell ref="R3:R4"/>
    <mergeCell ref="M2:M4"/>
    <mergeCell ref="L2:L4"/>
    <mergeCell ref="O2:O4"/>
    <mergeCell ref="B2:B3"/>
    <mergeCell ref="A5:A7"/>
    <mergeCell ref="A29:A31"/>
    <mergeCell ref="A32:A34"/>
    <mergeCell ref="A35:A37"/>
    <mergeCell ref="A38:A40"/>
    <mergeCell ref="A8:A10"/>
    <mergeCell ref="A14:A16"/>
    <mergeCell ref="A20:A22"/>
    <mergeCell ref="A11:A13"/>
    <mergeCell ref="A65:A67"/>
    <mergeCell ref="A41:A43"/>
    <mergeCell ref="A44:A46"/>
    <mergeCell ref="A68:A70"/>
    <mergeCell ref="A47:A49"/>
    <mergeCell ref="A50:A52"/>
    <mergeCell ref="A59:A61"/>
    <mergeCell ref="A62:A64"/>
    <mergeCell ref="A53:A55"/>
    <mergeCell ref="A56:A58"/>
  </mergeCells>
  <phoneticPr fontId="2"/>
  <pageMargins left="0.78740157480314965" right="0.35433070866141736" top="0.94488188976377963" bottom="0.78740157480314965" header="0" footer="0"/>
  <pageSetup paperSize="9" scale="48" orientation="portrait" r:id="rId3"/>
  <headerFooter alignWithMargins="0"/>
  <rowBreaks count="1" manualBreakCount="1">
    <brk id="84"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view="pageBreakPreview" zoomScale="80" zoomScaleNormal="25" zoomScaleSheetLayoutView="80" workbookViewId="0">
      <pane xSplit="2" ySplit="10" topLeftCell="C11" activePane="bottomRight" state="frozen"/>
      <selection pane="topRight" activeCell="C1" sqref="C1"/>
      <selection pane="bottomLeft" activeCell="A11" sqref="A11"/>
      <selection pane="bottomRight" activeCell="M15" sqref="M15"/>
    </sheetView>
  </sheetViews>
  <sheetFormatPr defaultColWidth="9" defaultRowHeight="14" x14ac:dyDescent="0.3"/>
  <cols>
    <col min="1" max="1" width="17.36328125" style="129" customWidth="1"/>
    <col min="2" max="2" width="7.6328125" style="164" customWidth="1"/>
    <col min="3" max="6" width="9.08984375" style="80" customWidth="1"/>
    <col min="7" max="7" width="7.6328125" style="80" customWidth="1"/>
    <col min="8" max="10" width="9.36328125" style="80" customWidth="1"/>
    <col min="11" max="11" width="10.08984375" style="124" customWidth="1"/>
    <col min="12" max="16384" width="9" style="80"/>
  </cols>
  <sheetData>
    <row r="1" spans="1:13" ht="18" customHeight="1" x14ac:dyDescent="0.5">
      <c r="A1" s="239" t="s">
        <v>351</v>
      </c>
      <c r="B1" s="438"/>
      <c r="C1" s="213"/>
      <c r="D1" s="438"/>
      <c r="E1" s="438"/>
      <c r="F1" s="213"/>
      <c r="G1" s="213"/>
      <c r="H1" s="213"/>
      <c r="I1" s="213"/>
      <c r="J1" s="878" t="s">
        <v>484</v>
      </c>
      <c r="K1" s="878"/>
      <c r="L1" s="88"/>
    </row>
    <row r="2" spans="1:13" ht="14.25" customHeight="1" x14ac:dyDescent="0.5">
      <c r="A2" s="440"/>
      <c r="B2" s="858"/>
      <c r="C2" s="870" t="s">
        <v>269</v>
      </c>
      <c r="D2" s="875"/>
      <c r="E2" s="875"/>
      <c r="F2" s="858"/>
      <c r="G2" s="777" t="s">
        <v>270</v>
      </c>
      <c r="H2" s="777"/>
      <c r="I2" s="777"/>
      <c r="J2" s="777"/>
      <c r="K2" s="777"/>
      <c r="L2" s="160"/>
      <c r="M2" s="84"/>
    </row>
    <row r="3" spans="1:13" s="163" customFormat="1" ht="30" customHeight="1" x14ac:dyDescent="0.5">
      <c r="A3" s="419"/>
      <c r="B3" s="859"/>
      <c r="C3" s="876" t="s">
        <v>348</v>
      </c>
      <c r="D3" s="779" t="s">
        <v>326</v>
      </c>
      <c r="E3" s="776"/>
      <c r="F3" s="876" t="s">
        <v>329</v>
      </c>
      <c r="G3" s="879" t="s">
        <v>325</v>
      </c>
      <c r="H3" s="806" t="s">
        <v>326</v>
      </c>
      <c r="I3" s="881"/>
      <c r="J3" s="807"/>
      <c r="K3" s="778" t="s">
        <v>329</v>
      </c>
      <c r="L3" s="161"/>
      <c r="M3" s="162"/>
    </row>
    <row r="4" spans="1:13" s="163" customFormat="1" ht="30" customHeight="1" x14ac:dyDescent="0.5">
      <c r="A4" s="421"/>
      <c r="B4" s="443"/>
      <c r="C4" s="877"/>
      <c r="D4" s="193" t="s">
        <v>327</v>
      </c>
      <c r="E4" s="193" t="s">
        <v>328</v>
      </c>
      <c r="F4" s="877"/>
      <c r="G4" s="880"/>
      <c r="H4" s="412" t="s">
        <v>327</v>
      </c>
      <c r="I4" s="412" t="s">
        <v>330</v>
      </c>
      <c r="J4" s="446" t="s">
        <v>331</v>
      </c>
      <c r="K4" s="882"/>
      <c r="L4" s="161"/>
      <c r="M4" s="162"/>
    </row>
    <row r="5" spans="1:13" ht="16" x14ac:dyDescent="0.5">
      <c r="A5" s="762" t="s">
        <v>213</v>
      </c>
      <c r="B5" s="356" t="s">
        <v>1</v>
      </c>
      <c r="C5" s="199">
        <v>36</v>
      </c>
      <c r="D5" s="199">
        <v>24</v>
      </c>
      <c r="E5" s="199">
        <v>19</v>
      </c>
      <c r="F5" s="199">
        <v>73</v>
      </c>
      <c r="G5" s="199">
        <v>21</v>
      </c>
      <c r="H5" s="199">
        <v>22</v>
      </c>
      <c r="I5" s="447">
        <v>12</v>
      </c>
      <c r="J5" s="447">
        <v>9</v>
      </c>
      <c r="K5" s="199">
        <v>54</v>
      </c>
      <c r="L5" s="109"/>
    </row>
    <row r="6" spans="1:13" ht="16" x14ac:dyDescent="0.5">
      <c r="A6" s="860"/>
      <c r="B6" s="356" t="s">
        <v>237</v>
      </c>
      <c r="C6" s="199">
        <v>19</v>
      </c>
      <c r="D6" s="199">
        <v>13</v>
      </c>
      <c r="E6" s="199">
        <v>13</v>
      </c>
      <c r="F6" s="199">
        <v>41</v>
      </c>
      <c r="G6" s="199">
        <v>11</v>
      </c>
      <c r="H6" s="199">
        <v>15</v>
      </c>
      <c r="I6" s="447">
        <v>9</v>
      </c>
      <c r="J6" s="447">
        <v>5</v>
      </c>
      <c r="K6" s="199">
        <v>32</v>
      </c>
      <c r="L6" s="109"/>
    </row>
    <row r="7" spans="1:13" ht="16" x14ac:dyDescent="0.5">
      <c r="A7" s="861"/>
      <c r="B7" s="356" t="s">
        <v>238</v>
      </c>
      <c r="C7" s="199">
        <v>17</v>
      </c>
      <c r="D7" s="199">
        <v>11</v>
      </c>
      <c r="E7" s="199">
        <v>6</v>
      </c>
      <c r="F7" s="199">
        <v>32</v>
      </c>
      <c r="G7" s="199">
        <v>10</v>
      </c>
      <c r="H7" s="199">
        <v>7</v>
      </c>
      <c r="I7" s="447">
        <v>3</v>
      </c>
      <c r="J7" s="447">
        <v>4</v>
      </c>
      <c r="K7" s="199">
        <v>22</v>
      </c>
      <c r="L7" s="109"/>
    </row>
    <row r="8" spans="1:13" s="125" customFormat="1" ht="16" x14ac:dyDescent="0.5">
      <c r="A8" s="760" t="s">
        <v>472</v>
      </c>
      <c r="B8" s="221" t="s">
        <v>1</v>
      </c>
      <c r="C8" s="186">
        <f>SUM(C9:C10)</f>
        <v>1</v>
      </c>
      <c r="D8" s="186" t="s">
        <v>375</v>
      </c>
      <c r="E8" s="186">
        <f>SUM(E9:E10)</f>
        <v>1</v>
      </c>
      <c r="F8" s="186">
        <f>SUM(F9:F10)</f>
        <v>2</v>
      </c>
      <c r="G8" s="186" t="s">
        <v>515</v>
      </c>
      <c r="H8" s="186" t="s">
        <v>515</v>
      </c>
      <c r="I8" s="186" t="s">
        <v>515</v>
      </c>
      <c r="J8" s="186" t="s">
        <v>515</v>
      </c>
      <c r="K8" s="186" t="s">
        <v>515</v>
      </c>
      <c r="L8" s="92"/>
    </row>
    <row r="9" spans="1:13" s="125" customFormat="1" ht="16" x14ac:dyDescent="0.5">
      <c r="A9" s="852"/>
      <c r="B9" s="221" t="s">
        <v>237</v>
      </c>
      <c r="C9" s="186">
        <f>SUM(C12,C39)</f>
        <v>1</v>
      </c>
      <c r="D9" s="186" t="s">
        <v>515</v>
      </c>
      <c r="E9" s="186">
        <f>SUM(E12,E39)</f>
        <v>1</v>
      </c>
      <c r="F9" s="186">
        <f>SUM(F12,F39)</f>
        <v>2</v>
      </c>
      <c r="G9" s="186" t="s">
        <v>515</v>
      </c>
      <c r="H9" s="186" t="s">
        <v>515</v>
      </c>
      <c r="I9" s="186" t="s">
        <v>515</v>
      </c>
      <c r="J9" s="186" t="s">
        <v>515</v>
      </c>
      <c r="K9" s="186" t="s">
        <v>515</v>
      </c>
      <c r="L9" s="92"/>
    </row>
    <row r="10" spans="1:13" s="125" customFormat="1" ht="16" x14ac:dyDescent="0.5">
      <c r="A10" s="853"/>
      <c r="B10" s="221" t="s">
        <v>238</v>
      </c>
      <c r="C10" s="186" t="s">
        <v>375</v>
      </c>
      <c r="D10" s="186" t="s">
        <v>515</v>
      </c>
      <c r="E10" s="186" t="s">
        <v>515</v>
      </c>
      <c r="F10" s="186" t="s">
        <v>515</v>
      </c>
      <c r="G10" s="186" t="s">
        <v>515</v>
      </c>
      <c r="H10" s="186" t="s">
        <v>515</v>
      </c>
      <c r="I10" s="186" t="s">
        <v>515</v>
      </c>
      <c r="J10" s="186" t="s">
        <v>515</v>
      </c>
      <c r="K10" s="186" t="s">
        <v>515</v>
      </c>
      <c r="L10" s="92"/>
    </row>
    <row r="11" spans="1:13" ht="16" x14ac:dyDescent="0.5">
      <c r="A11" s="757" t="s">
        <v>467</v>
      </c>
      <c r="B11" s="495" t="s">
        <v>1</v>
      </c>
      <c r="C11" s="189" t="s">
        <v>375</v>
      </c>
      <c r="D11" s="189" t="s">
        <v>375</v>
      </c>
      <c r="E11" s="189" t="s">
        <v>375</v>
      </c>
      <c r="F11" s="189" t="s">
        <v>375</v>
      </c>
      <c r="G11" s="189" t="s">
        <v>375</v>
      </c>
      <c r="H11" s="189" t="s">
        <v>375</v>
      </c>
      <c r="I11" s="189" t="s">
        <v>375</v>
      </c>
      <c r="J11" s="189" t="s">
        <v>375</v>
      </c>
      <c r="K11" s="189" t="s">
        <v>375</v>
      </c>
      <c r="L11" s="109"/>
    </row>
    <row r="12" spans="1:13" ht="16" x14ac:dyDescent="0.5">
      <c r="A12" s="854"/>
      <c r="B12" s="495" t="s">
        <v>237</v>
      </c>
      <c r="C12" s="189" t="s">
        <v>515</v>
      </c>
      <c r="D12" s="189" t="s">
        <v>515</v>
      </c>
      <c r="E12" s="189" t="s">
        <v>515</v>
      </c>
      <c r="F12" s="189" t="s">
        <v>515</v>
      </c>
      <c r="G12" s="189" t="s">
        <v>515</v>
      </c>
      <c r="H12" s="189" t="s">
        <v>515</v>
      </c>
      <c r="I12" s="189" t="s">
        <v>515</v>
      </c>
      <c r="J12" s="189" t="s">
        <v>515</v>
      </c>
      <c r="K12" s="189" t="s">
        <v>515</v>
      </c>
      <c r="L12" s="109"/>
    </row>
    <row r="13" spans="1:13" ht="16" x14ac:dyDescent="0.5">
      <c r="A13" s="855"/>
      <c r="B13" s="495" t="s">
        <v>238</v>
      </c>
      <c r="C13" s="189" t="s">
        <v>515</v>
      </c>
      <c r="D13" s="189" t="s">
        <v>515</v>
      </c>
      <c r="E13" s="189" t="s">
        <v>515</v>
      </c>
      <c r="F13" s="189" t="s">
        <v>515</v>
      </c>
      <c r="G13" s="189" t="s">
        <v>515</v>
      </c>
      <c r="H13" s="189" t="s">
        <v>515</v>
      </c>
      <c r="I13" s="189" t="s">
        <v>515</v>
      </c>
      <c r="J13" s="189" t="s">
        <v>515</v>
      </c>
      <c r="K13" s="189" t="s">
        <v>515</v>
      </c>
      <c r="L13" s="109"/>
    </row>
    <row r="14" spans="1:13" ht="16" x14ac:dyDescent="0.5">
      <c r="A14" s="755" t="s">
        <v>442</v>
      </c>
      <c r="B14" s="201" t="s">
        <v>1</v>
      </c>
      <c r="C14" s="338" t="str">
        <f>IF(SUM(C15:C16)=0,"-",(SUM(C15:C16)))</f>
        <v>-</v>
      </c>
      <c r="D14" s="338" t="str">
        <f t="shared" ref="D14:K14" si="0">IF(SUM(D15:D16)=0,"-",(SUM(D15:D16)))</f>
        <v>-</v>
      </c>
      <c r="E14" s="338" t="str">
        <f t="shared" si="0"/>
        <v>-</v>
      </c>
      <c r="F14" s="338" t="str">
        <f t="shared" si="0"/>
        <v>-</v>
      </c>
      <c r="G14" s="338" t="str">
        <f t="shared" si="0"/>
        <v>-</v>
      </c>
      <c r="H14" s="338" t="str">
        <f t="shared" si="0"/>
        <v>-</v>
      </c>
      <c r="I14" s="338" t="str">
        <f t="shared" si="0"/>
        <v>-</v>
      </c>
      <c r="J14" s="338" t="str">
        <f t="shared" si="0"/>
        <v>-</v>
      </c>
      <c r="K14" s="338" t="str">
        <f t="shared" si="0"/>
        <v>-</v>
      </c>
      <c r="L14" s="109"/>
    </row>
    <row r="15" spans="1:13" ht="16" x14ac:dyDescent="0.5">
      <c r="A15" s="851"/>
      <c r="B15" s="201" t="s">
        <v>237</v>
      </c>
      <c r="C15" s="338" t="s">
        <v>516</v>
      </c>
      <c r="D15" s="338" t="s">
        <v>516</v>
      </c>
      <c r="E15" s="338" t="s">
        <v>516</v>
      </c>
      <c r="F15" s="338" t="s">
        <v>516</v>
      </c>
      <c r="G15" s="338" t="s">
        <v>516</v>
      </c>
      <c r="H15" s="338" t="s">
        <v>516</v>
      </c>
      <c r="I15" s="338" t="s">
        <v>516</v>
      </c>
      <c r="J15" s="338" t="s">
        <v>516</v>
      </c>
      <c r="K15" s="338" t="s">
        <v>516</v>
      </c>
      <c r="L15" s="109"/>
    </row>
    <row r="16" spans="1:13" ht="16" x14ac:dyDescent="0.5">
      <c r="A16" s="756"/>
      <c r="B16" s="201" t="s">
        <v>238</v>
      </c>
      <c r="C16" s="338" t="s">
        <v>517</v>
      </c>
      <c r="D16" s="338" t="s">
        <v>517</v>
      </c>
      <c r="E16" s="338" t="s">
        <v>517</v>
      </c>
      <c r="F16" s="338" t="s">
        <v>517</v>
      </c>
      <c r="G16" s="338" t="s">
        <v>517</v>
      </c>
      <c r="H16" s="338" t="s">
        <v>517</v>
      </c>
      <c r="I16" s="338" t="s">
        <v>517</v>
      </c>
      <c r="J16" s="338" t="s">
        <v>517</v>
      </c>
      <c r="K16" s="338" t="s">
        <v>517</v>
      </c>
      <c r="L16" s="109"/>
    </row>
    <row r="17" spans="1:12" ht="16" x14ac:dyDescent="0.5">
      <c r="A17" s="755" t="s">
        <v>482</v>
      </c>
      <c r="B17" s="201" t="s">
        <v>1</v>
      </c>
      <c r="C17" s="338" t="str">
        <f>IF(SUM(C18:C19)=0,"-",(SUM(C18:C19)))</f>
        <v>-</v>
      </c>
      <c r="D17" s="338" t="str">
        <f t="shared" ref="D17:K17" si="1">IF(SUM(D18:D19)=0,"-",(SUM(D18:D19)))</f>
        <v>-</v>
      </c>
      <c r="E17" s="338" t="str">
        <f t="shared" si="1"/>
        <v>-</v>
      </c>
      <c r="F17" s="338" t="str">
        <f t="shared" si="1"/>
        <v>-</v>
      </c>
      <c r="G17" s="338" t="str">
        <f t="shared" si="1"/>
        <v>-</v>
      </c>
      <c r="H17" s="338" t="str">
        <f t="shared" si="1"/>
        <v>-</v>
      </c>
      <c r="I17" s="338" t="str">
        <f t="shared" si="1"/>
        <v>-</v>
      </c>
      <c r="J17" s="338" t="str">
        <f t="shared" si="1"/>
        <v>-</v>
      </c>
      <c r="K17" s="338" t="str">
        <f t="shared" si="1"/>
        <v>-</v>
      </c>
      <c r="L17" s="109"/>
    </row>
    <row r="18" spans="1:12" ht="16" x14ac:dyDescent="0.5">
      <c r="A18" s="851"/>
      <c r="B18" s="201" t="s">
        <v>237</v>
      </c>
      <c r="C18" s="338" t="s">
        <v>516</v>
      </c>
      <c r="D18" s="338" t="s">
        <v>516</v>
      </c>
      <c r="E18" s="338" t="s">
        <v>516</v>
      </c>
      <c r="F18" s="338" t="s">
        <v>516</v>
      </c>
      <c r="G18" s="338" t="s">
        <v>516</v>
      </c>
      <c r="H18" s="338" t="s">
        <v>516</v>
      </c>
      <c r="I18" s="338" t="s">
        <v>516</v>
      </c>
      <c r="J18" s="338" t="s">
        <v>516</v>
      </c>
      <c r="K18" s="338" t="s">
        <v>516</v>
      </c>
      <c r="L18" s="109"/>
    </row>
    <row r="19" spans="1:12" ht="16" x14ac:dyDescent="0.5">
      <c r="A19" s="756"/>
      <c r="B19" s="201" t="s">
        <v>238</v>
      </c>
      <c r="C19" s="338" t="s">
        <v>517</v>
      </c>
      <c r="D19" s="338" t="s">
        <v>517</v>
      </c>
      <c r="E19" s="338" t="s">
        <v>517</v>
      </c>
      <c r="F19" s="338" t="s">
        <v>517</v>
      </c>
      <c r="G19" s="338" t="s">
        <v>517</v>
      </c>
      <c r="H19" s="338" t="s">
        <v>517</v>
      </c>
      <c r="I19" s="338" t="s">
        <v>517</v>
      </c>
      <c r="J19" s="338" t="s">
        <v>517</v>
      </c>
      <c r="K19" s="338" t="s">
        <v>517</v>
      </c>
      <c r="L19" s="109"/>
    </row>
    <row r="20" spans="1:12" ht="16" x14ac:dyDescent="0.5">
      <c r="A20" s="755" t="s">
        <v>444</v>
      </c>
      <c r="B20" s="201" t="s">
        <v>1</v>
      </c>
      <c r="C20" s="338" t="str">
        <f>IF(SUM(C21:C22)=0,"-",(SUM(C21:C22)))</f>
        <v>-</v>
      </c>
      <c r="D20" s="338" t="str">
        <f t="shared" ref="D20:K20" si="2">IF(SUM(D21:D22)=0,"-",(SUM(D21:D22)))</f>
        <v>-</v>
      </c>
      <c r="E20" s="338" t="str">
        <f t="shared" si="2"/>
        <v>-</v>
      </c>
      <c r="F20" s="338" t="str">
        <f t="shared" si="2"/>
        <v>-</v>
      </c>
      <c r="G20" s="338" t="str">
        <f t="shared" si="2"/>
        <v>-</v>
      </c>
      <c r="H20" s="338" t="str">
        <f t="shared" si="2"/>
        <v>-</v>
      </c>
      <c r="I20" s="338" t="str">
        <f t="shared" si="2"/>
        <v>-</v>
      </c>
      <c r="J20" s="338" t="str">
        <f t="shared" si="2"/>
        <v>-</v>
      </c>
      <c r="K20" s="338" t="str">
        <f t="shared" si="2"/>
        <v>-</v>
      </c>
      <c r="L20" s="109"/>
    </row>
    <row r="21" spans="1:12" ht="16" x14ac:dyDescent="0.5">
      <c r="A21" s="851"/>
      <c r="B21" s="201" t="s">
        <v>237</v>
      </c>
      <c r="C21" s="338" t="s">
        <v>516</v>
      </c>
      <c r="D21" s="338" t="s">
        <v>516</v>
      </c>
      <c r="E21" s="338" t="s">
        <v>516</v>
      </c>
      <c r="F21" s="338" t="s">
        <v>516</v>
      </c>
      <c r="G21" s="338" t="s">
        <v>516</v>
      </c>
      <c r="H21" s="338" t="s">
        <v>516</v>
      </c>
      <c r="I21" s="338" t="s">
        <v>516</v>
      </c>
      <c r="J21" s="338" t="s">
        <v>516</v>
      </c>
      <c r="K21" s="338" t="s">
        <v>516</v>
      </c>
      <c r="L21" s="109"/>
    </row>
    <row r="22" spans="1:12" ht="16" x14ac:dyDescent="0.5">
      <c r="A22" s="756"/>
      <c r="B22" s="201" t="s">
        <v>238</v>
      </c>
      <c r="C22" s="338" t="s">
        <v>517</v>
      </c>
      <c r="D22" s="338" t="s">
        <v>517</v>
      </c>
      <c r="E22" s="338" t="s">
        <v>517</v>
      </c>
      <c r="F22" s="338" t="s">
        <v>517</v>
      </c>
      <c r="G22" s="338" t="s">
        <v>517</v>
      </c>
      <c r="H22" s="338" t="s">
        <v>517</v>
      </c>
      <c r="I22" s="338" t="s">
        <v>517</v>
      </c>
      <c r="J22" s="338" t="s">
        <v>517</v>
      </c>
      <c r="K22" s="338" t="s">
        <v>517</v>
      </c>
      <c r="L22" s="109"/>
    </row>
    <row r="23" spans="1:12" ht="16" x14ac:dyDescent="0.5">
      <c r="A23" s="755" t="s">
        <v>475</v>
      </c>
      <c r="B23" s="201" t="s">
        <v>1</v>
      </c>
      <c r="C23" s="338" t="str">
        <f>IF(SUM(C24:C25)=0,"-",(SUM(C24:C25)))</f>
        <v>-</v>
      </c>
      <c r="D23" s="338" t="str">
        <f t="shared" ref="D23:K23" si="3">IF(SUM(D24:D25)=0,"-",(SUM(D24:D25)))</f>
        <v>-</v>
      </c>
      <c r="E23" s="338" t="str">
        <f t="shared" si="3"/>
        <v>-</v>
      </c>
      <c r="F23" s="338" t="str">
        <f t="shared" si="3"/>
        <v>-</v>
      </c>
      <c r="G23" s="338" t="str">
        <f t="shared" si="3"/>
        <v>-</v>
      </c>
      <c r="H23" s="338" t="str">
        <f t="shared" si="3"/>
        <v>-</v>
      </c>
      <c r="I23" s="338" t="str">
        <f t="shared" si="3"/>
        <v>-</v>
      </c>
      <c r="J23" s="338" t="str">
        <f t="shared" si="3"/>
        <v>-</v>
      </c>
      <c r="K23" s="338" t="str">
        <f t="shared" si="3"/>
        <v>-</v>
      </c>
      <c r="L23" s="109"/>
    </row>
    <row r="24" spans="1:12" ht="16" x14ac:dyDescent="0.5">
      <c r="A24" s="851"/>
      <c r="B24" s="201" t="s">
        <v>237</v>
      </c>
      <c r="C24" s="338" t="s">
        <v>516</v>
      </c>
      <c r="D24" s="338" t="s">
        <v>516</v>
      </c>
      <c r="E24" s="338" t="s">
        <v>516</v>
      </c>
      <c r="F24" s="338" t="s">
        <v>516</v>
      </c>
      <c r="G24" s="338" t="s">
        <v>516</v>
      </c>
      <c r="H24" s="338" t="s">
        <v>516</v>
      </c>
      <c r="I24" s="338" t="s">
        <v>516</v>
      </c>
      <c r="J24" s="338" t="s">
        <v>516</v>
      </c>
      <c r="K24" s="338" t="s">
        <v>516</v>
      </c>
      <c r="L24" s="109"/>
    </row>
    <row r="25" spans="1:12" ht="16" x14ac:dyDescent="0.5">
      <c r="A25" s="756"/>
      <c r="B25" s="201" t="s">
        <v>238</v>
      </c>
      <c r="C25" s="338" t="s">
        <v>517</v>
      </c>
      <c r="D25" s="338" t="s">
        <v>517</v>
      </c>
      <c r="E25" s="338" t="s">
        <v>517</v>
      </c>
      <c r="F25" s="338" t="s">
        <v>517</v>
      </c>
      <c r="G25" s="338" t="s">
        <v>517</v>
      </c>
      <c r="H25" s="338" t="s">
        <v>517</v>
      </c>
      <c r="I25" s="338" t="s">
        <v>517</v>
      </c>
      <c r="J25" s="338" t="s">
        <v>517</v>
      </c>
      <c r="K25" s="338" t="s">
        <v>517</v>
      </c>
      <c r="L25" s="109"/>
    </row>
    <row r="26" spans="1:12" ht="16" x14ac:dyDescent="0.5">
      <c r="A26" s="755" t="s">
        <v>445</v>
      </c>
      <c r="B26" s="201" t="s">
        <v>1</v>
      </c>
      <c r="C26" s="338" t="str">
        <f>IF(SUM(C27:C28)=0,"-",(SUM(C27:C28)))</f>
        <v>-</v>
      </c>
      <c r="D26" s="338" t="str">
        <f t="shared" ref="D26:K26" si="4">IF(SUM(D27:D28)=0,"-",(SUM(D27:D28)))</f>
        <v>-</v>
      </c>
      <c r="E26" s="338" t="str">
        <f t="shared" si="4"/>
        <v>-</v>
      </c>
      <c r="F26" s="338" t="str">
        <f t="shared" si="4"/>
        <v>-</v>
      </c>
      <c r="G26" s="338" t="str">
        <f t="shared" si="4"/>
        <v>-</v>
      </c>
      <c r="H26" s="338" t="str">
        <f t="shared" si="4"/>
        <v>-</v>
      </c>
      <c r="I26" s="338" t="str">
        <f t="shared" si="4"/>
        <v>-</v>
      </c>
      <c r="J26" s="338" t="str">
        <f t="shared" si="4"/>
        <v>-</v>
      </c>
      <c r="K26" s="338" t="str">
        <f t="shared" si="4"/>
        <v>-</v>
      </c>
      <c r="L26" s="109"/>
    </row>
    <row r="27" spans="1:12" ht="16" x14ac:dyDescent="0.5">
      <c r="A27" s="851"/>
      <c r="B27" s="201" t="s">
        <v>237</v>
      </c>
      <c r="C27" s="338" t="s">
        <v>516</v>
      </c>
      <c r="D27" s="338" t="s">
        <v>516</v>
      </c>
      <c r="E27" s="338" t="s">
        <v>516</v>
      </c>
      <c r="F27" s="338" t="s">
        <v>516</v>
      </c>
      <c r="G27" s="338" t="s">
        <v>516</v>
      </c>
      <c r="H27" s="338" t="s">
        <v>516</v>
      </c>
      <c r="I27" s="338" t="s">
        <v>516</v>
      </c>
      <c r="J27" s="338" t="s">
        <v>516</v>
      </c>
      <c r="K27" s="338" t="s">
        <v>516</v>
      </c>
      <c r="L27" s="109"/>
    </row>
    <row r="28" spans="1:12" ht="16" x14ac:dyDescent="0.5">
      <c r="A28" s="756"/>
      <c r="B28" s="201" t="s">
        <v>238</v>
      </c>
      <c r="C28" s="338" t="s">
        <v>517</v>
      </c>
      <c r="D28" s="338" t="s">
        <v>517</v>
      </c>
      <c r="E28" s="338" t="s">
        <v>517</v>
      </c>
      <c r="F28" s="338" t="s">
        <v>517</v>
      </c>
      <c r="G28" s="338" t="s">
        <v>517</v>
      </c>
      <c r="H28" s="338" t="s">
        <v>517</v>
      </c>
      <c r="I28" s="338" t="s">
        <v>517</v>
      </c>
      <c r="J28" s="338" t="s">
        <v>517</v>
      </c>
      <c r="K28" s="338" t="s">
        <v>517</v>
      </c>
      <c r="L28" s="109"/>
    </row>
    <row r="29" spans="1:12" ht="16" x14ac:dyDescent="0.5">
      <c r="A29" s="755" t="s">
        <v>446</v>
      </c>
      <c r="B29" s="201" t="s">
        <v>1</v>
      </c>
      <c r="C29" s="338" t="str">
        <f>IF(SUM(C30:C31)=0,"-",(SUM(C30:C31)))</f>
        <v>-</v>
      </c>
      <c r="D29" s="338" t="str">
        <f t="shared" ref="D29:K29" si="5">IF(SUM(D30:D31)=0,"-",(SUM(D30:D31)))</f>
        <v>-</v>
      </c>
      <c r="E29" s="338" t="str">
        <f t="shared" si="5"/>
        <v>-</v>
      </c>
      <c r="F29" s="338" t="str">
        <f t="shared" si="5"/>
        <v>-</v>
      </c>
      <c r="G29" s="338" t="str">
        <f t="shared" si="5"/>
        <v>-</v>
      </c>
      <c r="H29" s="338" t="str">
        <f t="shared" si="5"/>
        <v>-</v>
      </c>
      <c r="I29" s="338" t="str">
        <f t="shared" si="5"/>
        <v>-</v>
      </c>
      <c r="J29" s="338" t="str">
        <f t="shared" si="5"/>
        <v>-</v>
      </c>
      <c r="K29" s="338" t="str">
        <f t="shared" si="5"/>
        <v>-</v>
      </c>
      <c r="L29" s="109"/>
    </row>
    <row r="30" spans="1:12" ht="16" x14ac:dyDescent="0.5">
      <c r="A30" s="851"/>
      <c r="B30" s="201" t="s">
        <v>237</v>
      </c>
      <c r="C30" s="338" t="s">
        <v>516</v>
      </c>
      <c r="D30" s="338" t="s">
        <v>516</v>
      </c>
      <c r="E30" s="338" t="s">
        <v>516</v>
      </c>
      <c r="F30" s="338" t="s">
        <v>516</v>
      </c>
      <c r="G30" s="338" t="s">
        <v>516</v>
      </c>
      <c r="H30" s="338" t="s">
        <v>516</v>
      </c>
      <c r="I30" s="338" t="s">
        <v>516</v>
      </c>
      <c r="J30" s="338" t="s">
        <v>516</v>
      </c>
      <c r="K30" s="338" t="s">
        <v>516</v>
      </c>
      <c r="L30" s="109"/>
    </row>
    <row r="31" spans="1:12" ht="16" x14ac:dyDescent="0.5">
      <c r="A31" s="756"/>
      <c r="B31" s="201" t="s">
        <v>238</v>
      </c>
      <c r="C31" s="338" t="s">
        <v>517</v>
      </c>
      <c r="D31" s="338" t="s">
        <v>517</v>
      </c>
      <c r="E31" s="338" t="s">
        <v>517</v>
      </c>
      <c r="F31" s="338" t="s">
        <v>517</v>
      </c>
      <c r="G31" s="338" t="s">
        <v>517</v>
      </c>
      <c r="H31" s="338" t="s">
        <v>517</v>
      </c>
      <c r="I31" s="338" t="s">
        <v>517</v>
      </c>
      <c r="J31" s="338" t="s">
        <v>517</v>
      </c>
      <c r="K31" s="338" t="s">
        <v>517</v>
      </c>
      <c r="L31" s="109"/>
    </row>
    <row r="32" spans="1:12" ht="16" x14ac:dyDescent="0.5">
      <c r="A32" s="755" t="s">
        <v>447</v>
      </c>
      <c r="B32" s="201" t="s">
        <v>1</v>
      </c>
      <c r="C32" s="338" t="str">
        <f>IF(SUM(C33:C34)=0,"-",(SUM(C33:C34)))</f>
        <v>-</v>
      </c>
      <c r="D32" s="338" t="str">
        <f t="shared" ref="D32:K32" si="6">IF(SUM(D33:D34)=0,"-",(SUM(D33:D34)))</f>
        <v>-</v>
      </c>
      <c r="E32" s="338" t="str">
        <f t="shared" si="6"/>
        <v>-</v>
      </c>
      <c r="F32" s="338" t="str">
        <f t="shared" si="6"/>
        <v>-</v>
      </c>
      <c r="G32" s="338" t="str">
        <f t="shared" si="6"/>
        <v>-</v>
      </c>
      <c r="H32" s="338" t="str">
        <f t="shared" si="6"/>
        <v>-</v>
      </c>
      <c r="I32" s="338" t="str">
        <f t="shared" si="6"/>
        <v>-</v>
      </c>
      <c r="J32" s="338" t="str">
        <f t="shared" si="6"/>
        <v>-</v>
      </c>
      <c r="K32" s="338" t="str">
        <f t="shared" si="6"/>
        <v>-</v>
      </c>
      <c r="L32" s="109"/>
    </row>
    <row r="33" spans="1:12" ht="16" x14ac:dyDescent="0.5">
      <c r="A33" s="851"/>
      <c r="B33" s="201" t="s">
        <v>237</v>
      </c>
      <c r="C33" s="338" t="s">
        <v>516</v>
      </c>
      <c r="D33" s="338" t="s">
        <v>516</v>
      </c>
      <c r="E33" s="338" t="s">
        <v>516</v>
      </c>
      <c r="F33" s="338" t="s">
        <v>516</v>
      </c>
      <c r="G33" s="338" t="s">
        <v>516</v>
      </c>
      <c r="H33" s="338" t="s">
        <v>516</v>
      </c>
      <c r="I33" s="338" t="s">
        <v>516</v>
      </c>
      <c r="J33" s="338" t="s">
        <v>516</v>
      </c>
      <c r="K33" s="338" t="s">
        <v>516</v>
      </c>
      <c r="L33" s="109"/>
    </row>
    <row r="34" spans="1:12" ht="16" x14ac:dyDescent="0.5">
      <c r="A34" s="756"/>
      <c r="B34" s="201" t="s">
        <v>238</v>
      </c>
      <c r="C34" s="338" t="s">
        <v>517</v>
      </c>
      <c r="D34" s="338" t="s">
        <v>517</v>
      </c>
      <c r="E34" s="338" t="s">
        <v>517</v>
      </c>
      <c r="F34" s="338" t="s">
        <v>517</v>
      </c>
      <c r="G34" s="338" t="s">
        <v>517</v>
      </c>
      <c r="H34" s="338" t="s">
        <v>517</v>
      </c>
      <c r="I34" s="338" t="s">
        <v>517</v>
      </c>
      <c r="J34" s="338" t="s">
        <v>517</v>
      </c>
      <c r="K34" s="338" t="s">
        <v>517</v>
      </c>
      <c r="L34" s="109"/>
    </row>
    <row r="35" spans="1:12" ht="16" x14ac:dyDescent="0.5">
      <c r="A35" s="755" t="s">
        <v>448</v>
      </c>
      <c r="B35" s="201" t="s">
        <v>1</v>
      </c>
      <c r="C35" s="338" t="str">
        <f>IF(SUM(C36:C37)=0,"-",(SUM(C36:C37)))</f>
        <v>-</v>
      </c>
      <c r="D35" s="338" t="str">
        <f t="shared" ref="D35:K35" si="7">IF(SUM(D36:D37)=0,"-",(SUM(D36:D37)))</f>
        <v>-</v>
      </c>
      <c r="E35" s="338" t="str">
        <f t="shared" si="7"/>
        <v>-</v>
      </c>
      <c r="F35" s="338" t="str">
        <f t="shared" si="7"/>
        <v>-</v>
      </c>
      <c r="G35" s="338" t="str">
        <f t="shared" si="7"/>
        <v>-</v>
      </c>
      <c r="H35" s="338" t="str">
        <f t="shared" si="7"/>
        <v>-</v>
      </c>
      <c r="I35" s="338" t="str">
        <f t="shared" si="7"/>
        <v>-</v>
      </c>
      <c r="J35" s="338" t="str">
        <f t="shared" si="7"/>
        <v>-</v>
      </c>
      <c r="K35" s="338" t="str">
        <f t="shared" si="7"/>
        <v>-</v>
      </c>
      <c r="L35" s="109"/>
    </row>
    <row r="36" spans="1:12" ht="16" x14ac:dyDescent="0.5">
      <c r="A36" s="851"/>
      <c r="B36" s="201" t="s">
        <v>237</v>
      </c>
      <c r="C36" s="338" t="s">
        <v>516</v>
      </c>
      <c r="D36" s="338" t="s">
        <v>516</v>
      </c>
      <c r="E36" s="338" t="s">
        <v>516</v>
      </c>
      <c r="F36" s="338" t="s">
        <v>516</v>
      </c>
      <c r="G36" s="338" t="s">
        <v>516</v>
      </c>
      <c r="H36" s="338" t="s">
        <v>516</v>
      </c>
      <c r="I36" s="338" t="s">
        <v>516</v>
      </c>
      <c r="J36" s="338" t="s">
        <v>516</v>
      </c>
      <c r="K36" s="338" t="s">
        <v>516</v>
      </c>
      <c r="L36" s="109"/>
    </row>
    <row r="37" spans="1:12" ht="16" x14ac:dyDescent="0.5">
      <c r="A37" s="756"/>
      <c r="B37" s="201" t="s">
        <v>238</v>
      </c>
      <c r="C37" s="338" t="s">
        <v>517</v>
      </c>
      <c r="D37" s="338" t="s">
        <v>517</v>
      </c>
      <c r="E37" s="338" t="s">
        <v>517</v>
      </c>
      <c r="F37" s="338" t="s">
        <v>517</v>
      </c>
      <c r="G37" s="338" t="s">
        <v>517</v>
      </c>
      <c r="H37" s="338" t="s">
        <v>517</v>
      </c>
      <c r="I37" s="338" t="s">
        <v>517</v>
      </c>
      <c r="J37" s="338" t="s">
        <v>517</v>
      </c>
      <c r="K37" s="338" t="s">
        <v>517</v>
      </c>
      <c r="L37" s="109"/>
    </row>
    <row r="38" spans="1:12" ht="16" x14ac:dyDescent="0.5">
      <c r="A38" s="757" t="s">
        <v>449</v>
      </c>
      <c r="B38" s="495" t="s">
        <v>1</v>
      </c>
      <c r="C38" s="189">
        <f t="shared" ref="C38:K38" si="8">IF(SUM(C39:C40)=0,"-",(SUM(C39:C40)))</f>
        <v>1</v>
      </c>
      <c r="D38" s="189" t="str">
        <f t="shared" si="8"/>
        <v>-</v>
      </c>
      <c r="E38" s="189">
        <f t="shared" si="8"/>
        <v>1</v>
      </c>
      <c r="F38" s="189">
        <f t="shared" si="8"/>
        <v>2</v>
      </c>
      <c r="G38" s="189" t="str">
        <f t="shared" si="8"/>
        <v>-</v>
      </c>
      <c r="H38" s="189" t="str">
        <f t="shared" si="8"/>
        <v>-</v>
      </c>
      <c r="I38" s="189" t="str">
        <f t="shared" si="8"/>
        <v>-</v>
      </c>
      <c r="J38" s="189" t="str">
        <f t="shared" si="8"/>
        <v>-</v>
      </c>
      <c r="K38" s="189" t="str">
        <f t="shared" si="8"/>
        <v>-</v>
      </c>
      <c r="L38" s="109"/>
    </row>
    <row r="39" spans="1:12" ht="16" x14ac:dyDescent="0.5">
      <c r="A39" s="862"/>
      <c r="B39" s="495" t="s">
        <v>237</v>
      </c>
      <c r="C39" s="189">
        <v>1</v>
      </c>
      <c r="D39" s="189" t="s">
        <v>515</v>
      </c>
      <c r="E39" s="189">
        <v>1</v>
      </c>
      <c r="F39" s="189">
        <v>2</v>
      </c>
      <c r="G39" s="189" t="s">
        <v>515</v>
      </c>
      <c r="H39" s="189" t="s">
        <v>515</v>
      </c>
      <c r="I39" s="189" t="s">
        <v>515</v>
      </c>
      <c r="J39" s="189" t="s">
        <v>515</v>
      </c>
      <c r="K39" s="189" t="s">
        <v>515</v>
      </c>
      <c r="L39" s="109"/>
    </row>
    <row r="40" spans="1:12" ht="16" x14ac:dyDescent="0.5">
      <c r="A40" s="758"/>
      <c r="B40" s="495" t="s">
        <v>238</v>
      </c>
      <c r="C40" s="189" t="s">
        <v>515</v>
      </c>
      <c r="D40" s="189" t="s">
        <v>515</v>
      </c>
      <c r="E40" s="189" t="s">
        <v>515</v>
      </c>
      <c r="F40" s="189" t="s">
        <v>515</v>
      </c>
      <c r="G40" s="189" t="s">
        <v>515</v>
      </c>
      <c r="H40" s="189" t="s">
        <v>515</v>
      </c>
      <c r="I40" s="189" t="s">
        <v>515</v>
      </c>
      <c r="J40" s="189" t="s">
        <v>515</v>
      </c>
      <c r="K40" s="189" t="s">
        <v>515</v>
      </c>
      <c r="L40" s="109"/>
    </row>
    <row r="41" spans="1:12" ht="16" x14ac:dyDescent="0.5">
      <c r="A41" s="760" t="s">
        <v>465</v>
      </c>
      <c r="B41" s="221" t="s">
        <v>1</v>
      </c>
      <c r="C41" s="186" t="s">
        <v>515</v>
      </c>
      <c r="D41" s="186" t="s">
        <v>515</v>
      </c>
      <c r="E41" s="186" t="s">
        <v>515</v>
      </c>
      <c r="F41" s="186" t="s">
        <v>515</v>
      </c>
      <c r="G41" s="186" t="s">
        <v>515</v>
      </c>
      <c r="H41" s="186" t="s">
        <v>515</v>
      </c>
      <c r="I41" s="186" t="s">
        <v>515</v>
      </c>
      <c r="J41" s="186" t="s">
        <v>515</v>
      </c>
      <c r="K41" s="186" t="s">
        <v>515</v>
      </c>
      <c r="L41" s="109"/>
    </row>
    <row r="42" spans="1:12" ht="16" x14ac:dyDescent="0.5">
      <c r="A42" s="852"/>
      <c r="B42" s="221" t="s">
        <v>237</v>
      </c>
      <c r="C42" s="186" t="str">
        <f>C45</f>
        <v>-</v>
      </c>
      <c r="D42" s="186" t="str">
        <f t="shared" ref="D42:K42" si="9">D45</f>
        <v>-</v>
      </c>
      <c r="E42" s="186" t="str">
        <f t="shared" si="9"/>
        <v>-</v>
      </c>
      <c r="F42" s="186" t="str">
        <f t="shared" si="9"/>
        <v>-</v>
      </c>
      <c r="G42" s="186" t="str">
        <f t="shared" si="9"/>
        <v>-</v>
      </c>
      <c r="H42" s="186" t="str">
        <f t="shared" si="9"/>
        <v>-</v>
      </c>
      <c r="I42" s="186" t="str">
        <f t="shared" si="9"/>
        <v>-</v>
      </c>
      <c r="J42" s="186" t="str">
        <f t="shared" si="9"/>
        <v>-</v>
      </c>
      <c r="K42" s="186" t="str">
        <f t="shared" si="9"/>
        <v>-</v>
      </c>
      <c r="L42" s="109"/>
    </row>
    <row r="43" spans="1:12" ht="16" x14ac:dyDescent="0.5">
      <c r="A43" s="853"/>
      <c r="B43" s="221" t="s">
        <v>238</v>
      </c>
      <c r="C43" s="186" t="str">
        <f>C46</f>
        <v>-</v>
      </c>
      <c r="D43" s="186" t="str">
        <f t="shared" ref="D43:K43" si="10">D46</f>
        <v>-</v>
      </c>
      <c r="E43" s="186" t="str">
        <f t="shared" si="10"/>
        <v>-</v>
      </c>
      <c r="F43" s="186" t="str">
        <f t="shared" si="10"/>
        <v>-</v>
      </c>
      <c r="G43" s="186" t="str">
        <f t="shared" si="10"/>
        <v>-</v>
      </c>
      <c r="H43" s="186" t="str">
        <f t="shared" si="10"/>
        <v>-</v>
      </c>
      <c r="I43" s="186" t="str">
        <f t="shared" si="10"/>
        <v>-</v>
      </c>
      <c r="J43" s="186" t="str">
        <f t="shared" si="10"/>
        <v>-</v>
      </c>
      <c r="K43" s="186" t="str">
        <f t="shared" si="10"/>
        <v>-</v>
      </c>
      <c r="L43" s="109"/>
    </row>
    <row r="44" spans="1:12" ht="16" x14ac:dyDescent="0.5">
      <c r="A44" s="757" t="s">
        <v>452</v>
      </c>
      <c r="B44" s="495" t="s">
        <v>1</v>
      </c>
      <c r="C44" s="189" t="str">
        <f>IF(SUM(C47,C50,C53,C56)=0,"-",SUM(C47,C50,C53,C56))</f>
        <v>-</v>
      </c>
      <c r="D44" s="189" t="str">
        <f t="shared" ref="D44:K44" si="11">IF(SUM(D47,D50,D53,D56)=0,"-",SUM(D47,D50,D53,D56))</f>
        <v>-</v>
      </c>
      <c r="E44" s="189" t="str">
        <f t="shared" si="11"/>
        <v>-</v>
      </c>
      <c r="F44" s="189" t="str">
        <f t="shared" si="11"/>
        <v>-</v>
      </c>
      <c r="G44" s="189" t="str">
        <f t="shared" si="11"/>
        <v>-</v>
      </c>
      <c r="H44" s="189" t="str">
        <f t="shared" si="11"/>
        <v>-</v>
      </c>
      <c r="I44" s="189" t="str">
        <f t="shared" si="11"/>
        <v>-</v>
      </c>
      <c r="J44" s="189" t="str">
        <f t="shared" si="11"/>
        <v>-</v>
      </c>
      <c r="K44" s="189" t="str">
        <f t="shared" si="11"/>
        <v>-</v>
      </c>
      <c r="L44" s="109"/>
    </row>
    <row r="45" spans="1:12" ht="16" x14ac:dyDescent="0.5">
      <c r="A45" s="854"/>
      <c r="B45" s="495" t="s">
        <v>237</v>
      </c>
      <c r="C45" s="189" t="str">
        <f t="shared" ref="C45:K46" si="12">IF(SUM(C48,C51,C54,C57)=0,"-",SUM(C48,C51,C54,C57))</f>
        <v>-</v>
      </c>
      <c r="D45" s="189" t="str">
        <f t="shared" si="12"/>
        <v>-</v>
      </c>
      <c r="E45" s="189" t="str">
        <f t="shared" si="12"/>
        <v>-</v>
      </c>
      <c r="F45" s="189" t="str">
        <f t="shared" si="12"/>
        <v>-</v>
      </c>
      <c r="G45" s="189" t="str">
        <f t="shared" si="12"/>
        <v>-</v>
      </c>
      <c r="H45" s="189" t="str">
        <f t="shared" si="12"/>
        <v>-</v>
      </c>
      <c r="I45" s="189" t="str">
        <f t="shared" si="12"/>
        <v>-</v>
      </c>
      <c r="J45" s="189" t="str">
        <f t="shared" si="12"/>
        <v>-</v>
      </c>
      <c r="K45" s="189" t="str">
        <f t="shared" si="12"/>
        <v>-</v>
      </c>
      <c r="L45" s="109"/>
    </row>
    <row r="46" spans="1:12" ht="16" x14ac:dyDescent="0.5">
      <c r="A46" s="855"/>
      <c r="B46" s="495" t="s">
        <v>238</v>
      </c>
      <c r="C46" s="189" t="str">
        <f t="shared" si="12"/>
        <v>-</v>
      </c>
      <c r="D46" s="189" t="str">
        <f t="shared" si="12"/>
        <v>-</v>
      </c>
      <c r="E46" s="189" t="str">
        <f t="shared" si="12"/>
        <v>-</v>
      </c>
      <c r="F46" s="189" t="str">
        <f t="shared" si="12"/>
        <v>-</v>
      </c>
      <c r="G46" s="189" t="str">
        <f t="shared" si="12"/>
        <v>-</v>
      </c>
      <c r="H46" s="189" t="str">
        <f t="shared" si="12"/>
        <v>-</v>
      </c>
      <c r="I46" s="189" t="str">
        <f t="shared" si="12"/>
        <v>-</v>
      </c>
      <c r="J46" s="189" t="str">
        <f t="shared" si="12"/>
        <v>-</v>
      </c>
      <c r="K46" s="189" t="str">
        <f t="shared" si="12"/>
        <v>-</v>
      </c>
      <c r="L46" s="109"/>
    </row>
    <row r="47" spans="1:12" ht="16" x14ac:dyDescent="0.5">
      <c r="A47" s="755" t="s">
        <v>453</v>
      </c>
      <c r="B47" s="201" t="s">
        <v>1</v>
      </c>
      <c r="C47" s="338" t="str">
        <f t="shared" ref="C47:K47" si="13">IF(SUM(C48:C49)=0,"-",SUM((C48:C49)))</f>
        <v>-</v>
      </c>
      <c r="D47" s="338" t="str">
        <f t="shared" si="13"/>
        <v>-</v>
      </c>
      <c r="E47" s="338" t="str">
        <f t="shared" si="13"/>
        <v>-</v>
      </c>
      <c r="F47" s="338" t="str">
        <f t="shared" si="13"/>
        <v>-</v>
      </c>
      <c r="G47" s="338" t="str">
        <f t="shared" si="13"/>
        <v>-</v>
      </c>
      <c r="H47" s="338" t="str">
        <f t="shared" si="13"/>
        <v>-</v>
      </c>
      <c r="I47" s="338" t="str">
        <f t="shared" si="13"/>
        <v>-</v>
      </c>
      <c r="J47" s="338" t="str">
        <f t="shared" si="13"/>
        <v>-</v>
      </c>
      <c r="K47" s="338" t="str">
        <f t="shared" si="13"/>
        <v>-</v>
      </c>
      <c r="L47" s="109"/>
    </row>
    <row r="48" spans="1:12" ht="16" x14ac:dyDescent="0.5">
      <c r="A48" s="851"/>
      <c r="B48" s="201" t="s">
        <v>237</v>
      </c>
      <c r="C48" s="338" t="s">
        <v>375</v>
      </c>
      <c r="D48" s="338" t="s">
        <v>375</v>
      </c>
      <c r="E48" s="338" t="s">
        <v>375</v>
      </c>
      <c r="F48" s="338" t="s">
        <v>375</v>
      </c>
      <c r="G48" s="338" t="s">
        <v>375</v>
      </c>
      <c r="H48" s="338" t="s">
        <v>375</v>
      </c>
      <c r="I48" s="338" t="s">
        <v>375</v>
      </c>
      <c r="J48" s="338" t="s">
        <v>375</v>
      </c>
      <c r="K48" s="338" t="s">
        <v>375</v>
      </c>
      <c r="L48" s="109"/>
    </row>
    <row r="49" spans="1:12" ht="16" x14ac:dyDescent="0.5">
      <c r="A49" s="756"/>
      <c r="B49" s="201" t="s">
        <v>238</v>
      </c>
      <c r="C49" s="338" t="s">
        <v>516</v>
      </c>
      <c r="D49" s="338" t="s">
        <v>516</v>
      </c>
      <c r="E49" s="338" t="s">
        <v>516</v>
      </c>
      <c r="F49" s="338" t="s">
        <v>516</v>
      </c>
      <c r="G49" s="338" t="s">
        <v>516</v>
      </c>
      <c r="H49" s="338" t="s">
        <v>516</v>
      </c>
      <c r="I49" s="338" t="s">
        <v>516</v>
      </c>
      <c r="J49" s="338" t="s">
        <v>516</v>
      </c>
      <c r="K49" s="338" t="s">
        <v>516</v>
      </c>
      <c r="L49" s="109"/>
    </row>
    <row r="50" spans="1:12" ht="16" x14ac:dyDescent="0.5">
      <c r="A50" s="755" t="s">
        <v>454</v>
      </c>
      <c r="B50" s="201" t="s">
        <v>1</v>
      </c>
      <c r="C50" s="338" t="str">
        <f t="shared" ref="C50:K50" si="14">IF(SUM(C51:C52)=0,"-",SUM((C51:C52)))</f>
        <v>-</v>
      </c>
      <c r="D50" s="338" t="str">
        <f t="shared" si="14"/>
        <v>-</v>
      </c>
      <c r="E50" s="338" t="str">
        <f t="shared" si="14"/>
        <v>-</v>
      </c>
      <c r="F50" s="338" t="str">
        <f t="shared" si="14"/>
        <v>-</v>
      </c>
      <c r="G50" s="338" t="str">
        <f t="shared" si="14"/>
        <v>-</v>
      </c>
      <c r="H50" s="338" t="str">
        <f t="shared" si="14"/>
        <v>-</v>
      </c>
      <c r="I50" s="338" t="str">
        <f t="shared" si="14"/>
        <v>-</v>
      </c>
      <c r="J50" s="338" t="str">
        <f t="shared" si="14"/>
        <v>-</v>
      </c>
      <c r="K50" s="338" t="str">
        <f t="shared" si="14"/>
        <v>-</v>
      </c>
      <c r="L50" s="109"/>
    </row>
    <row r="51" spans="1:12" ht="16" x14ac:dyDescent="0.5">
      <c r="A51" s="851"/>
      <c r="B51" s="201" t="s">
        <v>237</v>
      </c>
      <c r="C51" s="338" t="s">
        <v>375</v>
      </c>
      <c r="D51" s="338" t="s">
        <v>375</v>
      </c>
      <c r="E51" s="338" t="s">
        <v>375</v>
      </c>
      <c r="F51" s="338" t="s">
        <v>375</v>
      </c>
      <c r="G51" s="338" t="s">
        <v>375</v>
      </c>
      <c r="H51" s="338" t="s">
        <v>375</v>
      </c>
      <c r="I51" s="338" t="s">
        <v>375</v>
      </c>
      <c r="J51" s="338" t="s">
        <v>375</v>
      </c>
      <c r="K51" s="338" t="s">
        <v>375</v>
      </c>
      <c r="L51" s="109"/>
    </row>
    <row r="52" spans="1:12" ht="16" x14ac:dyDescent="0.5">
      <c r="A52" s="756"/>
      <c r="B52" s="201" t="s">
        <v>238</v>
      </c>
      <c r="C52" s="338" t="s">
        <v>516</v>
      </c>
      <c r="D52" s="338" t="s">
        <v>516</v>
      </c>
      <c r="E52" s="338" t="s">
        <v>516</v>
      </c>
      <c r="F52" s="338" t="s">
        <v>516</v>
      </c>
      <c r="G52" s="338" t="s">
        <v>516</v>
      </c>
      <c r="H52" s="338" t="s">
        <v>516</v>
      </c>
      <c r="I52" s="338" t="s">
        <v>516</v>
      </c>
      <c r="J52" s="338" t="s">
        <v>516</v>
      </c>
      <c r="K52" s="338" t="s">
        <v>516</v>
      </c>
      <c r="L52" s="109"/>
    </row>
    <row r="53" spans="1:12" ht="16" x14ac:dyDescent="0.5">
      <c r="A53" s="755" t="s">
        <v>455</v>
      </c>
      <c r="B53" s="201" t="s">
        <v>1</v>
      </c>
      <c r="C53" s="338" t="str">
        <f t="shared" ref="C53:K53" si="15">IF(SUM(C54:C55)=0,"-",SUM((C54:C55)))</f>
        <v>-</v>
      </c>
      <c r="D53" s="338" t="str">
        <f t="shared" si="15"/>
        <v>-</v>
      </c>
      <c r="E53" s="338" t="str">
        <f t="shared" si="15"/>
        <v>-</v>
      </c>
      <c r="F53" s="338" t="str">
        <f t="shared" si="15"/>
        <v>-</v>
      </c>
      <c r="G53" s="338" t="str">
        <f t="shared" si="15"/>
        <v>-</v>
      </c>
      <c r="H53" s="338" t="str">
        <f t="shared" si="15"/>
        <v>-</v>
      </c>
      <c r="I53" s="338" t="str">
        <f t="shared" si="15"/>
        <v>-</v>
      </c>
      <c r="J53" s="338" t="str">
        <f t="shared" si="15"/>
        <v>-</v>
      </c>
      <c r="K53" s="338" t="str">
        <f t="shared" si="15"/>
        <v>-</v>
      </c>
      <c r="L53" s="109"/>
    </row>
    <row r="54" spans="1:12" ht="16" x14ac:dyDescent="0.5">
      <c r="A54" s="851"/>
      <c r="B54" s="201" t="s">
        <v>237</v>
      </c>
      <c r="C54" s="338" t="s">
        <v>375</v>
      </c>
      <c r="D54" s="338" t="s">
        <v>375</v>
      </c>
      <c r="E54" s="338" t="s">
        <v>375</v>
      </c>
      <c r="F54" s="338" t="s">
        <v>375</v>
      </c>
      <c r="G54" s="338" t="s">
        <v>375</v>
      </c>
      <c r="H54" s="338" t="s">
        <v>375</v>
      </c>
      <c r="I54" s="338" t="s">
        <v>375</v>
      </c>
      <c r="J54" s="338" t="s">
        <v>375</v>
      </c>
      <c r="K54" s="338" t="s">
        <v>375</v>
      </c>
      <c r="L54" s="109"/>
    </row>
    <row r="55" spans="1:12" ht="16" x14ac:dyDescent="0.5">
      <c r="A55" s="756"/>
      <c r="B55" s="201" t="s">
        <v>238</v>
      </c>
      <c r="C55" s="338" t="s">
        <v>516</v>
      </c>
      <c r="D55" s="338" t="s">
        <v>516</v>
      </c>
      <c r="E55" s="338" t="s">
        <v>516</v>
      </c>
      <c r="F55" s="338" t="s">
        <v>516</v>
      </c>
      <c r="G55" s="338" t="s">
        <v>516</v>
      </c>
      <c r="H55" s="338" t="s">
        <v>516</v>
      </c>
      <c r="I55" s="338" t="s">
        <v>516</v>
      </c>
      <c r="J55" s="338" t="s">
        <v>516</v>
      </c>
      <c r="K55" s="338" t="s">
        <v>516</v>
      </c>
      <c r="L55" s="109"/>
    </row>
    <row r="56" spans="1:12" ht="16" x14ac:dyDescent="0.5">
      <c r="A56" s="755" t="s">
        <v>456</v>
      </c>
      <c r="B56" s="201" t="s">
        <v>1</v>
      </c>
      <c r="C56" s="338" t="str">
        <f t="shared" ref="C56:K56" si="16">IF(SUM(C57:C58)=0,"-",SUM((C57:C58)))</f>
        <v>-</v>
      </c>
      <c r="D56" s="338" t="str">
        <f t="shared" si="16"/>
        <v>-</v>
      </c>
      <c r="E56" s="338" t="str">
        <f t="shared" si="16"/>
        <v>-</v>
      </c>
      <c r="F56" s="338" t="str">
        <f t="shared" si="16"/>
        <v>-</v>
      </c>
      <c r="G56" s="338" t="str">
        <f t="shared" si="16"/>
        <v>-</v>
      </c>
      <c r="H56" s="338" t="str">
        <f t="shared" si="16"/>
        <v>-</v>
      </c>
      <c r="I56" s="338" t="str">
        <f t="shared" si="16"/>
        <v>-</v>
      </c>
      <c r="J56" s="338" t="str">
        <f t="shared" si="16"/>
        <v>-</v>
      </c>
      <c r="K56" s="338" t="str">
        <f t="shared" si="16"/>
        <v>-</v>
      </c>
      <c r="L56" s="109"/>
    </row>
    <row r="57" spans="1:12" ht="16" x14ac:dyDescent="0.5">
      <c r="A57" s="851"/>
      <c r="B57" s="201" t="s">
        <v>237</v>
      </c>
      <c r="C57" s="338" t="s">
        <v>375</v>
      </c>
      <c r="D57" s="338" t="s">
        <v>375</v>
      </c>
      <c r="E57" s="338" t="s">
        <v>375</v>
      </c>
      <c r="F57" s="338" t="s">
        <v>375</v>
      </c>
      <c r="G57" s="338" t="s">
        <v>375</v>
      </c>
      <c r="H57" s="338" t="s">
        <v>375</v>
      </c>
      <c r="I57" s="338" t="s">
        <v>375</v>
      </c>
      <c r="J57" s="338" t="s">
        <v>375</v>
      </c>
      <c r="K57" s="338" t="s">
        <v>375</v>
      </c>
      <c r="L57" s="109"/>
    </row>
    <row r="58" spans="1:12" ht="16" x14ac:dyDescent="0.5">
      <c r="A58" s="756"/>
      <c r="B58" s="201" t="s">
        <v>238</v>
      </c>
      <c r="C58" s="338" t="s">
        <v>516</v>
      </c>
      <c r="D58" s="338" t="s">
        <v>516</v>
      </c>
      <c r="E58" s="338" t="s">
        <v>516</v>
      </c>
      <c r="F58" s="338" t="s">
        <v>516</v>
      </c>
      <c r="G58" s="338" t="s">
        <v>516</v>
      </c>
      <c r="H58" s="338" t="s">
        <v>516</v>
      </c>
      <c r="I58" s="338" t="s">
        <v>516</v>
      </c>
      <c r="J58" s="338" t="s">
        <v>516</v>
      </c>
      <c r="K58" s="338" t="s">
        <v>516</v>
      </c>
      <c r="L58" s="109"/>
    </row>
    <row r="59" spans="1:12" s="526" customFormat="1" ht="16" x14ac:dyDescent="0.5">
      <c r="A59" s="759" t="s">
        <v>457</v>
      </c>
      <c r="B59" s="557" t="s">
        <v>1</v>
      </c>
      <c r="C59" s="523">
        <f>SUM(C60:C61)</f>
        <v>1</v>
      </c>
      <c r="D59" s="523" t="s">
        <v>516</v>
      </c>
      <c r="E59" s="523">
        <f>SUM(E60:E61)</f>
        <v>1</v>
      </c>
      <c r="F59" s="523">
        <f>SUM(F60:F61)</f>
        <v>1</v>
      </c>
      <c r="G59" s="523" t="s">
        <v>375</v>
      </c>
      <c r="H59" s="523" t="s">
        <v>375</v>
      </c>
      <c r="I59" s="523" t="s">
        <v>375</v>
      </c>
      <c r="J59" s="523" t="s">
        <v>375</v>
      </c>
      <c r="K59" s="523" t="s">
        <v>375</v>
      </c>
      <c r="L59" s="569"/>
    </row>
    <row r="60" spans="1:12" s="526" customFormat="1" ht="16" x14ac:dyDescent="0.5">
      <c r="A60" s="856"/>
      <c r="B60" s="557" t="s">
        <v>237</v>
      </c>
      <c r="C60" s="523">
        <f>C63</f>
        <v>1</v>
      </c>
      <c r="D60" s="523" t="str">
        <f t="shared" ref="D60:K60" si="17">D63</f>
        <v>-</v>
      </c>
      <c r="E60" s="523">
        <f t="shared" si="17"/>
        <v>1</v>
      </c>
      <c r="F60" s="523">
        <f t="shared" si="17"/>
        <v>1</v>
      </c>
      <c r="G60" s="523" t="str">
        <f t="shared" si="17"/>
        <v>-</v>
      </c>
      <c r="H60" s="523" t="str">
        <f t="shared" si="17"/>
        <v>-</v>
      </c>
      <c r="I60" s="523" t="str">
        <f t="shared" si="17"/>
        <v>-</v>
      </c>
      <c r="J60" s="523" t="str">
        <f t="shared" si="17"/>
        <v>-</v>
      </c>
      <c r="K60" s="523" t="str">
        <f t="shared" si="17"/>
        <v>-</v>
      </c>
      <c r="L60" s="569"/>
    </row>
    <row r="61" spans="1:12" s="526" customFormat="1" ht="16" x14ac:dyDescent="0.5">
      <c r="A61" s="857"/>
      <c r="B61" s="557" t="s">
        <v>238</v>
      </c>
      <c r="C61" s="523" t="str">
        <f>C64</f>
        <v>-</v>
      </c>
      <c r="D61" s="523" t="str">
        <f t="shared" ref="D61:K61" si="18">D64</f>
        <v>-</v>
      </c>
      <c r="E61" s="523" t="str">
        <f t="shared" si="18"/>
        <v>-</v>
      </c>
      <c r="F61" s="523" t="str">
        <f t="shared" si="18"/>
        <v>-</v>
      </c>
      <c r="G61" s="523" t="str">
        <f t="shared" si="18"/>
        <v>-</v>
      </c>
      <c r="H61" s="523" t="str">
        <f t="shared" si="18"/>
        <v>-</v>
      </c>
      <c r="I61" s="523" t="str">
        <f t="shared" si="18"/>
        <v>-</v>
      </c>
      <c r="J61" s="523" t="str">
        <f t="shared" si="18"/>
        <v>-</v>
      </c>
      <c r="K61" s="523" t="str">
        <f t="shared" si="18"/>
        <v>-</v>
      </c>
      <c r="L61" s="569"/>
    </row>
    <row r="62" spans="1:12" ht="16" x14ac:dyDescent="0.5">
      <c r="A62" s="757" t="s">
        <v>458</v>
      </c>
      <c r="B62" s="495" t="s">
        <v>1</v>
      </c>
      <c r="C62" s="524">
        <f>IF(SUM(C63:C64)=0,"-",(SUM(C63:C64)))</f>
        <v>1</v>
      </c>
      <c r="D62" s="524" t="str">
        <f t="shared" ref="D62:K62" si="19">IF(SUM(D63:D64)=0,"-",(SUM(D63:D64)))</f>
        <v>-</v>
      </c>
      <c r="E62" s="524">
        <f t="shared" si="19"/>
        <v>1</v>
      </c>
      <c r="F62" s="524">
        <f t="shared" si="19"/>
        <v>1</v>
      </c>
      <c r="G62" s="524" t="str">
        <f t="shared" si="19"/>
        <v>-</v>
      </c>
      <c r="H62" s="524" t="str">
        <f t="shared" si="19"/>
        <v>-</v>
      </c>
      <c r="I62" s="524" t="str">
        <f t="shared" si="19"/>
        <v>-</v>
      </c>
      <c r="J62" s="524" t="str">
        <f t="shared" si="19"/>
        <v>-</v>
      </c>
      <c r="K62" s="524" t="str">
        <f t="shared" si="19"/>
        <v>-</v>
      </c>
      <c r="L62" s="109"/>
    </row>
    <row r="63" spans="1:12" ht="16" x14ac:dyDescent="0.5">
      <c r="A63" s="854"/>
      <c r="B63" s="495" t="s">
        <v>237</v>
      </c>
      <c r="C63" s="524">
        <f>IF(SUM(C66,C69,C72,C75,C78)=0,"-",SUM(C66,C69,C72,C75,C78))</f>
        <v>1</v>
      </c>
      <c r="D63" s="524" t="str">
        <f t="shared" ref="D63:K63" si="20">IF(SUM(D66,D69,D72,D75,D78)=0,"-",SUM(D66,D69,D72,D75,D78))</f>
        <v>-</v>
      </c>
      <c r="E63" s="524">
        <f t="shared" si="20"/>
        <v>1</v>
      </c>
      <c r="F63" s="524">
        <f t="shared" si="20"/>
        <v>1</v>
      </c>
      <c r="G63" s="524" t="str">
        <f t="shared" si="20"/>
        <v>-</v>
      </c>
      <c r="H63" s="524" t="str">
        <f t="shared" si="20"/>
        <v>-</v>
      </c>
      <c r="I63" s="524" t="str">
        <f t="shared" si="20"/>
        <v>-</v>
      </c>
      <c r="J63" s="524" t="str">
        <f t="shared" si="20"/>
        <v>-</v>
      </c>
      <c r="K63" s="524" t="str">
        <f t="shared" si="20"/>
        <v>-</v>
      </c>
      <c r="L63" s="109"/>
    </row>
    <row r="64" spans="1:12" ht="16" x14ac:dyDescent="0.5">
      <c r="A64" s="855"/>
      <c r="B64" s="495" t="s">
        <v>238</v>
      </c>
      <c r="C64" s="524" t="str">
        <f>IF(SUM(C67,C70,C73,C76,C79)=0,"-",SUM(C67,C70,C73,C76,C79))</f>
        <v>-</v>
      </c>
      <c r="D64" s="524" t="str">
        <f t="shared" ref="D64:K64" si="21">IF(SUM(D67,D70,D73,D76,D79)=0,"-",SUM(D67,D70,D73,D76,D79))</f>
        <v>-</v>
      </c>
      <c r="E64" s="524" t="str">
        <f t="shared" si="21"/>
        <v>-</v>
      </c>
      <c r="F64" s="524" t="str">
        <f t="shared" si="21"/>
        <v>-</v>
      </c>
      <c r="G64" s="524" t="str">
        <f t="shared" si="21"/>
        <v>-</v>
      </c>
      <c r="H64" s="524" t="str">
        <f t="shared" si="21"/>
        <v>-</v>
      </c>
      <c r="I64" s="524" t="str">
        <f t="shared" si="21"/>
        <v>-</v>
      </c>
      <c r="J64" s="524" t="str">
        <f t="shared" si="21"/>
        <v>-</v>
      </c>
      <c r="K64" s="524" t="str">
        <f t="shared" si="21"/>
        <v>-</v>
      </c>
      <c r="L64" s="109"/>
    </row>
    <row r="65" spans="1:12" ht="16" x14ac:dyDescent="0.5">
      <c r="A65" s="755" t="s">
        <v>459</v>
      </c>
      <c r="B65" s="201" t="s">
        <v>1</v>
      </c>
      <c r="C65" s="525" t="str">
        <f>IF(SUM(C66:C67)=0,"-",(SUM(C66:C67)))</f>
        <v>-</v>
      </c>
      <c r="D65" s="525" t="str">
        <f t="shared" ref="D65:K65" si="22">IF(SUM(D66:D67)=0,"-",(SUM(D66:D67)))</f>
        <v>-</v>
      </c>
      <c r="E65" s="525" t="str">
        <f t="shared" si="22"/>
        <v>-</v>
      </c>
      <c r="F65" s="525" t="str">
        <f t="shared" si="22"/>
        <v>-</v>
      </c>
      <c r="G65" s="525" t="str">
        <f>IF(SUM(G66:G67)=0,"-",(SUM(G66:G67)))</f>
        <v>-</v>
      </c>
      <c r="H65" s="525" t="str">
        <f t="shared" si="22"/>
        <v>-</v>
      </c>
      <c r="I65" s="525" t="str">
        <f t="shared" si="22"/>
        <v>-</v>
      </c>
      <c r="J65" s="525" t="str">
        <f t="shared" si="22"/>
        <v>-</v>
      </c>
      <c r="K65" s="525" t="str">
        <f t="shared" si="22"/>
        <v>-</v>
      </c>
      <c r="L65" s="109"/>
    </row>
    <row r="66" spans="1:12" ht="16" x14ac:dyDescent="0.5">
      <c r="A66" s="851"/>
      <c r="B66" s="201" t="s">
        <v>237</v>
      </c>
      <c r="C66" s="525" t="s">
        <v>179</v>
      </c>
      <c r="D66" s="525" t="s">
        <v>179</v>
      </c>
      <c r="E66" s="525" t="s">
        <v>179</v>
      </c>
      <c r="F66" s="525" t="s">
        <v>179</v>
      </c>
      <c r="G66" s="525" t="s">
        <v>179</v>
      </c>
      <c r="H66" s="525" t="s">
        <v>179</v>
      </c>
      <c r="I66" s="525" t="s">
        <v>179</v>
      </c>
      <c r="J66" s="525" t="s">
        <v>179</v>
      </c>
      <c r="K66" s="525" t="s">
        <v>179</v>
      </c>
      <c r="L66" s="109"/>
    </row>
    <row r="67" spans="1:12" ht="16" x14ac:dyDescent="0.5">
      <c r="A67" s="756"/>
      <c r="B67" s="201" t="s">
        <v>238</v>
      </c>
      <c r="C67" s="525" t="s">
        <v>179</v>
      </c>
      <c r="D67" s="525" t="s">
        <v>179</v>
      </c>
      <c r="E67" s="525" t="s">
        <v>179</v>
      </c>
      <c r="F67" s="525" t="s">
        <v>179</v>
      </c>
      <c r="G67" s="525" t="s">
        <v>179</v>
      </c>
      <c r="H67" s="525" t="s">
        <v>179</v>
      </c>
      <c r="I67" s="525" t="s">
        <v>179</v>
      </c>
      <c r="J67" s="525" t="s">
        <v>179</v>
      </c>
      <c r="K67" s="525" t="s">
        <v>179</v>
      </c>
      <c r="L67" s="109"/>
    </row>
    <row r="68" spans="1:12" ht="16" x14ac:dyDescent="0.5">
      <c r="A68" s="755" t="s">
        <v>461</v>
      </c>
      <c r="B68" s="201" t="s">
        <v>1</v>
      </c>
      <c r="C68" s="525">
        <f t="shared" ref="C68:K68" si="23">IF(SUM(C69:C70)=0,"-",(SUM(C69:C70)))</f>
        <v>1</v>
      </c>
      <c r="D68" s="525" t="str">
        <f t="shared" si="23"/>
        <v>-</v>
      </c>
      <c r="E68" s="525">
        <f t="shared" si="23"/>
        <v>1</v>
      </c>
      <c r="F68" s="525">
        <f t="shared" si="23"/>
        <v>1</v>
      </c>
      <c r="G68" s="525" t="str">
        <f t="shared" si="23"/>
        <v>-</v>
      </c>
      <c r="H68" s="525" t="str">
        <f t="shared" si="23"/>
        <v>-</v>
      </c>
      <c r="I68" s="525" t="str">
        <f t="shared" si="23"/>
        <v>-</v>
      </c>
      <c r="J68" s="525" t="str">
        <f t="shared" si="23"/>
        <v>-</v>
      </c>
      <c r="K68" s="525" t="str">
        <f t="shared" si="23"/>
        <v>-</v>
      </c>
      <c r="L68" s="109"/>
    </row>
    <row r="69" spans="1:12" ht="16" x14ac:dyDescent="0.5">
      <c r="A69" s="851"/>
      <c r="B69" s="201" t="s">
        <v>237</v>
      </c>
      <c r="C69" s="525">
        <v>1</v>
      </c>
      <c r="D69" s="525" t="s">
        <v>179</v>
      </c>
      <c r="E69" s="525">
        <v>1</v>
      </c>
      <c r="F69" s="525">
        <v>1</v>
      </c>
      <c r="G69" s="525" t="s">
        <v>179</v>
      </c>
      <c r="H69" s="525" t="s">
        <v>179</v>
      </c>
      <c r="I69" s="525" t="s">
        <v>179</v>
      </c>
      <c r="J69" s="525" t="s">
        <v>179</v>
      </c>
      <c r="K69" s="525" t="s">
        <v>179</v>
      </c>
      <c r="L69" s="109"/>
    </row>
    <row r="70" spans="1:12" ht="16" x14ac:dyDescent="0.5">
      <c r="A70" s="756"/>
      <c r="B70" s="201" t="s">
        <v>238</v>
      </c>
      <c r="C70" s="525" t="s">
        <v>179</v>
      </c>
      <c r="D70" s="525" t="s">
        <v>179</v>
      </c>
      <c r="E70" s="525" t="s">
        <v>179</v>
      </c>
      <c r="F70" s="525" t="s">
        <v>179</v>
      </c>
      <c r="G70" s="525" t="s">
        <v>179</v>
      </c>
      <c r="H70" s="525" t="s">
        <v>179</v>
      </c>
      <c r="I70" s="525" t="s">
        <v>179</v>
      </c>
      <c r="J70" s="525" t="s">
        <v>179</v>
      </c>
      <c r="K70" s="525" t="s">
        <v>179</v>
      </c>
      <c r="L70" s="109"/>
    </row>
    <row r="71" spans="1:12" ht="16" x14ac:dyDescent="0.5">
      <c r="A71" s="755" t="s">
        <v>460</v>
      </c>
      <c r="B71" s="201" t="s">
        <v>1</v>
      </c>
      <c r="C71" s="525" t="str">
        <f t="shared" ref="C71:K71" si="24">IF(SUM(C72:C73)=0,"-",(SUM(C72:C73)))</f>
        <v>-</v>
      </c>
      <c r="D71" s="525" t="str">
        <f t="shared" si="24"/>
        <v>-</v>
      </c>
      <c r="E71" s="525" t="str">
        <f t="shared" si="24"/>
        <v>-</v>
      </c>
      <c r="F71" s="525" t="str">
        <f t="shared" si="24"/>
        <v>-</v>
      </c>
      <c r="G71" s="525" t="str">
        <f t="shared" si="24"/>
        <v>-</v>
      </c>
      <c r="H71" s="525" t="str">
        <f t="shared" si="24"/>
        <v>-</v>
      </c>
      <c r="I71" s="525" t="str">
        <f t="shared" si="24"/>
        <v>-</v>
      </c>
      <c r="J71" s="525" t="str">
        <f t="shared" si="24"/>
        <v>-</v>
      </c>
      <c r="K71" s="525" t="str">
        <f t="shared" si="24"/>
        <v>-</v>
      </c>
      <c r="L71" s="109"/>
    </row>
    <row r="72" spans="1:12" ht="16" x14ac:dyDescent="0.5">
      <c r="A72" s="851"/>
      <c r="B72" s="201" t="s">
        <v>237</v>
      </c>
      <c r="C72" s="525" t="s">
        <v>179</v>
      </c>
      <c r="D72" s="525" t="s">
        <v>179</v>
      </c>
      <c r="E72" s="525" t="s">
        <v>179</v>
      </c>
      <c r="F72" s="525" t="s">
        <v>179</v>
      </c>
      <c r="G72" s="525" t="s">
        <v>179</v>
      </c>
      <c r="H72" s="525" t="s">
        <v>179</v>
      </c>
      <c r="I72" s="525" t="s">
        <v>179</v>
      </c>
      <c r="J72" s="525" t="s">
        <v>179</v>
      </c>
      <c r="K72" s="525" t="s">
        <v>179</v>
      </c>
      <c r="L72" s="109"/>
    </row>
    <row r="73" spans="1:12" ht="16" x14ac:dyDescent="0.5">
      <c r="A73" s="756"/>
      <c r="B73" s="201" t="s">
        <v>238</v>
      </c>
      <c r="C73" s="525" t="s">
        <v>179</v>
      </c>
      <c r="D73" s="525" t="s">
        <v>179</v>
      </c>
      <c r="E73" s="525" t="s">
        <v>179</v>
      </c>
      <c r="F73" s="525" t="s">
        <v>179</v>
      </c>
      <c r="G73" s="525" t="s">
        <v>179</v>
      </c>
      <c r="H73" s="525" t="s">
        <v>179</v>
      </c>
      <c r="I73" s="525" t="s">
        <v>179</v>
      </c>
      <c r="J73" s="525" t="s">
        <v>179</v>
      </c>
      <c r="K73" s="525" t="s">
        <v>179</v>
      </c>
      <c r="L73" s="109"/>
    </row>
    <row r="74" spans="1:12" ht="16" x14ac:dyDescent="0.5">
      <c r="A74" s="755" t="s">
        <v>462</v>
      </c>
      <c r="B74" s="201" t="s">
        <v>1</v>
      </c>
      <c r="C74" s="525" t="str">
        <f t="shared" ref="C74:K74" si="25">IF(SUM(C75:C76)=0,"-",(SUM(C75:C76)))</f>
        <v>-</v>
      </c>
      <c r="D74" s="525" t="str">
        <f t="shared" si="25"/>
        <v>-</v>
      </c>
      <c r="E74" s="525" t="str">
        <f t="shared" si="25"/>
        <v>-</v>
      </c>
      <c r="F74" s="525" t="str">
        <f t="shared" si="25"/>
        <v>-</v>
      </c>
      <c r="G74" s="525" t="str">
        <f t="shared" si="25"/>
        <v>-</v>
      </c>
      <c r="H74" s="525" t="str">
        <f t="shared" si="25"/>
        <v>-</v>
      </c>
      <c r="I74" s="525" t="str">
        <f t="shared" si="25"/>
        <v>-</v>
      </c>
      <c r="J74" s="525" t="str">
        <f t="shared" si="25"/>
        <v>-</v>
      </c>
      <c r="K74" s="525" t="str">
        <f t="shared" si="25"/>
        <v>-</v>
      </c>
      <c r="L74" s="109"/>
    </row>
    <row r="75" spans="1:12" ht="16" x14ac:dyDescent="0.5">
      <c r="A75" s="851"/>
      <c r="B75" s="201" t="s">
        <v>237</v>
      </c>
      <c r="C75" s="525" t="s">
        <v>179</v>
      </c>
      <c r="D75" s="525" t="s">
        <v>179</v>
      </c>
      <c r="E75" s="525" t="s">
        <v>179</v>
      </c>
      <c r="F75" s="525" t="s">
        <v>179</v>
      </c>
      <c r="G75" s="525" t="s">
        <v>179</v>
      </c>
      <c r="H75" s="525" t="s">
        <v>179</v>
      </c>
      <c r="I75" s="525" t="s">
        <v>179</v>
      </c>
      <c r="J75" s="525" t="s">
        <v>179</v>
      </c>
      <c r="K75" s="525" t="s">
        <v>179</v>
      </c>
      <c r="L75" s="109"/>
    </row>
    <row r="76" spans="1:12" ht="16" x14ac:dyDescent="0.5">
      <c r="A76" s="756"/>
      <c r="B76" s="201" t="s">
        <v>238</v>
      </c>
      <c r="C76" s="525" t="s">
        <v>179</v>
      </c>
      <c r="D76" s="525" t="s">
        <v>179</v>
      </c>
      <c r="E76" s="525" t="s">
        <v>179</v>
      </c>
      <c r="F76" s="525" t="s">
        <v>179</v>
      </c>
      <c r="G76" s="525" t="s">
        <v>179</v>
      </c>
      <c r="H76" s="525" t="s">
        <v>179</v>
      </c>
      <c r="I76" s="525" t="s">
        <v>179</v>
      </c>
      <c r="J76" s="525" t="s">
        <v>179</v>
      </c>
      <c r="K76" s="525" t="s">
        <v>179</v>
      </c>
      <c r="L76" s="109"/>
    </row>
    <row r="77" spans="1:12" ht="16" x14ac:dyDescent="0.5">
      <c r="A77" s="755" t="s">
        <v>463</v>
      </c>
      <c r="B77" s="201" t="s">
        <v>1</v>
      </c>
      <c r="C77" s="525" t="str">
        <f t="shared" ref="C77:K77" si="26">IF(SUM(C78:C79)=0,"-",(SUM(C78:C79)))</f>
        <v>-</v>
      </c>
      <c r="D77" s="525" t="str">
        <f t="shared" si="26"/>
        <v>-</v>
      </c>
      <c r="E77" s="525" t="str">
        <f t="shared" si="26"/>
        <v>-</v>
      </c>
      <c r="F77" s="525" t="str">
        <f t="shared" si="26"/>
        <v>-</v>
      </c>
      <c r="G77" s="525" t="str">
        <f t="shared" si="26"/>
        <v>-</v>
      </c>
      <c r="H77" s="525" t="str">
        <f t="shared" si="26"/>
        <v>-</v>
      </c>
      <c r="I77" s="525" t="str">
        <f t="shared" si="26"/>
        <v>-</v>
      </c>
      <c r="J77" s="525" t="str">
        <f t="shared" si="26"/>
        <v>-</v>
      </c>
      <c r="K77" s="525" t="str">
        <f t="shared" si="26"/>
        <v>-</v>
      </c>
      <c r="L77" s="109"/>
    </row>
    <row r="78" spans="1:12" ht="16" x14ac:dyDescent="0.5">
      <c r="A78" s="851"/>
      <c r="B78" s="201" t="s">
        <v>237</v>
      </c>
      <c r="C78" s="525" t="s">
        <v>179</v>
      </c>
      <c r="D78" s="525" t="s">
        <v>179</v>
      </c>
      <c r="E78" s="525" t="s">
        <v>179</v>
      </c>
      <c r="F78" s="525" t="s">
        <v>179</v>
      </c>
      <c r="G78" s="525" t="s">
        <v>179</v>
      </c>
      <c r="H78" s="525" t="s">
        <v>179</v>
      </c>
      <c r="I78" s="525" t="s">
        <v>179</v>
      </c>
      <c r="J78" s="525" t="s">
        <v>179</v>
      </c>
      <c r="K78" s="525" t="s">
        <v>179</v>
      </c>
      <c r="L78" s="109"/>
    </row>
    <row r="79" spans="1:12" ht="16" x14ac:dyDescent="0.5">
      <c r="A79" s="756"/>
      <c r="B79" s="201" t="s">
        <v>238</v>
      </c>
      <c r="C79" s="525" t="s">
        <v>179</v>
      </c>
      <c r="D79" s="525" t="s">
        <v>179</v>
      </c>
      <c r="E79" s="525" t="s">
        <v>179</v>
      </c>
      <c r="F79" s="525" t="s">
        <v>179</v>
      </c>
      <c r="G79" s="525" t="s">
        <v>179</v>
      </c>
      <c r="H79" s="525" t="s">
        <v>179</v>
      </c>
      <c r="I79" s="525" t="s">
        <v>179</v>
      </c>
      <c r="J79" s="525" t="s">
        <v>179</v>
      </c>
      <c r="K79" s="525" t="s">
        <v>179</v>
      </c>
      <c r="L79" s="109"/>
    </row>
    <row r="80" spans="1:12" ht="16" x14ac:dyDescent="0.5">
      <c r="A80" s="445"/>
      <c r="B80" s="433"/>
      <c r="C80" s="329"/>
      <c r="D80" s="329"/>
      <c r="E80" s="329"/>
      <c r="F80" s="329"/>
      <c r="G80" s="329"/>
      <c r="H80" s="329"/>
      <c r="I80" s="329"/>
      <c r="J80" s="329"/>
      <c r="K80" s="329"/>
      <c r="L80" s="109"/>
    </row>
    <row r="81" spans="1:13" ht="12.75" customHeight="1" x14ac:dyDescent="0.5">
      <c r="A81" s="313" t="s">
        <v>272</v>
      </c>
      <c r="B81" s="250"/>
      <c r="C81" s="207"/>
      <c r="D81" s="207"/>
      <c r="E81" s="207"/>
      <c r="F81" s="207"/>
      <c r="G81" s="207"/>
      <c r="H81" s="207"/>
      <c r="I81" s="207"/>
      <c r="J81" s="207"/>
      <c r="K81" s="207"/>
      <c r="L81" s="139"/>
      <c r="M81" s="84"/>
    </row>
    <row r="82" spans="1:13" ht="16" x14ac:dyDescent="0.5">
      <c r="A82" s="429"/>
      <c r="B82" s="250"/>
      <c r="C82" s="207"/>
      <c r="D82" s="207"/>
      <c r="E82" s="207"/>
      <c r="F82" s="207"/>
      <c r="G82" s="207"/>
      <c r="H82" s="207"/>
      <c r="I82" s="207"/>
      <c r="J82" s="207"/>
      <c r="K82" s="207"/>
      <c r="L82" s="139"/>
      <c r="M82" s="84"/>
    </row>
    <row r="83" spans="1:13" ht="16" x14ac:dyDescent="0.5">
      <c r="A83" s="376"/>
      <c r="B83" s="250"/>
      <c r="C83" s="207"/>
      <c r="D83" s="207"/>
      <c r="E83" s="207"/>
      <c r="F83" s="207"/>
      <c r="G83" s="207"/>
      <c r="H83" s="207"/>
      <c r="I83" s="207"/>
      <c r="J83" s="207"/>
      <c r="K83" s="207"/>
      <c r="L83" s="139"/>
      <c r="M83" s="84"/>
    </row>
    <row r="84" spans="1:13" x14ac:dyDescent="0.3">
      <c r="A84" s="111"/>
      <c r="B84" s="87"/>
      <c r="C84" s="88"/>
      <c r="D84" s="88"/>
      <c r="E84" s="88"/>
      <c r="F84" s="88"/>
      <c r="G84" s="88"/>
      <c r="H84" s="88"/>
      <c r="I84" s="88"/>
      <c r="J84" s="88"/>
      <c r="K84" s="116"/>
      <c r="L84" s="88"/>
      <c r="M84" s="88"/>
    </row>
    <row r="85" spans="1:13" x14ac:dyDescent="0.3">
      <c r="A85" s="111"/>
      <c r="B85" s="87"/>
      <c r="C85" s="88"/>
      <c r="D85" s="88"/>
      <c r="E85" s="88"/>
      <c r="F85" s="88"/>
      <c r="G85" s="88"/>
      <c r="H85" s="88"/>
      <c r="I85" s="88"/>
      <c r="J85" s="88"/>
      <c r="K85" s="116"/>
      <c r="L85" s="88"/>
      <c r="M85" s="88"/>
    </row>
  </sheetData>
  <mergeCells count="35">
    <mergeCell ref="A71:A73"/>
    <mergeCell ref="A74:A76"/>
    <mergeCell ref="A77:A79"/>
    <mergeCell ref="A23:A25"/>
    <mergeCell ref="J1:K1"/>
    <mergeCell ref="A11:A13"/>
    <mergeCell ref="G2:K2"/>
    <mergeCell ref="G3:G4"/>
    <mergeCell ref="H3:J3"/>
    <mergeCell ref="K3:K4"/>
    <mergeCell ref="C2:F2"/>
    <mergeCell ref="F3:F4"/>
    <mergeCell ref="D3:E3"/>
    <mergeCell ref="A20:A22"/>
    <mergeCell ref="A14:A16"/>
    <mergeCell ref="A17:A19"/>
    <mergeCell ref="C3:C4"/>
    <mergeCell ref="A5:A7"/>
    <mergeCell ref="A8:A10"/>
    <mergeCell ref="B2:B3"/>
    <mergeCell ref="A26:A28"/>
    <mergeCell ref="A29:A31"/>
    <mergeCell ref="A32:A34"/>
    <mergeCell ref="A35:A37"/>
    <mergeCell ref="A38:A40"/>
    <mergeCell ref="A65:A67"/>
    <mergeCell ref="A41:A43"/>
    <mergeCell ref="A44:A46"/>
    <mergeCell ref="A68:A70"/>
    <mergeCell ref="A47:A49"/>
    <mergeCell ref="A50:A52"/>
    <mergeCell ref="A59:A61"/>
    <mergeCell ref="A62:A64"/>
    <mergeCell ref="A53:A55"/>
    <mergeCell ref="A56:A58"/>
  </mergeCells>
  <phoneticPr fontId="2"/>
  <pageMargins left="0.78740157480314965" right="0.78740157480314965" top="0.35433070866141736" bottom="0.78740157480314965" header="0" footer="0"/>
  <pageSetup paperSize="9" scale="3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Normal="100" zoomScaleSheetLayoutView="100" workbookViewId="0">
      <pane xSplit="2" ySplit="6" topLeftCell="C7" activePane="bottomRight" state="frozen"/>
      <selection pane="topRight" activeCell="C1" sqref="C1"/>
      <selection pane="bottomLeft" activeCell="A11" sqref="A11"/>
      <selection pane="bottomRight" activeCell="N15" sqref="N15"/>
    </sheetView>
  </sheetViews>
  <sheetFormatPr defaultColWidth="9" defaultRowHeight="14" x14ac:dyDescent="0.3"/>
  <cols>
    <col min="1" max="1" width="18.453125" style="158" customWidth="1"/>
    <col min="2" max="2" width="6" style="159" customWidth="1"/>
    <col min="3" max="3" width="7.08984375" style="159" customWidth="1"/>
    <col min="4" max="4" width="7.08984375" style="89" customWidth="1"/>
    <col min="5" max="11" width="14" style="89" customWidth="1"/>
    <col min="12" max="13" width="9" style="101"/>
    <col min="14" max="16384" width="9" style="89"/>
  </cols>
  <sheetData>
    <row r="1" spans="1:18" ht="18" customHeight="1" x14ac:dyDescent="0.5">
      <c r="A1" s="448" t="s">
        <v>273</v>
      </c>
      <c r="B1" s="449"/>
      <c r="C1" s="449"/>
      <c r="D1" s="450"/>
      <c r="E1" s="298"/>
      <c r="F1" s="298"/>
      <c r="G1" s="451"/>
      <c r="H1" s="450"/>
      <c r="I1" s="298"/>
      <c r="J1" s="298"/>
      <c r="K1" s="264" t="s">
        <v>486</v>
      </c>
      <c r="L1" s="452"/>
      <c r="M1" s="452"/>
      <c r="N1" s="453"/>
      <c r="O1" s="453"/>
      <c r="P1" s="453"/>
      <c r="Q1" s="453"/>
      <c r="R1" s="453"/>
    </row>
    <row r="2" spans="1:18" ht="15" customHeight="1" x14ac:dyDescent="0.5">
      <c r="A2" s="454"/>
      <c r="B2" s="455"/>
      <c r="C2" s="885" t="s">
        <v>232</v>
      </c>
      <c r="D2" s="801"/>
      <c r="E2" s="801"/>
      <c r="F2" s="801"/>
      <c r="G2" s="802"/>
      <c r="H2" s="885" t="s">
        <v>233</v>
      </c>
      <c r="I2" s="792"/>
      <c r="J2" s="792"/>
      <c r="K2" s="886"/>
      <c r="L2" s="452"/>
      <c r="M2" s="452"/>
      <c r="N2" s="453"/>
      <c r="O2" s="453"/>
      <c r="P2" s="453"/>
      <c r="Q2" s="453"/>
      <c r="R2" s="453"/>
    </row>
    <row r="3" spans="1:18" s="157" customFormat="1" ht="16" x14ac:dyDescent="0.5">
      <c r="A3" s="380"/>
      <c r="B3" s="206"/>
      <c r="C3" s="883" t="s">
        <v>234</v>
      </c>
      <c r="D3" s="884"/>
      <c r="E3" s="885" t="s">
        <v>235</v>
      </c>
      <c r="F3" s="767"/>
      <c r="G3" s="767"/>
      <c r="H3" s="887" t="s">
        <v>234</v>
      </c>
      <c r="I3" s="885" t="s">
        <v>370</v>
      </c>
      <c r="J3" s="767"/>
      <c r="K3" s="768"/>
      <c r="L3" s="457"/>
      <c r="M3" s="457"/>
      <c r="N3" s="386"/>
      <c r="O3" s="386"/>
      <c r="P3" s="386"/>
      <c r="Q3" s="386"/>
      <c r="R3" s="386"/>
    </row>
    <row r="4" spans="1:18" s="157" customFormat="1" ht="16" x14ac:dyDescent="0.5">
      <c r="A4" s="458"/>
      <c r="B4" s="459"/>
      <c r="C4" s="460" t="s">
        <v>237</v>
      </c>
      <c r="D4" s="460" t="s">
        <v>238</v>
      </c>
      <c r="E4" s="456" t="s">
        <v>371</v>
      </c>
      <c r="F4" s="456" t="s">
        <v>372</v>
      </c>
      <c r="G4" s="456" t="s">
        <v>236</v>
      </c>
      <c r="H4" s="888"/>
      <c r="I4" s="456" t="s">
        <v>371</v>
      </c>
      <c r="J4" s="456" t="s">
        <v>372</v>
      </c>
      <c r="K4" s="461" t="s">
        <v>236</v>
      </c>
      <c r="L4" s="398"/>
      <c r="M4" s="457"/>
      <c r="N4" s="386"/>
      <c r="O4" s="386"/>
      <c r="P4" s="386"/>
      <c r="Q4" s="386"/>
      <c r="R4" s="386"/>
    </row>
    <row r="5" spans="1:18" ht="16" x14ac:dyDescent="0.5">
      <c r="A5" s="432" t="s">
        <v>178</v>
      </c>
      <c r="B5" s="246" t="s">
        <v>1</v>
      </c>
      <c r="C5" s="246">
        <v>2146</v>
      </c>
      <c r="D5" s="327">
        <v>4024</v>
      </c>
      <c r="E5" s="327">
        <v>4713</v>
      </c>
      <c r="F5" s="327">
        <v>643</v>
      </c>
      <c r="G5" s="327">
        <v>814</v>
      </c>
      <c r="H5" s="327">
        <v>2983</v>
      </c>
      <c r="I5" s="327">
        <v>486</v>
      </c>
      <c r="J5" s="327">
        <v>795</v>
      </c>
      <c r="K5" s="327">
        <v>1702</v>
      </c>
      <c r="L5" s="452"/>
      <c r="M5" s="452"/>
      <c r="N5" s="453"/>
      <c r="O5" s="453"/>
      <c r="P5" s="453"/>
      <c r="Q5" s="453"/>
      <c r="R5" s="453"/>
    </row>
    <row r="6" spans="1:18" s="157" customFormat="1" ht="29" x14ac:dyDescent="0.5">
      <c r="A6" s="502" t="s">
        <v>472</v>
      </c>
      <c r="B6" s="257" t="s">
        <v>1</v>
      </c>
      <c r="C6" s="186">
        <f>IF(SUM(C7,C16)=0,"-",SUM(C7,C16))</f>
        <v>200</v>
      </c>
      <c r="D6" s="186">
        <f t="shared" ref="D6:K6" si="0">IF(SUM(D7,D16)=0,"-",SUM(D7,D16))</f>
        <v>343</v>
      </c>
      <c r="E6" s="186">
        <f t="shared" si="0"/>
        <v>425</v>
      </c>
      <c r="F6" s="186">
        <f t="shared" si="0"/>
        <v>36</v>
      </c>
      <c r="G6" s="186">
        <f t="shared" si="0"/>
        <v>82</v>
      </c>
      <c r="H6" s="186">
        <f t="shared" si="0"/>
        <v>190</v>
      </c>
      <c r="I6" s="186">
        <f t="shared" si="0"/>
        <v>23</v>
      </c>
      <c r="J6" s="186">
        <f t="shared" si="0"/>
        <v>15</v>
      </c>
      <c r="K6" s="186">
        <f t="shared" si="0"/>
        <v>152</v>
      </c>
      <c r="L6" s="457"/>
      <c r="M6" s="457"/>
      <c r="N6" s="386"/>
      <c r="O6" s="386"/>
      <c r="P6" s="386"/>
      <c r="Q6" s="386"/>
      <c r="R6" s="386"/>
    </row>
    <row r="7" spans="1:18" s="157" customFormat="1" ht="16" x14ac:dyDescent="0.5">
      <c r="A7" s="501" t="s">
        <v>467</v>
      </c>
      <c r="B7" s="258" t="s">
        <v>1</v>
      </c>
      <c r="C7" s="219">
        <f>SUM(C8:C15)</f>
        <v>2</v>
      </c>
      <c r="D7" s="219">
        <f t="shared" ref="D7:K7" si="1">SUM(D8:D15)</f>
        <v>3</v>
      </c>
      <c r="E7" s="219">
        <f t="shared" si="1"/>
        <v>0</v>
      </c>
      <c r="F7" s="219">
        <f t="shared" si="1"/>
        <v>2</v>
      </c>
      <c r="G7" s="219">
        <f t="shared" si="1"/>
        <v>3</v>
      </c>
      <c r="H7" s="219">
        <f t="shared" si="1"/>
        <v>42</v>
      </c>
      <c r="I7" s="219">
        <f t="shared" si="1"/>
        <v>9</v>
      </c>
      <c r="J7" s="219">
        <f t="shared" si="1"/>
        <v>15</v>
      </c>
      <c r="K7" s="219">
        <f t="shared" si="1"/>
        <v>18</v>
      </c>
      <c r="L7" s="457"/>
      <c r="M7" s="457"/>
      <c r="N7" s="386"/>
      <c r="O7" s="386"/>
      <c r="P7" s="386"/>
      <c r="Q7" s="386"/>
      <c r="R7" s="386"/>
    </row>
    <row r="8" spans="1:18" s="157" customFormat="1" ht="16" x14ac:dyDescent="0.5">
      <c r="A8" s="503" t="s">
        <v>480</v>
      </c>
      <c r="B8" s="260" t="s">
        <v>1</v>
      </c>
      <c r="C8" s="202" t="s">
        <v>515</v>
      </c>
      <c r="D8" s="202" t="s">
        <v>515</v>
      </c>
      <c r="E8" s="202" t="s">
        <v>515</v>
      </c>
      <c r="F8" s="202" t="s">
        <v>515</v>
      </c>
      <c r="G8" s="202" t="s">
        <v>515</v>
      </c>
      <c r="H8" s="202" t="s">
        <v>515</v>
      </c>
      <c r="I8" s="202" t="s">
        <v>515</v>
      </c>
      <c r="J8" s="202" t="s">
        <v>515</v>
      </c>
      <c r="K8" s="202" t="s">
        <v>515</v>
      </c>
      <c r="L8" s="457"/>
      <c r="M8" s="457"/>
      <c r="N8" s="386"/>
      <c r="O8" s="386"/>
      <c r="P8" s="386"/>
      <c r="Q8" s="386"/>
      <c r="R8" s="386"/>
    </row>
    <row r="9" spans="1:18" s="157" customFormat="1" ht="16" x14ac:dyDescent="0.5">
      <c r="A9" s="503" t="s">
        <v>443</v>
      </c>
      <c r="B9" s="260" t="s">
        <v>1</v>
      </c>
      <c r="C9" s="202" t="s">
        <v>515</v>
      </c>
      <c r="D9" s="202" t="s">
        <v>515</v>
      </c>
      <c r="E9" s="202" t="s">
        <v>515</v>
      </c>
      <c r="F9" s="202" t="s">
        <v>515</v>
      </c>
      <c r="G9" s="202" t="s">
        <v>515</v>
      </c>
      <c r="H9" s="202" t="s">
        <v>515</v>
      </c>
      <c r="I9" s="202" t="s">
        <v>515</v>
      </c>
      <c r="J9" s="202" t="s">
        <v>515</v>
      </c>
      <c r="K9" s="202" t="s">
        <v>515</v>
      </c>
      <c r="L9" s="457"/>
      <c r="M9" s="457"/>
      <c r="N9" s="386"/>
      <c r="O9" s="386"/>
      <c r="P9" s="386"/>
      <c r="Q9" s="386"/>
      <c r="R9" s="386"/>
    </row>
    <row r="10" spans="1:18" s="157" customFormat="1" ht="16" x14ac:dyDescent="0.5">
      <c r="A10" s="503" t="s">
        <v>444</v>
      </c>
      <c r="B10" s="260" t="s">
        <v>1</v>
      </c>
      <c r="C10" s="202" t="s">
        <v>515</v>
      </c>
      <c r="D10" s="202" t="s">
        <v>515</v>
      </c>
      <c r="E10" s="202" t="s">
        <v>515</v>
      </c>
      <c r="F10" s="202" t="s">
        <v>515</v>
      </c>
      <c r="G10" s="202" t="s">
        <v>515</v>
      </c>
      <c r="H10" s="338">
        <v>13</v>
      </c>
      <c r="I10" s="338">
        <v>6</v>
      </c>
      <c r="J10" s="338">
        <v>2</v>
      </c>
      <c r="K10" s="338">
        <v>5</v>
      </c>
      <c r="L10" s="457"/>
      <c r="M10" s="457"/>
      <c r="N10" s="386"/>
      <c r="O10" s="386"/>
      <c r="P10" s="386"/>
      <c r="Q10" s="386"/>
      <c r="R10" s="386"/>
    </row>
    <row r="11" spans="1:18" s="157" customFormat="1" ht="16" x14ac:dyDescent="0.5">
      <c r="A11" s="503" t="s">
        <v>475</v>
      </c>
      <c r="B11" s="260" t="s">
        <v>1</v>
      </c>
      <c r="C11" s="202" t="s">
        <v>515</v>
      </c>
      <c r="D11" s="202" t="s">
        <v>515</v>
      </c>
      <c r="E11" s="202" t="s">
        <v>515</v>
      </c>
      <c r="F11" s="202" t="s">
        <v>515</v>
      </c>
      <c r="G11" s="202" t="s">
        <v>515</v>
      </c>
      <c r="H11" s="202" t="s">
        <v>515</v>
      </c>
      <c r="I11" s="202" t="s">
        <v>515</v>
      </c>
      <c r="J11" s="202" t="s">
        <v>515</v>
      </c>
      <c r="K11" s="202" t="s">
        <v>515</v>
      </c>
      <c r="L11" s="457"/>
      <c r="M11" s="457"/>
      <c r="N11" s="386"/>
      <c r="O11" s="386"/>
      <c r="P11" s="386"/>
      <c r="Q11" s="386"/>
      <c r="R11" s="386"/>
    </row>
    <row r="12" spans="1:18" s="157" customFormat="1" ht="16" x14ac:dyDescent="0.5">
      <c r="A12" s="503" t="s">
        <v>481</v>
      </c>
      <c r="B12" s="260" t="s">
        <v>1</v>
      </c>
      <c r="C12" s="202" t="s">
        <v>515</v>
      </c>
      <c r="D12" s="202" t="s">
        <v>515</v>
      </c>
      <c r="E12" s="202" t="s">
        <v>515</v>
      </c>
      <c r="F12" s="202" t="s">
        <v>515</v>
      </c>
      <c r="G12" s="202" t="s">
        <v>515</v>
      </c>
      <c r="H12" s="202">
        <v>5</v>
      </c>
      <c r="I12" s="202">
        <v>1</v>
      </c>
      <c r="J12" s="202">
        <v>3</v>
      </c>
      <c r="K12" s="338">
        <v>1</v>
      </c>
      <c r="L12" s="457"/>
      <c r="M12" s="457"/>
      <c r="N12" s="386"/>
      <c r="O12" s="386"/>
      <c r="P12" s="386"/>
      <c r="Q12" s="386"/>
      <c r="R12" s="386"/>
    </row>
    <row r="13" spans="1:18" s="157" customFormat="1" ht="16" x14ac:dyDescent="0.5">
      <c r="A13" s="503" t="s">
        <v>446</v>
      </c>
      <c r="B13" s="260" t="s">
        <v>1</v>
      </c>
      <c r="C13" s="202" t="s">
        <v>515</v>
      </c>
      <c r="D13" s="202" t="s">
        <v>515</v>
      </c>
      <c r="E13" s="202" t="s">
        <v>515</v>
      </c>
      <c r="F13" s="202" t="s">
        <v>515</v>
      </c>
      <c r="G13" s="202" t="s">
        <v>515</v>
      </c>
      <c r="H13" s="202" t="s">
        <v>515</v>
      </c>
      <c r="I13" s="202" t="s">
        <v>515</v>
      </c>
      <c r="J13" s="202" t="s">
        <v>515</v>
      </c>
      <c r="K13" s="202" t="s">
        <v>515</v>
      </c>
      <c r="L13" s="457"/>
      <c r="M13" s="457"/>
      <c r="N13" s="386"/>
      <c r="O13" s="386"/>
      <c r="P13" s="386"/>
      <c r="Q13" s="386"/>
      <c r="R13" s="386"/>
    </row>
    <row r="14" spans="1:18" s="157" customFormat="1" ht="16" x14ac:dyDescent="0.5">
      <c r="A14" s="503" t="s">
        <v>447</v>
      </c>
      <c r="B14" s="260" t="s">
        <v>1</v>
      </c>
      <c r="C14" s="202">
        <v>2</v>
      </c>
      <c r="D14" s="202" t="s">
        <v>515</v>
      </c>
      <c r="E14" s="202" t="s">
        <v>515</v>
      </c>
      <c r="F14" s="202" t="s">
        <v>515</v>
      </c>
      <c r="G14" s="338">
        <v>2</v>
      </c>
      <c r="H14" s="338">
        <v>4</v>
      </c>
      <c r="I14" s="338">
        <v>1</v>
      </c>
      <c r="J14" s="338">
        <v>1</v>
      </c>
      <c r="K14" s="338">
        <v>2</v>
      </c>
      <c r="L14" s="457"/>
      <c r="M14" s="457"/>
      <c r="N14" s="386"/>
      <c r="O14" s="386"/>
      <c r="P14" s="386"/>
      <c r="Q14" s="386"/>
      <c r="R14" s="386"/>
    </row>
    <row r="15" spans="1:18" s="157" customFormat="1" ht="16" x14ac:dyDescent="0.5">
      <c r="A15" s="503" t="s">
        <v>448</v>
      </c>
      <c r="B15" s="260" t="s">
        <v>1</v>
      </c>
      <c r="C15" s="202" t="s">
        <v>515</v>
      </c>
      <c r="D15" s="338">
        <v>3</v>
      </c>
      <c r="E15" s="202" t="s">
        <v>515</v>
      </c>
      <c r="F15" s="338">
        <v>2</v>
      </c>
      <c r="G15" s="338">
        <v>1</v>
      </c>
      <c r="H15" s="338">
        <v>20</v>
      </c>
      <c r="I15" s="338">
        <v>1</v>
      </c>
      <c r="J15" s="338">
        <v>9</v>
      </c>
      <c r="K15" s="338">
        <v>10</v>
      </c>
      <c r="L15" s="457"/>
      <c r="M15" s="457"/>
      <c r="N15" s="386"/>
      <c r="O15" s="386"/>
      <c r="P15" s="386"/>
      <c r="Q15" s="386"/>
      <c r="R15" s="386"/>
    </row>
    <row r="16" spans="1:18" s="157" customFormat="1" ht="16" x14ac:dyDescent="0.5">
      <c r="A16" s="504" t="s">
        <v>449</v>
      </c>
      <c r="B16" s="258" t="s">
        <v>1</v>
      </c>
      <c r="C16" s="219">
        <v>198</v>
      </c>
      <c r="D16" s="189">
        <v>340</v>
      </c>
      <c r="E16" s="189">
        <v>425</v>
      </c>
      <c r="F16" s="189">
        <v>34</v>
      </c>
      <c r="G16" s="189">
        <v>79</v>
      </c>
      <c r="H16" s="189">
        <f>IF(SUM(I16,J16,K16)=0,"-",SUM(I16,J16,K16))</f>
        <v>148</v>
      </c>
      <c r="I16" s="189">
        <v>14</v>
      </c>
      <c r="J16" s="189" t="s">
        <v>179</v>
      </c>
      <c r="K16" s="189">
        <v>134</v>
      </c>
      <c r="L16" s="457"/>
      <c r="M16" s="457"/>
      <c r="N16" s="386"/>
      <c r="O16" s="386"/>
      <c r="P16" s="386"/>
      <c r="Q16" s="386"/>
      <c r="R16" s="386"/>
    </row>
    <row r="17" spans="1:18" s="157" customFormat="1" ht="29" x14ac:dyDescent="0.5">
      <c r="A17" s="502" t="s">
        <v>465</v>
      </c>
      <c r="B17" s="257" t="s">
        <v>1</v>
      </c>
      <c r="C17" s="224" t="str">
        <f>C18</f>
        <v>-</v>
      </c>
      <c r="D17" s="224" t="str">
        <f t="shared" ref="D17:K17" si="2">D18</f>
        <v>-</v>
      </c>
      <c r="E17" s="224" t="str">
        <f t="shared" si="2"/>
        <v>-</v>
      </c>
      <c r="F17" s="224" t="str">
        <f t="shared" si="2"/>
        <v>-</v>
      </c>
      <c r="G17" s="224" t="str">
        <f t="shared" si="2"/>
        <v>-</v>
      </c>
      <c r="H17" s="224">
        <f t="shared" si="2"/>
        <v>65</v>
      </c>
      <c r="I17" s="224">
        <f t="shared" si="2"/>
        <v>15</v>
      </c>
      <c r="J17" s="224">
        <f t="shared" si="2"/>
        <v>19</v>
      </c>
      <c r="K17" s="224">
        <f t="shared" si="2"/>
        <v>31</v>
      </c>
      <c r="L17" s="457"/>
      <c r="M17" s="457"/>
      <c r="N17" s="386"/>
      <c r="O17" s="386"/>
      <c r="P17" s="386"/>
      <c r="Q17" s="386"/>
      <c r="R17" s="386"/>
    </row>
    <row r="18" spans="1:18" s="157" customFormat="1" ht="16" x14ac:dyDescent="0.5">
      <c r="A18" s="501" t="s">
        <v>452</v>
      </c>
      <c r="B18" s="258" t="s">
        <v>1</v>
      </c>
      <c r="C18" s="219" t="str">
        <f t="shared" ref="C18:K18" si="3">IF(SUM(C19:C22)=0,"-",SUM(C19:C22))</f>
        <v>-</v>
      </c>
      <c r="D18" s="189" t="str">
        <f t="shared" si="3"/>
        <v>-</v>
      </c>
      <c r="E18" s="189" t="str">
        <f t="shared" si="3"/>
        <v>-</v>
      </c>
      <c r="F18" s="189" t="str">
        <f t="shared" si="3"/>
        <v>-</v>
      </c>
      <c r="G18" s="189" t="str">
        <f t="shared" si="3"/>
        <v>-</v>
      </c>
      <c r="H18" s="189">
        <f t="shared" si="3"/>
        <v>65</v>
      </c>
      <c r="I18" s="189">
        <f t="shared" si="3"/>
        <v>15</v>
      </c>
      <c r="J18" s="189">
        <f t="shared" si="3"/>
        <v>19</v>
      </c>
      <c r="K18" s="189">
        <f t="shared" si="3"/>
        <v>31</v>
      </c>
      <c r="L18" s="457"/>
      <c r="M18" s="457"/>
      <c r="N18" s="386"/>
      <c r="O18" s="386"/>
      <c r="P18" s="386"/>
      <c r="Q18" s="386"/>
      <c r="R18" s="386"/>
    </row>
    <row r="19" spans="1:18" s="157" customFormat="1" ht="16" x14ac:dyDescent="0.5">
      <c r="A19" s="503" t="s">
        <v>453</v>
      </c>
      <c r="B19" s="260" t="s">
        <v>1</v>
      </c>
      <c r="C19" s="202" t="s">
        <v>375</v>
      </c>
      <c r="D19" s="202" t="s">
        <v>375</v>
      </c>
      <c r="E19" s="202" t="s">
        <v>375</v>
      </c>
      <c r="F19" s="202" t="s">
        <v>375</v>
      </c>
      <c r="G19" s="338" t="s">
        <v>516</v>
      </c>
      <c r="H19" s="338">
        <f>IF(SUM(I19,J19,K19)=0,"-",SUM(I19,J19,K19))</f>
        <v>62</v>
      </c>
      <c r="I19" s="338">
        <v>15</v>
      </c>
      <c r="J19" s="338">
        <v>18</v>
      </c>
      <c r="K19" s="338">
        <v>29</v>
      </c>
      <c r="L19" s="457"/>
      <c r="M19" s="457"/>
      <c r="N19" s="386"/>
      <c r="O19" s="386"/>
      <c r="P19" s="386"/>
      <c r="Q19" s="386"/>
      <c r="R19" s="386"/>
    </row>
    <row r="20" spans="1:18" s="157" customFormat="1" ht="16" x14ac:dyDescent="0.5">
      <c r="A20" s="503" t="s">
        <v>454</v>
      </c>
      <c r="B20" s="260" t="s">
        <v>1</v>
      </c>
      <c r="C20" s="202" t="s">
        <v>535</v>
      </c>
      <c r="D20" s="202" t="s">
        <v>535</v>
      </c>
      <c r="E20" s="202" t="s">
        <v>535</v>
      </c>
      <c r="F20" s="202" t="s">
        <v>535</v>
      </c>
      <c r="G20" s="338" t="s">
        <v>516</v>
      </c>
      <c r="H20" s="338">
        <f>IF(SUM(I20,J20,K20)=0,"-",SUM(I20,J20,K20))</f>
        <v>3</v>
      </c>
      <c r="I20" s="338" t="s">
        <v>375</v>
      </c>
      <c r="J20" s="338">
        <v>1</v>
      </c>
      <c r="K20" s="338">
        <v>2</v>
      </c>
      <c r="L20" s="457"/>
      <c r="M20" s="457"/>
      <c r="N20" s="386"/>
      <c r="O20" s="386"/>
      <c r="P20" s="386"/>
      <c r="Q20" s="386"/>
      <c r="R20" s="386"/>
    </row>
    <row r="21" spans="1:18" s="157" customFormat="1" ht="16" x14ac:dyDescent="0.5">
      <c r="A21" s="503" t="s">
        <v>455</v>
      </c>
      <c r="B21" s="260" t="s">
        <v>1</v>
      </c>
      <c r="C21" s="202" t="s">
        <v>535</v>
      </c>
      <c r="D21" s="202" t="s">
        <v>535</v>
      </c>
      <c r="E21" s="202" t="s">
        <v>535</v>
      </c>
      <c r="F21" s="202" t="s">
        <v>535</v>
      </c>
      <c r="G21" s="338" t="s">
        <v>375</v>
      </c>
      <c r="H21" s="338" t="s">
        <v>375</v>
      </c>
      <c r="I21" s="338" t="s">
        <v>375</v>
      </c>
      <c r="J21" s="338" t="s">
        <v>375</v>
      </c>
      <c r="K21" s="338" t="s">
        <v>375</v>
      </c>
      <c r="L21" s="457"/>
      <c r="M21" s="457"/>
      <c r="N21" s="386"/>
      <c r="O21" s="386"/>
      <c r="P21" s="386"/>
      <c r="Q21" s="386"/>
      <c r="R21" s="386"/>
    </row>
    <row r="22" spans="1:18" s="157" customFormat="1" ht="16" x14ac:dyDescent="0.5">
      <c r="A22" s="503" t="s">
        <v>456</v>
      </c>
      <c r="B22" s="260" t="s">
        <v>1</v>
      </c>
      <c r="C22" s="202" t="s">
        <v>535</v>
      </c>
      <c r="D22" s="202" t="s">
        <v>535</v>
      </c>
      <c r="E22" s="202" t="s">
        <v>535</v>
      </c>
      <c r="F22" s="202" t="s">
        <v>535</v>
      </c>
      <c r="G22" s="338" t="s">
        <v>375</v>
      </c>
      <c r="H22" s="338" t="s">
        <v>375</v>
      </c>
      <c r="I22" s="338" t="s">
        <v>375</v>
      </c>
      <c r="J22" s="338" t="s">
        <v>375</v>
      </c>
      <c r="K22" s="338" t="s">
        <v>375</v>
      </c>
      <c r="L22" s="457"/>
      <c r="M22" s="457"/>
      <c r="N22" s="386"/>
      <c r="O22" s="386"/>
      <c r="P22" s="386"/>
      <c r="Q22" s="386"/>
      <c r="R22" s="386"/>
    </row>
    <row r="23" spans="1:18" s="573" customFormat="1" ht="29" x14ac:dyDescent="0.5">
      <c r="A23" s="553" t="s">
        <v>457</v>
      </c>
      <c r="B23" s="570" t="s">
        <v>1</v>
      </c>
      <c r="C23" s="531" t="str">
        <f>C24</f>
        <v>-</v>
      </c>
      <c r="D23" s="531" t="str">
        <f t="shared" ref="D23:K23" si="4">D24</f>
        <v>-</v>
      </c>
      <c r="E23" s="531" t="str">
        <f t="shared" si="4"/>
        <v>-</v>
      </c>
      <c r="F23" s="531" t="str">
        <f t="shared" si="4"/>
        <v>-</v>
      </c>
      <c r="G23" s="531" t="str">
        <f t="shared" si="4"/>
        <v>-</v>
      </c>
      <c r="H23" s="531">
        <f t="shared" si="4"/>
        <v>17</v>
      </c>
      <c r="I23" s="531">
        <f t="shared" si="4"/>
        <v>1</v>
      </c>
      <c r="J23" s="531" t="str">
        <f t="shared" si="4"/>
        <v>-</v>
      </c>
      <c r="K23" s="531">
        <f t="shared" si="4"/>
        <v>16</v>
      </c>
      <c r="L23" s="571"/>
      <c r="M23" s="571"/>
      <c r="N23" s="572"/>
      <c r="O23" s="572"/>
      <c r="P23" s="572"/>
      <c r="Q23" s="572"/>
      <c r="R23" s="572"/>
    </row>
    <row r="24" spans="1:18" s="573" customFormat="1" ht="16" x14ac:dyDescent="0.5">
      <c r="A24" s="574" t="s">
        <v>458</v>
      </c>
      <c r="B24" s="575" t="s">
        <v>1</v>
      </c>
      <c r="C24" s="545" t="str">
        <f>IF(SUM(C25:C29)=0,"-",SUM(C25:C29))</f>
        <v>-</v>
      </c>
      <c r="D24" s="545" t="str">
        <f t="shared" ref="D24:K24" si="5">IF(SUM(D25:D29)=0,"-",SUM(D25:D29))</f>
        <v>-</v>
      </c>
      <c r="E24" s="545" t="str">
        <f t="shared" si="5"/>
        <v>-</v>
      </c>
      <c r="F24" s="545" t="str">
        <f t="shared" si="5"/>
        <v>-</v>
      </c>
      <c r="G24" s="545" t="str">
        <f t="shared" si="5"/>
        <v>-</v>
      </c>
      <c r="H24" s="545">
        <f t="shared" si="5"/>
        <v>17</v>
      </c>
      <c r="I24" s="545">
        <f t="shared" si="5"/>
        <v>1</v>
      </c>
      <c r="J24" s="545" t="str">
        <f t="shared" si="5"/>
        <v>-</v>
      </c>
      <c r="K24" s="545">
        <f t="shared" si="5"/>
        <v>16</v>
      </c>
      <c r="L24" s="571"/>
      <c r="M24" s="571"/>
      <c r="N24" s="572"/>
      <c r="O24" s="572"/>
      <c r="P24" s="572"/>
      <c r="Q24" s="572"/>
      <c r="R24" s="572"/>
    </row>
    <row r="25" spans="1:18" s="573" customFormat="1" ht="16" x14ac:dyDescent="0.5">
      <c r="A25" s="576" t="s">
        <v>459</v>
      </c>
      <c r="B25" s="577" t="s">
        <v>1</v>
      </c>
      <c r="C25" s="546" t="s">
        <v>179</v>
      </c>
      <c r="D25" s="525" t="s">
        <v>179</v>
      </c>
      <c r="E25" s="525" t="s">
        <v>179</v>
      </c>
      <c r="F25" s="525" t="s">
        <v>179</v>
      </c>
      <c r="G25" s="525" t="s">
        <v>179</v>
      </c>
      <c r="H25" s="525" t="str">
        <f>IF(SUM(I25,J25,K25)=0,"-",SUM(I25,J25,K25))</f>
        <v>-</v>
      </c>
      <c r="I25" s="525" t="s">
        <v>179</v>
      </c>
      <c r="J25" s="525" t="s">
        <v>179</v>
      </c>
      <c r="K25" s="525" t="s">
        <v>179</v>
      </c>
      <c r="L25" s="571"/>
      <c r="M25" s="571"/>
      <c r="N25" s="572"/>
      <c r="O25" s="572"/>
      <c r="P25" s="572"/>
      <c r="Q25" s="572"/>
      <c r="R25" s="572"/>
    </row>
    <row r="26" spans="1:18" s="573" customFormat="1" ht="16" x14ac:dyDescent="0.5">
      <c r="A26" s="576" t="s">
        <v>461</v>
      </c>
      <c r="B26" s="577" t="s">
        <v>1</v>
      </c>
      <c r="C26" s="546" t="s">
        <v>179</v>
      </c>
      <c r="D26" s="525" t="s">
        <v>179</v>
      </c>
      <c r="E26" s="525" t="s">
        <v>179</v>
      </c>
      <c r="F26" s="525" t="s">
        <v>179</v>
      </c>
      <c r="G26" s="525" t="s">
        <v>179</v>
      </c>
      <c r="H26" s="525" t="str">
        <f>IF(SUM(I26,J26,K26)=0,"-",SUM(I26,J26,K26))</f>
        <v>-</v>
      </c>
      <c r="I26" s="525" t="s">
        <v>179</v>
      </c>
      <c r="J26" s="525" t="s">
        <v>179</v>
      </c>
      <c r="K26" s="525" t="s">
        <v>179</v>
      </c>
      <c r="L26" s="571"/>
      <c r="M26" s="571"/>
      <c r="N26" s="572"/>
      <c r="O26" s="572"/>
      <c r="P26" s="572"/>
      <c r="Q26" s="572"/>
      <c r="R26" s="572"/>
    </row>
    <row r="27" spans="1:18" s="573" customFormat="1" ht="16" x14ac:dyDescent="0.5">
      <c r="A27" s="576" t="s">
        <v>460</v>
      </c>
      <c r="B27" s="577" t="s">
        <v>1</v>
      </c>
      <c r="C27" s="546" t="s">
        <v>179</v>
      </c>
      <c r="D27" s="525" t="s">
        <v>179</v>
      </c>
      <c r="E27" s="525" t="s">
        <v>179</v>
      </c>
      <c r="F27" s="525" t="s">
        <v>179</v>
      </c>
      <c r="G27" s="525" t="s">
        <v>179</v>
      </c>
      <c r="H27" s="525" t="str">
        <f>IF(SUM(I27,J27,K27)=0,"-",SUM(I27,J27,K27))</f>
        <v>-</v>
      </c>
      <c r="I27" s="525" t="s">
        <v>179</v>
      </c>
      <c r="J27" s="525" t="s">
        <v>179</v>
      </c>
      <c r="K27" s="525" t="s">
        <v>179</v>
      </c>
      <c r="L27" s="571"/>
      <c r="M27" s="571"/>
      <c r="N27" s="572"/>
      <c r="O27" s="572"/>
      <c r="P27" s="572"/>
      <c r="Q27" s="572"/>
      <c r="R27" s="572"/>
    </row>
    <row r="28" spans="1:18" s="580" customFormat="1" ht="16" x14ac:dyDescent="0.5">
      <c r="A28" s="576" t="s">
        <v>462</v>
      </c>
      <c r="B28" s="577" t="s">
        <v>1</v>
      </c>
      <c r="C28" s="546" t="s">
        <v>179</v>
      </c>
      <c r="D28" s="525" t="s">
        <v>179</v>
      </c>
      <c r="E28" s="525" t="s">
        <v>179</v>
      </c>
      <c r="F28" s="525" t="s">
        <v>179</v>
      </c>
      <c r="G28" s="525" t="s">
        <v>179</v>
      </c>
      <c r="H28" s="525">
        <v>9</v>
      </c>
      <c r="I28" s="525">
        <v>1</v>
      </c>
      <c r="J28" s="525" t="s">
        <v>179</v>
      </c>
      <c r="K28" s="525">
        <v>8</v>
      </c>
      <c r="L28" s="578"/>
      <c r="M28" s="578"/>
      <c r="N28" s="579"/>
      <c r="O28" s="579"/>
      <c r="P28" s="579"/>
      <c r="Q28" s="579"/>
      <c r="R28" s="579"/>
    </row>
    <row r="29" spans="1:18" s="526" customFormat="1" ht="16" x14ac:dyDescent="0.5">
      <c r="A29" s="581" t="s">
        <v>463</v>
      </c>
      <c r="B29" s="577" t="s">
        <v>1</v>
      </c>
      <c r="C29" s="546" t="s">
        <v>179</v>
      </c>
      <c r="D29" s="525" t="s">
        <v>179</v>
      </c>
      <c r="E29" s="525" t="s">
        <v>179</v>
      </c>
      <c r="F29" s="525" t="s">
        <v>179</v>
      </c>
      <c r="G29" s="525" t="s">
        <v>179</v>
      </c>
      <c r="H29" s="525">
        <v>8</v>
      </c>
      <c r="I29" s="525" t="s">
        <v>179</v>
      </c>
      <c r="J29" s="525" t="s">
        <v>179</v>
      </c>
      <c r="K29" s="525">
        <v>8</v>
      </c>
      <c r="L29" s="582"/>
      <c r="M29" s="582"/>
      <c r="N29" s="582"/>
      <c r="O29" s="582"/>
      <c r="P29" s="582"/>
      <c r="Q29" s="582"/>
      <c r="R29" s="582"/>
    </row>
    <row r="30" spans="1:18" ht="16" x14ac:dyDescent="0.5">
      <c r="A30" s="331" t="s">
        <v>274</v>
      </c>
      <c r="B30" s="438"/>
      <c r="C30" s="438"/>
      <c r="D30" s="462"/>
      <c r="E30" s="462"/>
      <c r="F30" s="462"/>
      <c r="G30" s="462"/>
      <c r="H30" s="462"/>
      <c r="I30" s="462"/>
      <c r="J30" s="462"/>
      <c r="K30" s="462"/>
      <c r="L30" s="452"/>
      <c r="M30" s="452"/>
      <c r="N30" s="453"/>
      <c r="O30" s="453"/>
      <c r="P30" s="453"/>
      <c r="Q30" s="453"/>
      <c r="R30" s="453"/>
    </row>
    <row r="31" spans="1:18" ht="16" x14ac:dyDescent="0.5">
      <c r="A31" s="331"/>
      <c r="B31" s="438"/>
      <c r="C31" s="438"/>
      <c r="D31" s="462"/>
      <c r="E31" s="462"/>
      <c r="F31" s="462"/>
      <c r="G31" s="462"/>
      <c r="H31" s="462"/>
      <c r="I31" s="462"/>
      <c r="J31" s="462"/>
      <c r="K31" s="462"/>
      <c r="L31" s="452"/>
      <c r="M31" s="452"/>
      <c r="N31" s="453"/>
      <c r="O31" s="453"/>
      <c r="P31" s="453"/>
      <c r="Q31" s="453"/>
      <c r="R31" s="453"/>
    </row>
    <row r="32" spans="1:18" ht="16" x14ac:dyDescent="0.5">
      <c r="A32" s="331"/>
      <c r="B32" s="438"/>
      <c r="C32" s="438"/>
      <c r="D32" s="462"/>
      <c r="E32" s="462"/>
      <c r="F32" s="462"/>
      <c r="G32" s="462"/>
      <c r="H32" s="462"/>
      <c r="I32" s="462"/>
      <c r="J32" s="462"/>
      <c r="K32" s="462"/>
      <c r="L32" s="452"/>
      <c r="M32" s="452"/>
      <c r="N32" s="453"/>
      <c r="O32" s="453"/>
      <c r="P32" s="453"/>
      <c r="Q32" s="453"/>
      <c r="R32" s="453"/>
    </row>
    <row r="33" spans="1:18" ht="16" x14ac:dyDescent="0.5">
      <c r="A33" s="463"/>
      <c r="B33" s="464"/>
      <c r="C33" s="464"/>
      <c r="D33" s="453"/>
      <c r="E33" s="453"/>
      <c r="F33" s="453"/>
      <c r="G33" s="453"/>
      <c r="H33" s="453"/>
      <c r="I33" s="453"/>
      <c r="J33" s="453"/>
      <c r="K33" s="453"/>
      <c r="L33" s="452"/>
      <c r="M33" s="452"/>
      <c r="N33" s="453"/>
      <c r="O33" s="453"/>
      <c r="P33" s="453"/>
      <c r="Q33" s="453"/>
      <c r="R33" s="453"/>
    </row>
    <row r="34" spans="1:18" ht="16" x14ac:dyDescent="0.5">
      <c r="A34" s="463"/>
      <c r="B34" s="464"/>
      <c r="C34" s="464"/>
      <c r="D34" s="453"/>
      <c r="E34" s="453"/>
      <c r="F34" s="453"/>
      <c r="G34" s="453"/>
      <c r="H34" s="453"/>
      <c r="I34" s="453"/>
      <c r="J34" s="453"/>
      <c r="K34" s="453"/>
      <c r="L34" s="452"/>
      <c r="M34" s="452"/>
      <c r="N34" s="453"/>
      <c r="O34" s="453"/>
      <c r="P34" s="453"/>
      <c r="Q34" s="453"/>
      <c r="R34" s="453"/>
    </row>
    <row r="35" spans="1:18" ht="16" x14ac:dyDescent="0.5">
      <c r="A35" s="463"/>
      <c r="B35" s="464"/>
      <c r="C35" s="464"/>
      <c r="D35" s="453"/>
      <c r="E35" s="453"/>
      <c r="F35" s="453"/>
      <c r="G35" s="453"/>
      <c r="H35" s="453"/>
      <c r="I35" s="453"/>
      <c r="J35" s="453"/>
      <c r="K35" s="453"/>
      <c r="L35" s="452"/>
      <c r="M35" s="452"/>
      <c r="N35" s="453"/>
      <c r="O35" s="453"/>
      <c r="P35" s="453"/>
      <c r="Q35" s="453"/>
      <c r="R35" s="453"/>
    </row>
    <row r="36" spans="1:18" ht="16" x14ac:dyDescent="0.5">
      <c r="A36" s="463"/>
      <c r="B36" s="464"/>
      <c r="C36" s="464"/>
      <c r="D36" s="453"/>
      <c r="E36" s="453"/>
      <c r="F36" s="453"/>
      <c r="G36" s="453"/>
      <c r="H36" s="453"/>
      <c r="I36" s="453"/>
      <c r="J36" s="453"/>
      <c r="K36" s="453"/>
      <c r="L36" s="452"/>
      <c r="M36" s="452"/>
      <c r="N36" s="453"/>
      <c r="O36" s="453"/>
      <c r="P36" s="453"/>
      <c r="Q36" s="453"/>
      <c r="R36" s="453"/>
    </row>
    <row r="37" spans="1:18" ht="16" x14ac:dyDescent="0.5">
      <c r="A37" s="463"/>
      <c r="B37" s="464"/>
      <c r="C37" s="464"/>
      <c r="D37" s="453"/>
      <c r="E37" s="453"/>
      <c r="F37" s="453"/>
      <c r="G37" s="453"/>
      <c r="H37" s="453"/>
      <c r="I37" s="453"/>
      <c r="J37" s="453"/>
      <c r="K37" s="453"/>
      <c r="L37" s="452"/>
      <c r="M37" s="452"/>
      <c r="N37" s="453"/>
      <c r="O37" s="453"/>
      <c r="P37" s="453"/>
      <c r="Q37" s="453"/>
      <c r="R37" s="453"/>
    </row>
    <row r="38" spans="1:18" ht="16" x14ac:dyDescent="0.5">
      <c r="A38" s="463"/>
      <c r="B38" s="464"/>
      <c r="C38" s="464"/>
      <c r="D38" s="453"/>
      <c r="E38" s="453"/>
      <c r="F38" s="453"/>
      <c r="G38" s="453"/>
      <c r="H38" s="453"/>
      <c r="I38" s="453"/>
      <c r="J38" s="453"/>
      <c r="K38" s="453"/>
      <c r="L38" s="452"/>
      <c r="M38" s="452"/>
      <c r="N38" s="453"/>
      <c r="O38" s="453"/>
      <c r="P38" s="453"/>
      <c r="Q38" s="453"/>
      <c r="R38" s="453"/>
    </row>
    <row r="39" spans="1:18" ht="16" x14ac:dyDescent="0.5">
      <c r="A39" s="463"/>
      <c r="B39" s="464"/>
      <c r="C39" s="464"/>
      <c r="D39" s="453"/>
      <c r="E39" s="453"/>
      <c r="F39" s="453"/>
      <c r="G39" s="453"/>
      <c r="H39" s="453"/>
      <c r="I39" s="453"/>
      <c r="J39" s="453"/>
      <c r="K39" s="453"/>
      <c r="L39" s="452"/>
      <c r="M39" s="452"/>
      <c r="N39" s="453"/>
      <c r="O39" s="453"/>
      <c r="P39" s="453"/>
      <c r="Q39" s="453"/>
      <c r="R39" s="453"/>
    </row>
    <row r="40" spans="1:18" ht="16" x14ac:dyDescent="0.5">
      <c r="A40" s="463"/>
      <c r="B40" s="464"/>
      <c r="C40" s="464"/>
      <c r="D40" s="453"/>
      <c r="E40" s="453"/>
      <c r="F40" s="453"/>
      <c r="G40" s="453"/>
      <c r="H40" s="453"/>
      <c r="I40" s="453"/>
      <c r="J40" s="453"/>
      <c r="K40" s="453"/>
      <c r="L40" s="452"/>
      <c r="M40" s="452"/>
      <c r="N40" s="453"/>
      <c r="O40" s="453"/>
      <c r="P40" s="453"/>
      <c r="Q40" s="453"/>
      <c r="R40" s="453"/>
    </row>
    <row r="41" spans="1:18" ht="16" x14ac:dyDescent="0.5">
      <c r="A41" s="463"/>
      <c r="B41" s="464"/>
      <c r="C41" s="464"/>
      <c r="D41" s="453"/>
      <c r="E41" s="453"/>
      <c r="F41" s="453"/>
      <c r="G41" s="453"/>
      <c r="H41" s="453"/>
      <c r="I41" s="453"/>
      <c r="J41" s="453"/>
      <c r="K41" s="453"/>
      <c r="L41" s="452"/>
      <c r="M41" s="452"/>
      <c r="N41" s="453"/>
      <c r="O41" s="453"/>
      <c r="P41" s="453"/>
      <c r="Q41" s="453"/>
      <c r="R41" s="453"/>
    </row>
    <row r="42" spans="1:18" ht="16" x14ac:dyDescent="0.5">
      <c r="A42" s="463"/>
      <c r="B42" s="464"/>
      <c r="C42" s="464"/>
      <c r="D42" s="453"/>
      <c r="E42" s="453"/>
      <c r="F42" s="453"/>
      <c r="G42" s="453"/>
      <c r="H42" s="453"/>
      <c r="I42" s="453"/>
      <c r="J42" s="453"/>
      <c r="K42" s="453"/>
      <c r="L42" s="452"/>
      <c r="M42" s="452"/>
      <c r="N42" s="453"/>
      <c r="O42" s="453"/>
      <c r="P42" s="453"/>
      <c r="Q42" s="453"/>
      <c r="R42" s="453"/>
    </row>
    <row r="43" spans="1:18" ht="16" x14ac:dyDescent="0.5">
      <c r="A43" s="463"/>
      <c r="B43" s="464"/>
      <c r="C43" s="464"/>
      <c r="D43" s="453"/>
      <c r="E43" s="453"/>
      <c r="F43" s="453"/>
      <c r="G43" s="453"/>
      <c r="H43" s="453"/>
      <c r="I43" s="453"/>
      <c r="J43" s="453"/>
      <c r="K43" s="453"/>
      <c r="L43" s="452"/>
      <c r="M43" s="452"/>
      <c r="N43" s="453"/>
      <c r="O43" s="453"/>
      <c r="P43" s="453"/>
      <c r="Q43" s="453"/>
      <c r="R43" s="453"/>
    </row>
    <row r="44" spans="1:18" ht="16" x14ac:dyDescent="0.5">
      <c r="A44" s="463"/>
      <c r="B44" s="464"/>
      <c r="C44" s="464"/>
      <c r="D44" s="453"/>
      <c r="E44" s="453"/>
      <c r="F44" s="453"/>
      <c r="G44" s="453"/>
      <c r="H44" s="453"/>
      <c r="I44" s="453"/>
      <c r="J44" s="453"/>
      <c r="K44" s="453"/>
      <c r="L44" s="452"/>
      <c r="M44" s="452"/>
      <c r="N44" s="453"/>
      <c r="O44" s="453"/>
      <c r="P44" s="453"/>
      <c r="Q44" s="453"/>
      <c r="R44" s="453"/>
    </row>
    <row r="45" spans="1:18" ht="16" x14ac:dyDescent="0.5">
      <c r="A45" s="463"/>
      <c r="B45" s="464"/>
      <c r="C45" s="464"/>
      <c r="D45" s="453"/>
      <c r="E45" s="453"/>
      <c r="F45" s="453"/>
      <c r="G45" s="453"/>
      <c r="H45" s="453"/>
      <c r="I45" s="453"/>
      <c r="J45" s="453"/>
      <c r="K45" s="453"/>
      <c r="L45" s="452"/>
      <c r="M45" s="452"/>
      <c r="N45" s="453"/>
      <c r="O45" s="453"/>
      <c r="P45" s="453"/>
      <c r="Q45" s="453"/>
      <c r="R45" s="453"/>
    </row>
    <row r="46" spans="1:18" ht="16" x14ac:dyDescent="0.5">
      <c r="A46" s="463"/>
      <c r="B46" s="464"/>
      <c r="C46" s="464"/>
      <c r="D46" s="453"/>
      <c r="E46" s="453"/>
      <c r="F46" s="453"/>
      <c r="G46" s="453"/>
      <c r="H46" s="453"/>
      <c r="I46" s="453"/>
      <c r="J46" s="453"/>
      <c r="K46" s="453"/>
      <c r="L46" s="452"/>
      <c r="M46" s="452"/>
      <c r="N46" s="453"/>
      <c r="O46" s="453"/>
      <c r="P46" s="453"/>
      <c r="Q46" s="453"/>
      <c r="R46" s="453"/>
    </row>
    <row r="47" spans="1:18" ht="16" x14ac:dyDescent="0.5">
      <c r="A47" s="463"/>
      <c r="B47" s="464"/>
      <c r="C47" s="464"/>
      <c r="D47" s="453"/>
      <c r="E47" s="453"/>
      <c r="F47" s="453"/>
      <c r="G47" s="453"/>
      <c r="H47" s="453"/>
      <c r="I47" s="453"/>
      <c r="J47" s="453"/>
      <c r="K47" s="453"/>
      <c r="L47" s="452"/>
      <c r="M47" s="452"/>
      <c r="N47" s="453"/>
      <c r="O47" s="453"/>
      <c r="P47" s="453"/>
      <c r="Q47" s="453"/>
      <c r="R47" s="453"/>
    </row>
    <row r="48" spans="1:18" ht="16" x14ac:dyDescent="0.5">
      <c r="A48" s="463"/>
      <c r="B48" s="464"/>
      <c r="C48" s="464"/>
      <c r="D48" s="453"/>
      <c r="E48" s="453"/>
      <c r="F48" s="453"/>
      <c r="G48" s="453"/>
      <c r="H48" s="453"/>
      <c r="I48" s="453"/>
      <c r="J48" s="453"/>
      <c r="K48" s="453"/>
      <c r="L48" s="452"/>
      <c r="M48" s="452"/>
      <c r="N48" s="453"/>
      <c r="O48" s="453"/>
      <c r="P48" s="453"/>
      <c r="Q48" s="453"/>
      <c r="R48" s="453"/>
    </row>
    <row r="49" spans="1:18" ht="16" x14ac:dyDescent="0.5">
      <c r="A49" s="463"/>
      <c r="B49" s="464"/>
      <c r="C49" s="464"/>
      <c r="D49" s="453"/>
      <c r="E49" s="453"/>
      <c r="F49" s="453"/>
      <c r="G49" s="453"/>
      <c r="H49" s="453"/>
      <c r="I49" s="453"/>
      <c r="J49" s="453"/>
      <c r="K49" s="453"/>
      <c r="L49" s="452"/>
      <c r="M49" s="452"/>
      <c r="N49" s="453"/>
      <c r="O49" s="453"/>
      <c r="P49" s="453"/>
      <c r="Q49" s="453"/>
      <c r="R49" s="453"/>
    </row>
    <row r="50" spans="1:18" ht="16" x14ac:dyDescent="0.5">
      <c r="A50" s="463"/>
      <c r="B50" s="464"/>
      <c r="C50" s="464"/>
      <c r="D50" s="453"/>
      <c r="E50" s="453"/>
      <c r="F50" s="453"/>
      <c r="G50" s="453"/>
      <c r="H50" s="453"/>
      <c r="I50" s="453"/>
      <c r="J50" s="453"/>
      <c r="K50" s="453"/>
      <c r="L50" s="452"/>
      <c r="M50" s="452"/>
      <c r="N50" s="453"/>
      <c r="O50" s="453"/>
      <c r="P50" s="453"/>
      <c r="Q50" s="453"/>
      <c r="R50" s="453"/>
    </row>
    <row r="51" spans="1:18" ht="16" x14ac:dyDescent="0.5">
      <c r="A51" s="463"/>
      <c r="B51" s="464"/>
      <c r="C51" s="464"/>
      <c r="D51" s="453"/>
      <c r="E51" s="453"/>
      <c r="F51" s="453"/>
      <c r="G51" s="453"/>
      <c r="H51" s="453"/>
      <c r="I51" s="453"/>
      <c r="J51" s="453"/>
      <c r="K51" s="453"/>
      <c r="L51" s="452"/>
      <c r="M51" s="452"/>
      <c r="N51" s="453"/>
      <c r="O51" s="453"/>
      <c r="P51" s="453"/>
      <c r="Q51" s="453"/>
      <c r="R51" s="453"/>
    </row>
    <row r="52" spans="1:18" ht="16" x14ac:dyDescent="0.5">
      <c r="A52" s="463"/>
      <c r="B52" s="464"/>
      <c r="C52" s="464"/>
      <c r="D52" s="453"/>
      <c r="E52" s="453"/>
      <c r="F52" s="453"/>
      <c r="G52" s="453"/>
      <c r="H52" s="453"/>
      <c r="I52" s="453"/>
      <c r="J52" s="453"/>
      <c r="K52" s="453"/>
      <c r="L52" s="452"/>
      <c r="M52" s="452"/>
      <c r="N52" s="453"/>
      <c r="O52" s="453"/>
      <c r="P52" s="453"/>
      <c r="Q52" s="453"/>
      <c r="R52" s="453"/>
    </row>
    <row r="53" spans="1:18" ht="16" x14ac:dyDescent="0.5">
      <c r="A53" s="463"/>
      <c r="B53" s="464"/>
      <c r="C53" s="464"/>
      <c r="D53" s="453"/>
      <c r="E53" s="453"/>
      <c r="F53" s="453"/>
      <c r="G53" s="453"/>
      <c r="H53" s="453"/>
      <c r="I53" s="453"/>
      <c r="J53" s="453"/>
      <c r="K53" s="453"/>
      <c r="L53" s="452"/>
      <c r="M53" s="452"/>
      <c r="N53" s="453"/>
      <c r="O53" s="453"/>
      <c r="P53" s="453"/>
      <c r="Q53" s="453"/>
      <c r="R53" s="453"/>
    </row>
  </sheetData>
  <customSheetViews>
    <customSheetView guid="{26A1900F-5848-4061-AA0B-E0B8C2AC890B}" showPageBreaks="1" showGridLines="0" printArea="1" view="pageBreakPreview">
      <selection activeCell="H76" sqref="H76"/>
      <rowBreaks count="5" manualBreakCount="5">
        <brk id="39" max="9" man="1"/>
        <brk id="247" min="21389" max="248" man="1"/>
        <brk id="250" min="17229" max="252" man="1"/>
        <brk id="254" min="62273" max="16383" man="1"/>
        <brk id="46117" min="245" max="913" man="1"/>
      </rowBreaks>
      <pageMargins left="0.78740157480314965" right="0.78740157480314965" top="0.78740157480314965" bottom="0.78740157480314965" header="0" footer="0"/>
      <pageSetup paperSize="9" scale="99" orientation="landscape" r:id="rId1"/>
      <headerFooter alignWithMargins="0"/>
    </customSheetView>
    <customSheetView guid="{B606BD3A-C42E-4EF1-8D52-58C00303D192}" showPageBreaks="1" showGridLines="0" printArea="1" view="pageBreakPreview">
      <selection activeCell="C12" sqref="C12"/>
      <rowBreaks count="4" manualBreakCount="4">
        <brk id="247" min="21389" max="248" man="1"/>
        <brk id="250" min="17229" max="252" man="1"/>
        <brk id="254" min="62273" max="16383" man="1"/>
        <brk id="46117" min="245" max="913" man="1"/>
      </rowBreaks>
      <pageMargins left="0.78740157480314965" right="0.78740157480314965" top="0.78740157480314965" bottom="0.78740157480314965" header="0" footer="0"/>
      <pageSetup paperSize="9" scale="99" orientation="landscape" r:id="rId2"/>
      <headerFooter alignWithMargins="0"/>
    </customSheetView>
  </customSheetViews>
  <mergeCells count="6">
    <mergeCell ref="C3:D3"/>
    <mergeCell ref="H2:K2"/>
    <mergeCell ref="E3:G3"/>
    <mergeCell ref="H3:H4"/>
    <mergeCell ref="I3:K3"/>
    <mergeCell ref="C2:G2"/>
  </mergeCells>
  <phoneticPr fontId="2"/>
  <pageMargins left="0.78740157480314965" right="0.78740157480314965" top="0.78740157480314965" bottom="0.78740157480314965" header="0" footer="0"/>
  <pageSetup paperSize="9" scale="84" orientation="landscape" r:id="rId3"/>
  <headerFooter alignWithMargins="0"/>
  <rowBreaks count="4" manualBreakCount="4">
    <brk id="247" min="21389" max="248" man="1"/>
    <brk id="250" min="17229" max="252" man="1"/>
    <brk id="254" min="62273" max="16383" man="1"/>
    <brk id="46117" min="245" max="9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47</vt:i4>
      </vt:variant>
    </vt:vector>
  </HeadingPairs>
  <TitlesOfParts>
    <vt:vector size="73" baseType="lpstr">
      <vt:lpstr>⑳改正案一覧</vt:lpstr>
      <vt:lpstr>42</vt:lpstr>
      <vt:lpstr>43-1</vt:lpstr>
      <vt:lpstr>43-2</vt:lpstr>
      <vt:lpstr>44</vt:lpstr>
      <vt:lpstr>45</vt:lpstr>
      <vt:lpstr>46-1</vt:lpstr>
      <vt:lpstr>46 -2</vt:lpstr>
      <vt:lpstr>47</vt:lpstr>
      <vt:lpstr>48</vt:lpstr>
      <vt:lpstr>49-1</vt:lpstr>
      <vt:lpstr>49-2</vt:lpstr>
      <vt:lpstr>50-1</vt:lpstr>
      <vt:lpstr>50 -2</vt:lpstr>
      <vt:lpstr>51-1</vt:lpstr>
      <vt:lpstr>51 -2</vt:lpstr>
      <vt:lpstr>52-1</vt:lpstr>
      <vt:lpstr>52-2</vt:lpstr>
      <vt:lpstr>53-1</vt:lpstr>
      <vt:lpstr>53-2</vt:lpstr>
      <vt:lpstr>53-3</vt:lpstr>
      <vt:lpstr>54-1</vt:lpstr>
      <vt:lpstr>54-2</vt:lpstr>
      <vt:lpstr>54-3</vt:lpstr>
      <vt:lpstr>55-1</vt:lpstr>
      <vt:lpstr>55-2</vt:lpstr>
      <vt:lpstr>'42'!Print_Area</vt:lpstr>
      <vt:lpstr>'43-1'!Print_Area</vt:lpstr>
      <vt:lpstr>'43-2'!Print_Area</vt:lpstr>
      <vt:lpstr>'44'!Print_Area</vt:lpstr>
      <vt:lpstr>'45'!Print_Area</vt:lpstr>
      <vt:lpstr>'46 -2'!Print_Area</vt:lpstr>
      <vt:lpstr>'46-1'!Print_Area</vt:lpstr>
      <vt:lpstr>'47'!Print_Area</vt:lpstr>
      <vt:lpstr>'48'!Print_Area</vt:lpstr>
      <vt:lpstr>'49-1'!Print_Area</vt:lpstr>
      <vt:lpstr>'49-2'!Print_Area</vt:lpstr>
      <vt:lpstr>'50 -2'!Print_Area</vt:lpstr>
      <vt:lpstr>'50-1'!Print_Area</vt:lpstr>
      <vt:lpstr>'51 -2'!Print_Area</vt:lpstr>
      <vt:lpstr>'51-1'!Print_Area</vt:lpstr>
      <vt:lpstr>'52-1'!Print_Area</vt:lpstr>
      <vt:lpstr>'52-2'!Print_Area</vt:lpstr>
      <vt:lpstr>'53-1'!Print_Area</vt:lpstr>
      <vt:lpstr>'53-2'!Print_Area</vt:lpstr>
      <vt:lpstr>'53-3'!Print_Area</vt:lpstr>
      <vt:lpstr>'54-1'!Print_Area</vt:lpstr>
      <vt:lpstr>'54-2'!Print_Area</vt:lpstr>
      <vt:lpstr>'54-3'!Print_Area</vt:lpstr>
      <vt:lpstr>'55-1'!Print_Area</vt:lpstr>
      <vt:lpstr>'55-2'!Print_Area</vt:lpstr>
      <vt:lpstr>⑳改正案一覧!Print_Area</vt:lpstr>
      <vt:lpstr>'42'!Print_Titles</vt:lpstr>
      <vt:lpstr>'43-1'!Print_Titles</vt:lpstr>
      <vt:lpstr>'43-2'!Print_Titles</vt:lpstr>
      <vt:lpstr>'44'!Print_Titles</vt:lpstr>
      <vt:lpstr>'45'!Print_Titles</vt:lpstr>
      <vt:lpstr>'46 -2'!Print_Titles</vt:lpstr>
      <vt:lpstr>'46-1'!Print_Titles</vt:lpstr>
      <vt:lpstr>'47'!Print_Titles</vt:lpstr>
      <vt:lpstr>'48'!Print_Titles</vt:lpstr>
      <vt:lpstr>'49-1'!Print_Titles</vt:lpstr>
      <vt:lpstr>'49-2'!Print_Titles</vt:lpstr>
      <vt:lpstr>'50-1'!Print_Titles</vt:lpstr>
      <vt:lpstr>'51-1'!Print_Titles</vt:lpstr>
      <vt:lpstr>'52-1'!Print_Titles</vt:lpstr>
      <vt:lpstr>'53-1'!Print_Titles</vt:lpstr>
      <vt:lpstr>'53-2'!Print_Titles</vt:lpstr>
      <vt:lpstr>'54-1'!Print_Titles</vt:lpstr>
      <vt:lpstr>'54-2'!Print_Titles</vt:lpstr>
      <vt:lpstr>'55-1'!Print_Titles</vt:lpstr>
      <vt:lpstr>'55-2'!Print_Titles</vt:lpstr>
      <vt:lpstr>⑳改正案一覧!Print_Titles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038352</dc:creator>
  <cp:lastModifiedBy>藤井＿希</cp:lastModifiedBy>
  <cp:lastPrinted>2016-12-15T05:37:27Z</cp:lastPrinted>
  <dcterms:created xsi:type="dcterms:W3CDTF">2006-10-06T01:56:34Z</dcterms:created>
  <dcterms:modified xsi:type="dcterms:W3CDTF">2024-01-04T07:26:50Z</dcterms:modified>
</cp:coreProperties>
</file>