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610"/>
  </bookViews>
  <sheets>
    <sheet name="集計表" sheetId="1" r:id="rId1"/>
    <sheet name="作業用シート" sheetId="2" r:id="rId2"/>
  </sheets>
  <definedNames>
    <definedName name="_xlnm._FilterDatabase" localSheetId="0" hidden="1">集計表!$G$34:$G$44</definedName>
    <definedName name="_xlnm.Print_Area" localSheetId="0">集計表!$A$1:$O$102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1" i="1" l="1"/>
  <c r="I72" i="1"/>
  <c r="D16" i="1" l="1"/>
  <c r="C21" i="2" l="1"/>
  <c r="C19" i="2"/>
  <c r="C51" i="2" l="1"/>
  <c r="C50" i="2"/>
  <c r="C41" i="2"/>
  <c r="C42" i="2"/>
  <c r="C43" i="2"/>
  <c r="C44" i="2"/>
  <c r="C45" i="2"/>
  <c r="C46" i="2"/>
  <c r="C47" i="2"/>
  <c r="C48" i="2"/>
  <c r="C40" i="2"/>
  <c r="C36" i="2"/>
  <c r="C37" i="2"/>
  <c r="C38" i="2"/>
  <c r="C35" i="2"/>
  <c r="C26" i="2"/>
  <c r="C27" i="2"/>
  <c r="C28" i="2"/>
  <c r="G69" i="1" s="1"/>
  <c r="C29" i="2"/>
  <c r="C30" i="2"/>
  <c r="C31" i="2"/>
  <c r="C32" i="2"/>
  <c r="C33" i="2"/>
  <c r="C25" i="2"/>
  <c r="C17" i="2"/>
  <c r="C18" i="2"/>
  <c r="C20" i="2"/>
  <c r="C22" i="2"/>
  <c r="C23" i="2"/>
  <c r="C16" i="2"/>
  <c r="C6" i="2"/>
  <c r="C7" i="2"/>
  <c r="C8" i="2"/>
  <c r="C9" i="2"/>
  <c r="C10" i="2"/>
  <c r="C11" i="2"/>
  <c r="C12" i="2"/>
  <c r="C13" i="2"/>
  <c r="C14" i="2"/>
  <c r="C5" i="2"/>
  <c r="C3" i="2"/>
  <c r="C2" i="2"/>
  <c r="D13" i="1"/>
  <c r="D14" i="1"/>
  <c r="D12" i="1"/>
  <c r="G71" i="1" l="1"/>
  <c r="G72" i="1"/>
  <c r="S77" i="1"/>
  <c r="S76" i="1"/>
  <c r="S75" i="1"/>
  <c r="S74" i="1"/>
  <c r="S73" i="1"/>
  <c r="S72" i="1"/>
  <c r="S71" i="1"/>
  <c r="S70" i="1"/>
  <c r="S69" i="1"/>
  <c r="S78" i="1" s="1"/>
  <c r="M101" i="1" l="1"/>
  <c r="N100" i="1" s="1"/>
  <c r="K100" i="1"/>
  <c r="I100" i="1"/>
  <c r="G100" i="1"/>
  <c r="K99" i="1"/>
  <c r="I99" i="1"/>
  <c r="G99" i="1"/>
  <c r="K98" i="1"/>
  <c r="I98" i="1"/>
  <c r="G98" i="1"/>
  <c r="K97" i="1"/>
  <c r="I97" i="1"/>
  <c r="G97" i="1"/>
  <c r="K96" i="1"/>
  <c r="I96" i="1"/>
  <c r="G96" i="1"/>
  <c r="K95" i="1"/>
  <c r="I95" i="1"/>
  <c r="G95" i="1"/>
  <c r="M77" i="1"/>
  <c r="N76" i="1" s="1"/>
  <c r="I76" i="1"/>
  <c r="G76" i="1"/>
  <c r="K75" i="1"/>
  <c r="I75" i="1"/>
  <c r="G75" i="1"/>
  <c r="K74" i="1"/>
  <c r="I74" i="1"/>
  <c r="G74" i="1"/>
  <c r="K73" i="1"/>
  <c r="I73" i="1"/>
  <c r="G73" i="1"/>
  <c r="K72" i="1"/>
  <c r="K71" i="1"/>
  <c r="K70" i="1"/>
  <c r="I70" i="1"/>
  <c r="G70" i="1"/>
  <c r="K69" i="1"/>
  <c r="I69" i="1"/>
  <c r="K68" i="1"/>
  <c r="I68" i="1"/>
  <c r="G68" i="1"/>
  <c r="M61" i="1"/>
  <c r="N60" i="1" s="1"/>
  <c r="K60" i="1"/>
  <c r="I60" i="1"/>
  <c r="G60" i="1"/>
  <c r="K59" i="1"/>
  <c r="I59" i="1"/>
  <c r="G59" i="1"/>
  <c r="K58" i="1"/>
  <c r="I58" i="1"/>
  <c r="G58" i="1"/>
  <c r="K57" i="1"/>
  <c r="I57" i="1"/>
  <c r="G57" i="1"/>
  <c r="K56" i="1"/>
  <c r="I56" i="1"/>
  <c r="G56" i="1"/>
  <c r="K55" i="1"/>
  <c r="I55" i="1"/>
  <c r="G55" i="1"/>
  <c r="K54" i="1"/>
  <c r="I54" i="1"/>
  <c r="G54" i="1"/>
  <c r="K53" i="1"/>
  <c r="I53" i="1"/>
  <c r="G53" i="1"/>
  <c r="I77" i="1" l="1"/>
  <c r="J76" i="1" s="1"/>
  <c r="N95" i="1"/>
  <c r="N98" i="1"/>
  <c r="N96" i="1"/>
  <c r="N97" i="1"/>
  <c r="N68" i="1"/>
  <c r="N69" i="1"/>
  <c r="N73" i="1"/>
  <c r="N70" i="1"/>
  <c r="N72" i="1"/>
  <c r="N71" i="1"/>
  <c r="N74" i="1"/>
  <c r="N75" i="1"/>
  <c r="N53" i="1"/>
  <c r="N54" i="1"/>
  <c r="N55" i="1"/>
  <c r="N56" i="1"/>
  <c r="N57" i="1"/>
  <c r="N58" i="1"/>
  <c r="K77" i="1"/>
  <c r="L76" i="1" s="1"/>
  <c r="N99" i="1"/>
  <c r="G101" i="1"/>
  <c r="H95" i="1" s="1"/>
  <c r="K101" i="1"/>
  <c r="L97" i="1" s="1"/>
  <c r="I101" i="1"/>
  <c r="J95" i="1" s="1"/>
  <c r="N59" i="1"/>
  <c r="G77" i="1"/>
  <c r="H69" i="1" s="1"/>
  <c r="G61" i="1"/>
  <c r="H53" i="1" s="1"/>
  <c r="K61" i="1"/>
  <c r="L56" i="1" s="1"/>
  <c r="I61" i="1"/>
  <c r="J53" i="1" s="1"/>
  <c r="M46" i="1"/>
  <c r="N45" i="1" s="1"/>
  <c r="K45" i="1"/>
  <c r="I45" i="1"/>
  <c r="G45" i="1"/>
  <c r="K44" i="1"/>
  <c r="I44" i="1"/>
  <c r="G44" i="1"/>
  <c r="K43" i="1"/>
  <c r="I43" i="1"/>
  <c r="G43" i="1"/>
  <c r="K42" i="1"/>
  <c r="I42" i="1"/>
  <c r="G42" i="1"/>
  <c r="K41" i="1"/>
  <c r="I41" i="1"/>
  <c r="G41" i="1"/>
  <c r="K40" i="1"/>
  <c r="I40" i="1"/>
  <c r="G40" i="1"/>
  <c r="K39" i="1"/>
  <c r="I39" i="1"/>
  <c r="G39" i="1"/>
  <c r="K38" i="1"/>
  <c r="I38" i="1"/>
  <c r="G38" i="1"/>
  <c r="K37" i="1"/>
  <c r="I37" i="1"/>
  <c r="G37" i="1"/>
  <c r="K36" i="1"/>
  <c r="I36" i="1"/>
  <c r="G36" i="1"/>
  <c r="L70" i="1" l="1"/>
  <c r="O69" i="1"/>
  <c r="O53" i="1"/>
  <c r="L74" i="1"/>
  <c r="O95" i="1"/>
  <c r="L68" i="1"/>
  <c r="L73" i="1"/>
  <c r="L69" i="1"/>
  <c r="L72" i="1"/>
  <c r="L75" i="1"/>
  <c r="L71" i="1"/>
  <c r="H72" i="1"/>
  <c r="O72" i="1" s="1"/>
  <c r="H68" i="1"/>
  <c r="O68" i="1" s="1"/>
  <c r="J68" i="1"/>
  <c r="J73" i="1"/>
  <c r="J69" i="1"/>
  <c r="J74" i="1"/>
  <c r="J70" i="1"/>
  <c r="J75" i="1"/>
  <c r="J72" i="1"/>
  <c r="J71" i="1"/>
  <c r="H76" i="1"/>
  <c r="O76" i="1" s="1"/>
  <c r="N101" i="1"/>
  <c r="N77" i="1"/>
  <c r="H74" i="1"/>
  <c r="O74" i="1" s="1"/>
  <c r="H70" i="1"/>
  <c r="O70" i="1" s="1"/>
  <c r="N61" i="1"/>
  <c r="J98" i="1"/>
  <c r="H75" i="1"/>
  <c r="O75" i="1" s="1"/>
  <c r="H71" i="1"/>
  <c r="O71" i="1" s="1"/>
  <c r="J96" i="1"/>
  <c r="J100" i="1"/>
  <c r="H73" i="1"/>
  <c r="O73" i="1" s="1"/>
  <c r="H98" i="1"/>
  <c r="O98" i="1" s="1"/>
  <c r="L100" i="1"/>
  <c r="L95" i="1"/>
  <c r="H97" i="1"/>
  <c r="O97" i="1" s="1"/>
  <c r="H100" i="1"/>
  <c r="O100" i="1" s="1"/>
  <c r="H96" i="1"/>
  <c r="O96" i="1" s="1"/>
  <c r="L96" i="1"/>
  <c r="L99" i="1"/>
  <c r="J97" i="1"/>
  <c r="L98" i="1"/>
  <c r="H99" i="1"/>
  <c r="O99" i="1" s="1"/>
  <c r="J99" i="1"/>
  <c r="J60" i="1"/>
  <c r="L59" i="1"/>
  <c r="J56" i="1"/>
  <c r="N36" i="1"/>
  <c r="N37" i="1"/>
  <c r="N38" i="1"/>
  <c r="N39" i="1"/>
  <c r="N40" i="1"/>
  <c r="N41" i="1"/>
  <c r="N42" i="1"/>
  <c r="L55" i="1"/>
  <c r="H59" i="1"/>
  <c r="O59" i="1" s="1"/>
  <c r="H54" i="1"/>
  <c r="O54" i="1" s="1"/>
  <c r="L58" i="1"/>
  <c r="L53" i="1"/>
  <c r="L60" i="1"/>
  <c r="J59" i="1"/>
  <c r="J55" i="1"/>
  <c r="H58" i="1"/>
  <c r="O58" i="1" s="1"/>
  <c r="L57" i="1"/>
  <c r="H60" i="1"/>
  <c r="O60" i="1" s="1"/>
  <c r="L54" i="1"/>
  <c r="J58" i="1"/>
  <c r="J54" i="1"/>
  <c r="H56" i="1"/>
  <c r="O56" i="1" s="1"/>
  <c r="H57" i="1"/>
  <c r="O57" i="1" s="1"/>
  <c r="H55" i="1"/>
  <c r="O55" i="1" s="1"/>
  <c r="J57" i="1"/>
  <c r="N43" i="1"/>
  <c r="N44" i="1"/>
  <c r="G46" i="1"/>
  <c r="H36" i="1" s="1"/>
  <c r="K46" i="1"/>
  <c r="L43" i="1" s="1"/>
  <c r="I46" i="1"/>
  <c r="J36" i="1" s="1"/>
  <c r="I15" i="1"/>
  <c r="L77" i="1" l="1"/>
  <c r="O36" i="1"/>
  <c r="J77" i="1"/>
  <c r="H77" i="1"/>
  <c r="J101" i="1"/>
  <c r="H101" i="1"/>
  <c r="L101" i="1"/>
  <c r="N46" i="1"/>
  <c r="J39" i="1"/>
  <c r="J37" i="1"/>
  <c r="J40" i="1"/>
  <c r="J44" i="1"/>
  <c r="J61" i="1"/>
  <c r="H61" i="1"/>
  <c r="L61" i="1"/>
  <c r="H43" i="1"/>
  <c r="O43" i="1" s="1"/>
  <c r="H39" i="1"/>
  <c r="O39" i="1" s="1"/>
  <c r="J42" i="1"/>
  <c r="L36" i="1"/>
  <c r="L41" i="1"/>
  <c r="H38" i="1"/>
  <c r="O38" i="1" s="1"/>
  <c r="L42" i="1"/>
  <c r="H45" i="1"/>
  <c r="O45" i="1" s="1"/>
  <c r="H41" i="1"/>
  <c r="O41" i="1" s="1"/>
  <c r="H37" i="1"/>
  <c r="O37" i="1" s="1"/>
  <c r="L40" i="1"/>
  <c r="J43" i="1"/>
  <c r="L45" i="1"/>
  <c r="L37" i="1"/>
  <c r="J38" i="1"/>
  <c r="L44" i="1"/>
  <c r="H42" i="1"/>
  <c r="O42" i="1" s="1"/>
  <c r="L39" i="1"/>
  <c r="H44" i="1"/>
  <c r="O44" i="1" s="1"/>
  <c r="H40" i="1"/>
  <c r="O40" i="1" s="1"/>
  <c r="L38" i="1"/>
  <c r="J41" i="1"/>
  <c r="J45" i="1"/>
  <c r="J46" i="1" l="1"/>
  <c r="L46" i="1"/>
  <c r="H46" i="1"/>
  <c r="F15" i="1"/>
  <c r="E15" i="1"/>
  <c r="D15" i="1"/>
  <c r="K85" i="1" l="1"/>
  <c r="K86" i="1"/>
  <c r="K87" i="1"/>
  <c r="K84" i="1"/>
  <c r="I85" i="1"/>
  <c r="I86" i="1"/>
  <c r="I87" i="1"/>
  <c r="I84" i="1"/>
  <c r="G84" i="1"/>
  <c r="G85" i="1"/>
  <c r="G86" i="1"/>
  <c r="G87" i="1"/>
  <c r="K28" i="1" l="1"/>
  <c r="K27" i="1"/>
  <c r="I28" i="1"/>
  <c r="I27" i="1"/>
  <c r="G27" i="1"/>
  <c r="G28" i="1"/>
  <c r="M88" i="1" l="1"/>
  <c r="K88" i="1"/>
  <c r="G88" i="1"/>
  <c r="M29" i="1"/>
  <c r="N28" i="1" s="1"/>
  <c r="I29" i="1"/>
  <c r="J28" i="1" s="1"/>
  <c r="G15" i="1"/>
  <c r="J27" i="1" l="1"/>
  <c r="J29" i="1" s="1"/>
  <c r="G29" i="1"/>
  <c r="H28" i="1" s="1"/>
  <c r="O28" i="1" s="1"/>
  <c r="H87" i="1"/>
  <c r="K29" i="1"/>
  <c r="L28" i="1" s="1"/>
  <c r="L84" i="1"/>
  <c r="L85" i="1"/>
  <c r="L86" i="1"/>
  <c r="L87" i="1"/>
  <c r="H84" i="1"/>
  <c r="O84" i="1" s="1"/>
  <c r="H85" i="1"/>
  <c r="O85" i="1" s="1"/>
  <c r="H86" i="1"/>
  <c r="N27" i="1"/>
  <c r="N29" i="1" s="1"/>
  <c r="N86" i="1"/>
  <c r="N87" i="1"/>
  <c r="N85" i="1"/>
  <c r="I88" i="1"/>
  <c r="J85" i="1" s="1"/>
  <c r="N84" i="1"/>
  <c r="O86" i="1" l="1"/>
  <c r="O87" i="1"/>
  <c r="L88" i="1"/>
  <c r="J84" i="1"/>
  <c r="L27" i="1"/>
  <c r="L29" i="1" s="1"/>
  <c r="H88" i="1"/>
  <c r="J86" i="1"/>
  <c r="J87" i="1"/>
  <c r="N88" i="1"/>
  <c r="H27" i="1"/>
  <c r="O27" i="1" s="1"/>
  <c r="J88" i="1" l="1"/>
  <c r="H29" i="1"/>
</calcChain>
</file>

<file path=xl/sharedStrings.xml><?xml version="1.0" encoding="utf-8"?>
<sst xmlns="http://schemas.openxmlformats.org/spreadsheetml/2006/main" count="360" uniqueCount="140">
  <si>
    <t>■調査対象</t>
    <rPh sb="1" eb="3">
      <t>チョウサ</t>
    </rPh>
    <rPh sb="3" eb="5">
      <t>タイショウ</t>
    </rPh>
    <phoneticPr fontId="6"/>
  </si>
  <si>
    <t>（単位：人）</t>
    <rPh sb="1" eb="3">
      <t>タンイ</t>
    </rPh>
    <rPh sb="4" eb="5">
      <t>ニン</t>
    </rPh>
    <phoneticPr fontId="3"/>
  </si>
  <si>
    <t>計</t>
    <rPh sb="0" eb="1">
      <t>ケイ</t>
    </rPh>
    <phoneticPr fontId="6"/>
  </si>
  <si>
    <t>男</t>
    <rPh sb="0" eb="1">
      <t>オトコ</t>
    </rPh>
    <phoneticPr fontId="6"/>
  </si>
  <si>
    <t>女</t>
    <rPh sb="0" eb="1">
      <t>オンナ</t>
    </rPh>
    <phoneticPr fontId="6"/>
  </si>
  <si>
    <t>　卒業生</t>
    <rPh sb="1" eb="4">
      <t>ソツギョウセイ</t>
    </rPh>
    <phoneticPr fontId="6"/>
  </si>
  <si>
    <t>　就職希望者</t>
    <rPh sb="1" eb="3">
      <t>シュウショク</t>
    </rPh>
    <rPh sb="3" eb="6">
      <t>キボウシャ</t>
    </rPh>
    <phoneticPr fontId="6"/>
  </si>
  <si>
    <t>　就職決定者</t>
    <rPh sb="1" eb="3">
      <t>シュウショク</t>
    </rPh>
    <rPh sb="3" eb="6">
      <t>ケッテイシャ</t>
    </rPh>
    <phoneticPr fontId="6"/>
  </si>
  <si>
    <t>　3月末未就職者</t>
    <rPh sb="2" eb="4">
      <t>ガツマツ</t>
    </rPh>
    <rPh sb="4" eb="5">
      <t>ミ</t>
    </rPh>
    <rPh sb="5" eb="8">
      <t>シュウショクシャ</t>
    </rPh>
    <phoneticPr fontId="6"/>
  </si>
  <si>
    <t>　調査回収数</t>
    <rPh sb="1" eb="3">
      <t>チョウサ</t>
    </rPh>
    <rPh sb="3" eb="5">
      <t>カイシュウ</t>
    </rPh>
    <rPh sb="5" eb="6">
      <t>スウ</t>
    </rPh>
    <phoneticPr fontId="6"/>
  </si>
  <si>
    <t>資料出所：文部科学省「新規高等学校卒業者の就職状況に関する調査について」</t>
    <rPh sb="0" eb="2">
      <t>シリョウ</t>
    </rPh>
    <rPh sb="2" eb="3">
      <t>デ</t>
    </rPh>
    <rPh sb="3" eb="4">
      <t>トコロ</t>
    </rPh>
    <rPh sb="5" eb="7">
      <t>モンブ</t>
    </rPh>
    <rPh sb="7" eb="10">
      <t>カガクショウ</t>
    </rPh>
    <rPh sb="11" eb="13">
      <t>シンキ</t>
    </rPh>
    <rPh sb="13" eb="15">
      <t>コウトウ</t>
    </rPh>
    <rPh sb="15" eb="17">
      <t>ガッコウ</t>
    </rPh>
    <rPh sb="17" eb="20">
      <t>ソツギョウシャ</t>
    </rPh>
    <rPh sb="21" eb="23">
      <t>シュウショク</t>
    </rPh>
    <rPh sb="23" eb="25">
      <t>ジョウキョウ</t>
    </rPh>
    <rPh sb="26" eb="27">
      <t>カン</t>
    </rPh>
    <rPh sb="29" eb="31">
      <t>チョウサ</t>
    </rPh>
    <phoneticPr fontId="3"/>
  </si>
  <si>
    <t>■調査内容及び回答</t>
    <rPh sb="1" eb="3">
      <t>チョウサ</t>
    </rPh>
    <rPh sb="3" eb="5">
      <t>ナイヨウ</t>
    </rPh>
    <rPh sb="5" eb="6">
      <t>オヨ</t>
    </rPh>
    <rPh sb="7" eb="9">
      <t>カイトウ</t>
    </rPh>
    <phoneticPr fontId="6"/>
  </si>
  <si>
    <t>問１　３月末までの就職試験の受験状況（一つ）</t>
    <phoneticPr fontId="3"/>
  </si>
  <si>
    <t>3月末の状況</t>
    <rPh sb="1" eb="3">
      <t>ガツマツ</t>
    </rPh>
    <rPh sb="4" eb="6">
      <t>ジョウキョウ</t>
    </rPh>
    <phoneticPr fontId="6"/>
  </si>
  <si>
    <t>増減</t>
    <rPh sb="0" eb="2">
      <t>ゾウゲン</t>
    </rPh>
    <phoneticPr fontId="6"/>
  </si>
  <si>
    <t>計(人)</t>
    <rPh sb="0" eb="1">
      <t>ケイ</t>
    </rPh>
    <rPh sb="2" eb="3">
      <t>ヒト</t>
    </rPh>
    <phoneticPr fontId="6"/>
  </si>
  <si>
    <t>％</t>
    <phoneticPr fontId="6"/>
  </si>
  <si>
    <r>
      <t xml:space="preserve">計
</t>
    </r>
    <r>
      <rPr>
        <sz val="9"/>
        <rFont val="ＭＳ Ｐゴシック"/>
        <family val="3"/>
        <charset val="128"/>
      </rPr>
      <t>(前年比)</t>
    </r>
    <r>
      <rPr>
        <sz val="10"/>
        <rFont val="ＭＳ Ｐゴシック"/>
        <family val="3"/>
        <charset val="128"/>
      </rPr>
      <t xml:space="preserve"> </t>
    </r>
    <rPh sb="0" eb="1">
      <t>ケイ</t>
    </rPh>
    <rPh sb="3" eb="6">
      <t>ゼンネンヒ</t>
    </rPh>
    <phoneticPr fontId="6"/>
  </si>
  <si>
    <t>男(人)</t>
    <rPh sb="0" eb="1">
      <t>オトコ</t>
    </rPh>
    <rPh sb="2" eb="3">
      <t>ニン</t>
    </rPh>
    <phoneticPr fontId="6"/>
  </si>
  <si>
    <t>女(人)</t>
    <rPh sb="0" eb="1">
      <t>オンナ</t>
    </rPh>
    <rPh sb="2" eb="3">
      <t>ニン</t>
    </rPh>
    <phoneticPr fontId="6"/>
  </si>
  <si>
    <t>％</t>
  </si>
  <si>
    <t>就職試験を少なくとも一度は受けた。（公務員試験を含む）</t>
  </si>
  <si>
    <t>就職試験を一度も受けなかった。</t>
  </si>
  <si>
    <t>-</t>
    <phoneticPr fontId="6"/>
  </si>
  <si>
    <t>アルバイトをすることにした。</t>
  </si>
  <si>
    <t>自分が何をしたいのかはっきりしなかった。</t>
  </si>
  <si>
    <t>希望した職種がなかった。</t>
  </si>
  <si>
    <t>欠席が多いことや成績不振などで就職しなかった、又はできなかった。</t>
  </si>
  <si>
    <t>進学から就職に進路変更したため就職先がなかった。</t>
  </si>
  <si>
    <t>自宅から通勤できる就職先がなかった。</t>
  </si>
  <si>
    <t>保護者の反対など、家庭の事情で就職しなかった、又はできなかった。</t>
  </si>
  <si>
    <t>就職と進学のどちらもしたくなかった。</t>
  </si>
  <si>
    <t>求人票の資格等の要件を満たすことができなかった。</t>
  </si>
  <si>
    <t>その他</t>
  </si>
  <si>
    <t>問３　６月末現在の生徒の状況（一つ）</t>
    <phoneticPr fontId="3"/>
  </si>
  <si>
    <t>6月末の状況</t>
    <rPh sb="1" eb="3">
      <t>ガツマツ</t>
    </rPh>
    <rPh sb="4" eb="6">
      <t>ジョウキョウ</t>
    </rPh>
    <phoneticPr fontId="6"/>
  </si>
  <si>
    <t>非正規雇用者として働いている。（国や道などが実施している体験雇用を除く）</t>
  </si>
  <si>
    <t>正規雇用者として働いている。</t>
  </si>
  <si>
    <t>連絡が取れない</t>
  </si>
  <si>
    <t>就職に向けて何もしていない。</t>
  </si>
  <si>
    <t>進学している。（国や道などが実施している職業訓練を除く）</t>
  </si>
  <si>
    <t>国や道などが実施している体験雇用を活用している。</t>
  </si>
  <si>
    <t>国や道などが実施している職業訓練を受けている。</t>
  </si>
  <si>
    <t>問4　問３で、「⑥　就職に向けて何もしていない」と答えた生徒の何もしていない理由（一つ）</t>
    <phoneticPr fontId="3"/>
  </si>
  <si>
    <t>自分が何をしたいのかはっきりしないため。</t>
  </si>
  <si>
    <t>家庭の事情のため。</t>
  </si>
  <si>
    <t>進学を考えているため。　</t>
  </si>
  <si>
    <t>保護者と進路希望が一致していないため。</t>
  </si>
  <si>
    <t>希望する職種や業種の就職先がないから。</t>
  </si>
  <si>
    <t>問５　６月末現在の生徒の進路希望（一つ）</t>
    <phoneticPr fontId="3"/>
  </si>
  <si>
    <t>就職（正規雇用）を希望している。（公務員を含む）</t>
  </si>
  <si>
    <t>未定である。</t>
  </si>
  <si>
    <t>進学を希望している。</t>
  </si>
  <si>
    <t>-</t>
    <phoneticPr fontId="3"/>
  </si>
  <si>
    <t>問６　６月の学校における就職支援の状況（複数回答可。当該月のみの件数を記入）</t>
    <phoneticPr fontId="3"/>
  </si>
  <si>
    <t>生徒や保護者と電話等により、生徒の状況確認や進路相談を行った。</t>
  </si>
  <si>
    <t>求人情報を提供した。</t>
  </si>
  <si>
    <t>ハローワークやジョブカフェ北海道等が行う職業相談や就職面接会等に関する情報提供をした。</t>
  </si>
  <si>
    <t>生徒や保護者と面談を実施した。</t>
  </si>
  <si>
    <t>北海道労働局等が実施する体験雇用や職業訓練などの支援策に関する情報提供をした。</t>
  </si>
  <si>
    <t>就職試験を一度も受けなかった。</t>
    <rPh sb="0" eb="2">
      <t>シュウショク</t>
    </rPh>
    <rPh sb="2" eb="4">
      <t>シケン</t>
    </rPh>
    <rPh sb="5" eb="7">
      <t>イチド</t>
    </rPh>
    <rPh sb="8" eb="9">
      <t>ウ</t>
    </rPh>
    <phoneticPr fontId="1"/>
  </si>
  <si>
    <t>合計</t>
    <rPh sb="0" eb="2">
      <t>ゴウケイ</t>
    </rPh>
    <phoneticPr fontId="3"/>
  </si>
  <si>
    <t>男</t>
    <rPh sb="0" eb="1">
      <t>オトコ</t>
    </rPh>
    <phoneticPr fontId="3"/>
  </si>
  <si>
    <t>女</t>
    <rPh sb="0" eb="1">
      <t>オンナ</t>
    </rPh>
    <phoneticPr fontId="3"/>
  </si>
  <si>
    <t>問①</t>
    <rPh sb="0" eb="1">
      <t>トイ</t>
    </rPh>
    <phoneticPr fontId="3"/>
  </si>
  <si>
    <t>自宅から通勤できる就職先がなかった。</t>
    <rPh sb="0" eb="2">
      <t>ジタク</t>
    </rPh>
    <phoneticPr fontId="1"/>
  </si>
  <si>
    <t>欠席が多いことや成績不振などで就職しなかった、又はできなかった。</t>
    <rPh sb="15" eb="17">
      <t>シュウショク</t>
    </rPh>
    <rPh sb="23" eb="24">
      <t>マタ</t>
    </rPh>
    <phoneticPr fontId="1"/>
  </si>
  <si>
    <t>保護者の反対など、家庭の事情で就職しなかった、又はできなかった。</t>
    <rPh sb="9" eb="11">
      <t>カテイ</t>
    </rPh>
    <rPh sb="12" eb="14">
      <t>ジジョウ</t>
    </rPh>
    <rPh sb="15" eb="17">
      <t>シュウショク</t>
    </rPh>
    <rPh sb="23" eb="24">
      <t>マタ</t>
    </rPh>
    <phoneticPr fontId="1"/>
  </si>
  <si>
    <t>求人票の資格等の要件を満たすことができなかった。</t>
    <rPh sb="0" eb="3">
      <t>キュウジンヒョウ</t>
    </rPh>
    <rPh sb="6" eb="7">
      <t>トウ</t>
    </rPh>
    <phoneticPr fontId="1"/>
  </si>
  <si>
    <t>就職と進学のどちらもしたくなかった。</t>
    <rPh sb="0" eb="2">
      <t>シュウショク</t>
    </rPh>
    <rPh sb="3" eb="5">
      <t>シンガク</t>
    </rPh>
    <phoneticPr fontId="1"/>
  </si>
  <si>
    <t>その他</t>
    <rPh sb="2" eb="3">
      <t>タ</t>
    </rPh>
    <phoneticPr fontId="1"/>
  </si>
  <si>
    <t>問②</t>
    <rPh sb="0" eb="1">
      <t>トイ</t>
    </rPh>
    <phoneticPr fontId="3"/>
  </si>
  <si>
    <t>正規雇用者として働いている。（公務員を含む）</t>
    <rPh sb="0" eb="2">
      <t>セイキ</t>
    </rPh>
    <rPh sb="2" eb="4">
      <t>コヨウ</t>
    </rPh>
    <rPh sb="4" eb="5">
      <t>シャ</t>
    </rPh>
    <rPh sb="8" eb="9">
      <t>ハタラ</t>
    </rPh>
    <rPh sb="15" eb="18">
      <t>コウムイン</t>
    </rPh>
    <rPh sb="19" eb="20">
      <t>フク</t>
    </rPh>
    <phoneticPr fontId="1"/>
  </si>
  <si>
    <t>非正規雇用者として働いている。（国や道などが実施している体験雇用を除く）</t>
    <rPh sb="0" eb="1">
      <t>ヒ</t>
    </rPh>
    <rPh sb="1" eb="3">
      <t>セイキ</t>
    </rPh>
    <rPh sb="3" eb="5">
      <t>コヨウ</t>
    </rPh>
    <rPh sb="5" eb="6">
      <t>シャ</t>
    </rPh>
    <rPh sb="9" eb="10">
      <t>ハタラ</t>
    </rPh>
    <rPh sb="16" eb="17">
      <t>クニ</t>
    </rPh>
    <rPh sb="18" eb="19">
      <t>ドウ</t>
    </rPh>
    <rPh sb="22" eb="24">
      <t>ジッシ</t>
    </rPh>
    <rPh sb="28" eb="30">
      <t>タイケン</t>
    </rPh>
    <rPh sb="30" eb="32">
      <t>コヨウ</t>
    </rPh>
    <rPh sb="33" eb="34">
      <t>ノゾ</t>
    </rPh>
    <phoneticPr fontId="1"/>
  </si>
  <si>
    <t>国や道などが実施している体験雇用を活用している。</t>
    <rPh sb="0" eb="1">
      <t>クニ</t>
    </rPh>
    <rPh sb="2" eb="3">
      <t>ドウ</t>
    </rPh>
    <rPh sb="6" eb="8">
      <t>ジッシ</t>
    </rPh>
    <rPh sb="12" eb="14">
      <t>タイケン</t>
    </rPh>
    <rPh sb="14" eb="16">
      <t>コヨウ</t>
    </rPh>
    <rPh sb="17" eb="19">
      <t>カツヨウ</t>
    </rPh>
    <phoneticPr fontId="1"/>
  </si>
  <si>
    <t>進学している。（国や道などが実施している職業訓練を除く）</t>
    <rPh sb="0" eb="2">
      <t>シンガク</t>
    </rPh>
    <rPh sb="20" eb="22">
      <t>ショクギョウ</t>
    </rPh>
    <rPh sb="22" eb="24">
      <t>クンレン</t>
    </rPh>
    <phoneticPr fontId="1"/>
  </si>
  <si>
    <t>国や道などが実施している職業訓練を受けている。</t>
    <rPh sb="0" eb="1">
      <t>クニ</t>
    </rPh>
    <rPh sb="2" eb="3">
      <t>ドウ</t>
    </rPh>
    <rPh sb="6" eb="8">
      <t>ジッシ</t>
    </rPh>
    <rPh sb="12" eb="14">
      <t>ショクギョウ</t>
    </rPh>
    <rPh sb="14" eb="16">
      <t>クンレン</t>
    </rPh>
    <rPh sb="17" eb="18">
      <t>ウ</t>
    </rPh>
    <phoneticPr fontId="1"/>
  </si>
  <si>
    <t>就職に向けて何もしていない。</t>
    <rPh sb="0" eb="2">
      <t>シュウショク</t>
    </rPh>
    <rPh sb="3" eb="4">
      <t>ム</t>
    </rPh>
    <rPh sb="6" eb="7">
      <t>ナニ</t>
    </rPh>
    <phoneticPr fontId="1"/>
  </si>
  <si>
    <t>連絡が取れない。</t>
    <rPh sb="0" eb="2">
      <t>レンラク</t>
    </rPh>
    <rPh sb="3" eb="4">
      <t>ト</t>
    </rPh>
    <phoneticPr fontId="1"/>
  </si>
  <si>
    <t>問③</t>
    <rPh sb="0" eb="1">
      <t>トイ</t>
    </rPh>
    <phoneticPr fontId="3"/>
  </si>
  <si>
    <t>卒業後、何度も受験したが採用されなかったため。</t>
    <rPh sb="0" eb="3">
      <t>ソツギョウゴ</t>
    </rPh>
    <rPh sb="4" eb="6">
      <t>ナンド</t>
    </rPh>
    <rPh sb="7" eb="9">
      <t>ジュケン</t>
    </rPh>
    <rPh sb="12" eb="14">
      <t>サイヨウ</t>
    </rPh>
    <phoneticPr fontId="1"/>
  </si>
  <si>
    <t>希望する勤務地で就職先がないから。</t>
    <rPh sb="0" eb="2">
      <t>キボウ</t>
    </rPh>
    <rPh sb="4" eb="7">
      <t>キンムチ</t>
    </rPh>
    <rPh sb="8" eb="11">
      <t>シュウショクサキ</t>
    </rPh>
    <phoneticPr fontId="1"/>
  </si>
  <si>
    <t>希望する職種や業種の就職先がないから。</t>
    <rPh sb="0" eb="2">
      <t>キボウ</t>
    </rPh>
    <rPh sb="4" eb="6">
      <t>ショクシュ</t>
    </rPh>
    <rPh sb="7" eb="9">
      <t>ギョウシュ</t>
    </rPh>
    <rPh sb="10" eb="12">
      <t>シュウショク</t>
    </rPh>
    <rPh sb="12" eb="13">
      <t>サキ</t>
    </rPh>
    <phoneticPr fontId="1"/>
  </si>
  <si>
    <t>自分が何をしたいのかはっきりしないため。</t>
    <rPh sb="0" eb="2">
      <t>ジブン</t>
    </rPh>
    <rPh sb="3" eb="4">
      <t>ナニ</t>
    </rPh>
    <phoneticPr fontId="1"/>
  </si>
  <si>
    <t>保護者と進路希望が一致していないため。</t>
    <rPh sb="0" eb="3">
      <t>ホゴシャ</t>
    </rPh>
    <rPh sb="4" eb="6">
      <t>シンロ</t>
    </rPh>
    <rPh sb="6" eb="8">
      <t>キボウ</t>
    </rPh>
    <rPh sb="9" eb="11">
      <t>イッチ</t>
    </rPh>
    <phoneticPr fontId="1"/>
  </si>
  <si>
    <t>家庭の事情のため。</t>
    <rPh sb="0" eb="2">
      <t>カテイ</t>
    </rPh>
    <rPh sb="3" eb="5">
      <t>ジジョウ</t>
    </rPh>
    <phoneticPr fontId="1"/>
  </si>
  <si>
    <t>進学を考えているため。　</t>
    <rPh sb="0" eb="2">
      <t>シンガク</t>
    </rPh>
    <rPh sb="3" eb="4">
      <t>カンガ</t>
    </rPh>
    <phoneticPr fontId="1"/>
  </si>
  <si>
    <t>問④</t>
    <rPh sb="0" eb="1">
      <t>トイ</t>
    </rPh>
    <phoneticPr fontId="3"/>
  </si>
  <si>
    <r>
      <t>就職（正規雇用）を希望している。</t>
    </r>
    <r>
      <rPr>
        <b/>
        <sz val="11"/>
        <rFont val="HG丸ｺﾞｼｯｸM-PRO"/>
        <family val="3"/>
        <charset val="128"/>
      </rPr>
      <t>（公務員を含む）</t>
    </r>
    <rPh sb="0" eb="2">
      <t>シュウショク</t>
    </rPh>
    <rPh sb="3" eb="5">
      <t>セイキ</t>
    </rPh>
    <rPh sb="5" eb="7">
      <t>コヨウ</t>
    </rPh>
    <rPh sb="9" eb="11">
      <t>キボウ</t>
    </rPh>
    <rPh sb="17" eb="20">
      <t>コウムイン</t>
    </rPh>
    <rPh sb="21" eb="22">
      <t>フク</t>
    </rPh>
    <phoneticPr fontId="1"/>
  </si>
  <si>
    <t>進学を希望している。</t>
    <rPh sb="0" eb="2">
      <t>シンガク</t>
    </rPh>
    <rPh sb="3" eb="5">
      <t>キボウ</t>
    </rPh>
    <phoneticPr fontId="1"/>
  </si>
  <si>
    <t>未定である。</t>
    <rPh sb="0" eb="2">
      <t>ミテイ</t>
    </rPh>
    <phoneticPr fontId="1"/>
  </si>
  <si>
    <t>問⑤</t>
    <rPh sb="0" eb="1">
      <t>トイ</t>
    </rPh>
    <phoneticPr fontId="3"/>
  </si>
  <si>
    <t>生徒や保護者と面談を実施した。</t>
    <rPh sb="0" eb="2">
      <t>セイト</t>
    </rPh>
    <rPh sb="3" eb="6">
      <t>ホゴシャ</t>
    </rPh>
    <rPh sb="7" eb="9">
      <t>メンダン</t>
    </rPh>
    <rPh sb="10" eb="12">
      <t>ジッシ</t>
    </rPh>
    <phoneticPr fontId="1"/>
  </si>
  <si>
    <t>生徒や保護者と電話等により、生徒の状況確認や進路相談を行った。</t>
    <rPh sb="0" eb="2">
      <t>セイト</t>
    </rPh>
    <rPh sb="3" eb="6">
      <t>ホゴシャ</t>
    </rPh>
    <rPh sb="7" eb="10">
      <t>デンワナド</t>
    </rPh>
    <rPh sb="14" eb="16">
      <t>セイト</t>
    </rPh>
    <rPh sb="17" eb="19">
      <t>ジョウキョウ</t>
    </rPh>
    <rPh sb="19" eb="21">
      <t>カクニン</t>
    </rPh>
    <rPh sb="22" eb="24">
      <t>シンロ</t>
    </rPh>
    <rPh sb="24" eb="26">
      <t>ソウダン</t>
    </rPh>
    <rPh sb="27" eb="28">
      <t>イ</t>
    </rPh>
    <phoneticPr fontId="1"/>
  </si>
  <si>
    <t>求人情報を提供した。</t>
    <rPh sb="0" eb="2">
      <t>キュウジン</t>
    </rPh>
    <rPh sb="2" eb="4">
      <t>ジョウホウ</t>
    </rPh>
    <rPh sb="5" eb="7">
      <t>テイキョウ</t>
    </rPh>
    <phoneticPr fontId="1"/>
  </si>
  <si>
    <t>ハローワークやジョブカフェ北海道等が行う職業相談や就職面接会等に関する情報提供をした。</t>
    <rPh sb="13" eb="17">
      <t>ホッカイドウナド</t>
    </rPh>
    <rPh sb="18" eb="19">
      <t>オコナ</t>
    </rPh>
    <rPh sb="20" eb="22">
      <t>ショクギョウ</t>
    </rPh>
    <rPh sb="22" eb="24">
      <t>ソウダン</t>
    </rPh>
    <rPh sb="25" eb="27">
      <t>シュウショク</t>
    </rPh>
    <rPh sb="27" eb="31">
      <t>メンセツカイナド</t>
    </rPh>
    <rPh sb="32" eb="33">
      <t>カン</t>
    </rPh>
    <rPh sb="35" eb="37">
      <t>ジョウホウ</t>
    </rPh>
    <rPh sb="37" eb="39">
      <t>テイキョウ</t>
    </rPh>
    <phoneticPr fontId="1"/>
  </si>
  <si>
    <t>北海道労働局等が実施する体験雇用や職業訓練などの支援策に関する情報提供をした。</t>
    <rPh sb="6" eb="7">
      <t>ナド</t>
    </rPh>
    <rPh sb="8" eb="10">
      <t>ジッシ</t>
    </rPh>
    <phoneticPr fontId="1"/>
  </si>
  <si>
    <t>（Ａ）口頭で説明</t>
    <phoneticPr fontId="3"/>
  </si>
  <si>
    <t>（Ｂ）チラシ配布（含メール）</t>
    <phoneticPr fontId="3"/>
  </si>
  <si>
    <t>（Ｃ）校内掲示</t>
    <rPh sb="3" eb="5">
      <t>コウナイ</t>
    </rPh>
    <rPh sb="5" eb="7">
      <t>ケイジ</t>
    </rPh>
    <phoneticPr fontId="1"/>
  </si>
  <si>
    <t>問⑥</t>
    <rPh sb="0" eb="1">
      <t>トイ</t>
    </rPh>
    <phoneticPr fontId="3"/>
  </si>
  <si>
    <t>ハローワークの就職相談や合同企業説明会等に参加した。</t>
    <rPh sb="7" eb="9">
      <t>シュウショク</t>
    </rPh>
    <rPh sb="9" eb="11">
      <t>ソウダン</t>
    </rPh>
    <rPh sb="12" eb="14">
      <t>ゴウドウ</t>
    </rPh>
    <rPh sb="14" eb="16">
      <t>キギョウ</t>
    </rPh>
    <rPh sb="16" eb="19">
      <t>セツメイカイ</t>
    </rPh>
    <rPh sb="19" eb="20">
      <t>ナド</t>
    </rPh>
    <rPh sb="21" eb="23">
      <t>サンカ</t>
    </rPh>
    <phoneticPr fontId="1"/>
  </si>
  <si>
    <t>ジョブカフェの就職相談や合同企業説明会等に参加した。</t>
    <rPh sb="19" eb="20">
      <t>ナド</t>
    </rPh>
    <phoneticPr fontId="1"/>
  </si>
  <si>
    <t>問⑦</t>
    <rPh sb="0" eb="1">
      <t>トイ</t>
    </rPh>
    <phoneticPr fontId="3"/>
  </si>
  <si>
    <t>就職試験を少なくとも一度は受けた。（公務員試験を含む）</t>
    <phoneticPr fontId="3"/>
  </si>
  <si>
    <t>正規雇用者として働いている。（公務員を含む）</t>
    <phoneticPr fontId="3"/>
  </si>
  <si>
    <t>就職試験を一度も受けなかった。</t>
    <phoneticPr fontId="3"/>
  </si>
  <si>
    <t>問２　問１で「②就職試験を一度も受けなかった。」と回答した者の３月末までに就職しなかった、又はできなかった理由
（主たる理由二つ以内）</t>
    <phoneticPr fontId="3"/>
  </si>
  <si>
    <t>※就職希望者以外の進路未決定者を一部含むことから調査回収数が3月末未就職者数を超える場合がある。</t>
    <rPh sb="1" eb="3">
      <t>シュウショク</t>
    </rPh>
    <rPh sb="3" eb="5">
      <t>キボウ</t>
    </rPh>
    <rPh sb="5" eb="6">
      <t>シャ</t>
    </rPh>
    <rPh sb="6" eb="8">
      <t>イガイ</t>
    </rPh>
    <rPh sb="9" eb="11">
      <t>シンロ</t>
    </rPh>
    <rPh sb="11" eb="14">
      <t>ミケッテイ</t>
    </rPh>
    <rPh sb="14" eb="15">
      <t>シャ</t>
    </rPh>
    <rPh sb="16" eb="18">
      <t>イチブ</t>
    </rPh>
    <rPh sb="18" eb="19">
      <t>フク</t>
    </rPh>
    <rPh sb="24" eb="26">
      <t>チョウサ</t>
    </rPh>
    <rPh sb="26" eb="29">
      <t>カイシュウスウ</t>
    </rPh>
    <rPh sb="31" eb="33">
      <t>ガツマツ</t>
    </rPh>
    <rPh sb="33" eb="37">
      <t>ミシュウショクシャ</t>
    </rPh>
    <rPh sb="37" eb="38">
      <t>スウ</t>
    </rPh>
    <rPh sb="39" eb="40">
      <t>コ</t>
    </rPh>
    <rPh sb="42" eb="44">
      <t>バアイ</t>
    </rPh>
    <phoneticPr fontId="3"/>
  </si>
  <si>
    <t>R4.3学卒</t>
    <rPh sb="4" eb="6">
      <t>ガクソツ</t>
    </rPh>
    <phoneticPr fontId="6"/>
  </si>
  <si>
    <t>R5.3学卒</t>
    <rPh sb="4" eb="6">
      <t>ガクソツ</t>
    </rPh>
    <phoneticPr fontId="6"/>
  </si>
  <si>
    <t>％</t>
    <phoneticPr fontId="3"/>
  </si>
  <si>
    <t>令和６年３月卒 新規高卒未就職者に関する状況について</t>
    <rPh sb="0" eb="2">
      <t>レイワ</t>
    </rPh>
    <rPh sb="3" eb="4">
      <t>ネン</t>
    </rPh>
    <rPh sb="5" eb="6">
      <t>ガツ</t>
    </rPh>
    <rPh sb="6" eb="7">
      <t>ソツ</t>
    </rPh>
    <rPh sb="8" eb="10">
      <t>シンキ</t>
    </rPh>
    <rPh sb="10" eb="12">
      <t>コウソツ</t>
    </rPh>
    <rPh sb="12" eb="16">
      <t>ミシュウショクシャ</t>
    </rPh>
    <rPh sb="17" eb="18">
      <t>カン</t>
    </rPh>
    <rPh sb="20" eb="22">
      <t>ジョウキョウ</t>
    </rPh>
    <phoneticPr fontId="6"/>
  </si>
  <si>
    <t xml:space="preserve">  令和６年９月   経済部労働政策局雇用労政課</t>
    <rPh sb="2" eb="4">
      <t>レイワ</t>
    </rPh>
    <rPh sb="5" eb="6">
      <t>ネン</t>
    </rPh>
    <rPh sb="7" eb="8">
      <t>ガツ</t>
    </rPh>
    <phoneticPr fontId="6"/>
  </si>
  <si>
    <t>・令和６年３月高等学校を就職未決定のまま卒業した生徒　</t>
    <phoneticPr fontId="3"/>
  </si>
  <si>
    <t>R6.3学卒</t>
    <rPh sb="4" eb="6">
      <t>ガクソツ</t>
    </rPh>
    <phoneticPr fontId="6"/>
  </si>
  <si>
    <t>R5.3学卒
(前年同期）</t>
    <rPh sb="4" eb="6">
      <t>ガクソツ</t>
    </rPh>
    <rPh sb="8" eb="10">
      <t>ゼンネン</t>
    </rPh>
    <rPh sb="10" eb="12">
      <t>ドウキ</t>
    </rPh>
    <phoneticPr fontId="6"/>
  </si>
  <si>
    <t>欠席が多いことや成績不振などで就職しなかった、又はできなかった。</t>
    <phoneticPr fontId="3"/>
  </si>
  <si>
    <t>希望した職種がなかった。</t>
    <phoneticPr fontId="3"/>
  </si>
  <si>
    <t>保護者の反対など、家庭の事情で就職しなかった、又はできなかった。</t>
    <phoneticPr fontId="3"/>
  </si>
  <si>
    <t>進学から就職に進路変更したため就職先がなかった。</t>
    <phoneticPr fontId="3"/>
  </si>
  <si>
    <t>求人票の資格等の要件を満たすことができなかった。</t>
    <phoneticPr fontId="3"/>
  </si>
  <si>
    <t>自宅から通勤できる就職先がなかった。</t>
    <phoneticPr fontId="3"/>
  </si>
  <si>
    <t>就職と進学のどちらもしたくなかった。</t>
    <phoneticPr fontId="3"/>
  </si>
  <si>
    <t>非正規雇用者として働いている。（国や道などが実施している体験雇用を除く）</t>
    <phoneticPr fontId="6"/>
  </si>
  <si>
    <t>連絡が取れない。</t>
    <phoneticPr fontId="3"/>
  </si>
  <si>
    <t>国や道などが実施している体験雇用を活用している。</t>
    <phoneticPr fontId="3"/>
  </si>
  <si>
    <t>進学している。（国や道などが実施している職業訓練を除く）</t>
    <phoneticPr fontId="3"/>
  </si>
  <si>
    <t>国や道などが実施している職業訓練を受けている。</t>
    <phoneticPr fontId="3"/>
  </si>
  <si>
    <t>希望する勤務地で就職先がないから。</t>
    <phoneticPr fontId="3"/>
  </si>
  <si>
    <t>卒業後、何度も受験したが採用されなかったため。</t>
    <phoneticPr fontId="3"/>
  </si>
  <si>
    <t>生徒や保護者と面談を実施した。</t>
    <phoneticPr fontId="3"/>
  </si>
  <si>
    <t>求人情報を提供した。</t>
    <phoneticPr fontId="3"/>
  </si>
  <si>
    <t>自分が何をしたいのかはっきりしないため。</t>
    <phoneticPr fontId="3"/>
  </si>
  <si>
    <t>働く気がないため。</t>
    <rPh sb="0" eb="1">
      <t>ハタラ</t>
    </rPh>
    <rPh sb="2" eb="3">
      <t>キ</t>
    </rPh>
    <phoneticPr fontId="3"/>
  </si>
  <si>
    <t>保護者と進路希望が一致していないため。</t>
    <phoneticPr fontId="3"/>
  </si>
  <si>
    <t>希望する職種や業種の就職先がないから。</t>
    <phoneticPr fontId="3"/>
  </si>
  <si>
    <t>働く気がないため。</t>
    <rPh sb="0" eb="1">
      <t>ハタラ</t>
    </rPh>
    <rPh sb="2" eb="3">
      <t>キ</t>
    </rPh>
    <phoneticPr fontId="1"/>
  </si>
  <si>
    <t>進学を考えているため。　</t>
    <rPh sb="0" eb="2">
      <t>シンガク</t>
    </rPh>
    <rPh sb="3" eb="4">
      <t>カンガ</t>
    </rPh>
    <phoneticPr fontId="3"/>
  </si>
  <si>
    <t>【参考】　６月末現在の未就職者数の算出方法 = ３月末現在の未就職者（調査回収数）　－　（問３の回答「正規雇用者数」＋「非正規雇用者数」＋「進学者数」）＝　160 - (　22　+　61　+　1　)　＝ 76</t>
    <rPh sb="25" eb="27">
      <t>ガツマツ</t>
    </rPh>
    <rPh sb="27" eb="29">
      <t>ゲンザイ</t>
    </rPh>
    <rPh sb="30" eb="34">
      <t>ミシュウショクシャ</t>
    </rPh>
    <rPh sb="35" eb="37">
      <t>チョウサ</t>
    </rPh>
    <rPh sb="37" eb="40">
      <t>カイシュウスウ</t>
    </rPh>
    <rPh sb="45" eb="46">
      <t>トイ</t>
    </rPh>
    <rPh sb="48" eb="50">
      <t>カイトウ</t>
    </rPh>
    <rPh sb="51" eb="53">
      <t>セイキ</t>
    </rPh>
    <rPh sb="53" eb="56">
      <t>コヨウシャ</t>
    </rPh>
    <rPh sb="56" eb="57">
      <t>スウ</t>
    </rPh>
    <rPh sb="60" eb="63">
      <t>ヒセイキ</t>
    </rPh>
    <rPh sb="63" eb="66">
      <t>コヨウシャ</t>
    </rPh>
    <rPh sb="66" eb="67">
      <t>スウ</t>
    </rPh>
    <rPh sb="70" eb="73">
      <t>シンガクシャ</t>
    </rPh>
    <rPh sb="73" eb="74">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</si>
</sst>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Red]\(#,##0.0\)"/>
    <numFmt numFmtId="177" formatCode="#,##0_);[Red]\(#,##0\)"/>
    <numFmt numFmtId="178" formatCode="#,##0.0_ "/>
    <numFmt numFmtId="179" formatCode="0_);[Red]\(0\)"/>
    <numFmt numFmtId="180" formatCode="#,##0.0;&quot;▲ &quot;#,##0.0"/>
    <numFmt numFmtId="181" formatCode="0.0"/>
  </numFmts>
  <fonts count="25" x14ac:knownFonts="1">
    <font>
      <sz val="11"/>
      <color theme="1"/>
      <name val="游ゴシック"/>
      <family val="2"/>
      <scheme val="minor"/>
    </font>
    <font>
      <sz val="11"/>
      <color theme="1"/>
      <name val="游ゴシック"/>
      <family val="2"/>
      <scheme val="minor"/>
    </font>
    <font>
      <sz val="11"/>
      <name val="ＭＳ Ｐゴシック"/>
      <family val="3"/>
      <charset val="128"/>
    </font>
    <font>
      <sz val="6"/>
      <name val="游ゴシック"/>
      <family val="3"/>
      <charset val="128"/>
      <scheme val="minor"/>
    </font>
    <font>
      <sz val="8"/>
      <name val="ＭＳ Ｐゴシック"/>
      <family val="3"/>
      <charset val="128"/>
    </font>
    <font>
      <sz val="18"/>
      <name val="ＤＨＰ特太ゴシック体"/>
      <family val="3"/>
      <charset val="128"/>
    </font>
    <font>
      <sz val="6"/>
      <name val="ＭＳ Ｐゴシック"/>
      <family val="3"/>
      <charset val="128"/>
    </font>
    <font>
      <sz val="8"/>
      <name val="ＤＨＰ特太ゴシック体"/>
      <family val="3"/>
      <charset val="128"/>
    </font>
    <font>
      <b/>
      <sz val="11"/>
      <name val="ＭＳ Ｐゴシック"/>
      <family val="3"/>
      <charset val="128"/>
    </font>
    <font>
      <b/>
      <sz val="8"/>
      <name val="ＭＳ Ｐゴシック"/>
      <family val="3"/>
      <charset val="128"/>
    </font>
    <font>
      <sz val="12"/>
      <name val="ＭＳ Ｐゴシック"/>
      <family val="3"/>
      <charset val="128"/>
    </font>
    <font>
      <b/>
      <sz val="14"/>
      <name val="游ゴシック Light"/>
      <family val="3"/>
      <charset val="128"/>
      <scheme val="major"/>
    </font>
    <font>
      <sz val="14"/>
      <name val="ＭＳ Ｐゴシック"/>
      <family val="3"/>
      <charset val="128"/>
    </font>
    <font>
      <sz val="12"/>
      <name val="游ゴシック Light"/>
      <family val="3"/>
      <charset val="128"/>
      <scheme val="major"/>
    </font>
    <font>
      <sz val="10"/>
      <name val="ＭＳ Ｐゴシック"/>
      <family val="3"/>
      <charset val="128"/>
    </font>
    <font>
      <sz val="10"/>
      <name val="游ゴシック Light"/>
      <family val="3"/>
      <charset val="128"/>
      <scheme val="major"/>
    </font>
    <font>
      <sz val="8"/>
      <name val="游ゴシック Light"/>
      <family val="3"/>
      <charset val="128"/>
      <scheme val="major"/>
    </font>
    <font>
      <sz val="11"/>
      <name val="游ゴシック Light"/>
      <family val="3"/>
      <charset val="128"/>
      <scheme val="major"/>
    </font>
    <font>
      <b/>
      <sz val="11"/>
      <name val="游ゴシック Light"/>
      <family val="3"/>
      <charset val="128"/>
      <scheme val="major"/>
    </font>
    <font>
      <b/>
      <sz val="14"/>
      <name val="ＭＳ Ｐゴシック"/>
      <family val="3"/>
      <charset val="128"/>
    </font>
    <font>
      <b/>
      <sz val="10"/>
      <name val="游ゴシック Light"/>
      <family val="3"/>
      <charset val="128"/>
      <scheme val="major"/>
    </font>
    <font>
      <sz val="9"/>
      <name val="游ゴシック Light"/>
      <family val="3"/>
      <charset val="128"/>
      <scheme val="major"/>
    </font>
    <font>
      <sz val="9"/>
      <name val="ＭＳ Ｐゴシック"/>
      <family val="3"/>
      <charset val="128"/>
    </font>
    <font>
      <b/>
      <sz val="11"/>
      <name val="HG丸ｺﾞｼｯｸM-PRO"/>
      <family val="3"/>
      <charset val="128"/>
    </font>
    <font>
      <sz val="11"/>
      <name val="游ゴシック"/>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79998168889431442"/>
        <bgColor indexed="64"/>
      </patternFill>
    </fill>
  </fills>
  <borders count="3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s>
  <cellStyleXfs count="4">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cellStyleXfs>
  <cellXfs count="156">
    <xf numFmtId="0" fontId="0" fillId="0" borderId="0" xfId="0"/>
    <xf numFmtId="0" fontId="2" fillId="0" borderId="0" xfId="3" applyFill="1" applyAlignment="1">
      <alignment vertical="center"/>
    </xf>
    <xf numFmtId="0" fontId="4" fillId="0" borderId="0" xfId="3" applyFont="1" applyFill="1" applyAlignment="1">
      <alignment vertical="center"/>
    </xf>
    <xf numFmtId="0" fontId="7" fillId="0" borderId="0" xfId="3" applyFont="1" applyFill="1" applyAlignment="1">
      <alignment horizontal="center" vertical="center"/>
    </xf>
    <xf numFmtId="0" fontId="4" fillId="0" borderId="0" xfId="3" applyFont="1" applyFill="1" applyAlignment="1">
      <alignment horizontal="center" vertical="center"/>
    </xf>
    <xf numFmtId="0" fontId="9" fillId="0" borderId="0" xfId="3" applyFont="1" applyFill="1" applyAlignment="1">
      <alignment horizontal="center" vertical="center"/>
    </xf>
    <xf numFmtId="0" fontId="8" fillId="0" borderId="0" xfId="3" applyFont="1" applyFill="1" applyAlignment="1">
      <alignment horizontal="center" vertical="center"/>
    </xf>
    <xf numFmtId="0" fontId="8" fillId="0" borderId="0" xfId="3" applyFont="1" applyFill="1" applyAlignment="1">
      <alignment vertical="center"/>
    </xf>
    <xf numFmtId="177" fontId="13" fillId="0" borderId="0" xfId="3" applyNumberFormat="1" applyFont="1" applyFill="1" applyAlignment="1">
      <alignment vertical="center"/>
    </xf>
    <xf numFmtId="0" fontId="10" fillId="0" borderId="0" xfId="3" applyFont="1" applyFill="1" applyAlignment="1">
      <alignment vertical="center"/>
    </xf>
    <xf numFmtId="177" fontId="4" fillId="0" borderId="0" xfId="3" applyNumberFormat="1" applyFont="1" applyFill="1" applyAlignment="1">
      <alignment vertical="center"/>
    </xf>
    <xf numFmtId="176" fontId="15" fillId="0" borderId="0" xfId="3" applyNumberFormat="1" applyFont="1" applyFill="1" applyAlignment="1">
      <alignment horizontal="right" vertical="center"/>
    </xf>
    <xf numFmtId="0" fontId="16" fillId="0" borderId="0" xfId="3" applyFont="1" applyFill="1" applyAlignment="1">
      <alignment horizontal="center" vertical="center"/>
    </xf>
    <xf numFmtId="0" fontId="14" fillId="0" borderId="8" xfId="3" applyFont="1" applyFill="1" applyBorder="1" applyAlignment="1">
      <alignment horizontal="center" vertical="center"/>
    </xf>
    <xf numFmtId="38" fontId="2" fillId="0" borderId="10" xfId="1" applyFont="1" applyFill="1" applyBorder="1" applyAlignment="1">
      <alignment vertical="center"/>
    </xf>
    <xf numFmtId="38" fontId="2" fillId="0" borderId="2" xfId="1" applyFont="1" applyFill="1" applyBorder="1" applyAlignment="1">
      <alignment horizontal="right" vertical="center"/>
    </xf>
    <xf numFmtId="38" fontId="2" fillId="0" borderId="8" xfId="1" applyFont="1" applyFill="1" applyBorder="1" applyAlignment="1">
      <alignment horizontal="right" vertical="center"/>
    </xf>
    <xf numFmtId="38" fontId="2" fillId="0" borderId="5" xfId="1" applyFont="1" applyFill="1" applyBorder="1" applyAlignment="1">
      <alignment horizontal="right" vertical="center"/>
    </xf>
    <xf numFmtId="177" fontId="16" fillId="0" borderId="0" xfId="3" applyNumberFormat="1" applyFont="1" applyFill="1" applyAlignment="1">
      <alignment vertical="center"/>
    </xf>
    <xf numFmtId="177" fontId="16" fillId="0" borderId="0" xfId="3" applyNumberFormat="1" applyFont="1" applyFill="1" applyBorder="1" applyAlignment="1">
      <alignment vertical="center" shrinkToFit="1"/>
    </xf>
    <xf numFmtId="177" fontId="16" fillId="0" borderId="0" xfId="3" applyNumberFormat="1" applyFont="1" applyFill="1" applyBorder="1" applyAlignment="1">
      <alignment horizontal="right" vertical="center"/>
    </xf>
    <xf numFmtId="176" fontId="16" fillId="0" borderId="0" xfId="3" applyNumberFormat="1" applyFont="1" applyFill="1" applyBorder="1" applyAlignment="1">
      <alignment horizontal="right" vertical="center"/>
    </xf>
    <xf numFmtId="177" fontId="18" fillId="0" borderId="0" xfId="3" applyNumberFormat="1" applyFont="1" applyFill="1" applyAlignment="1">
      <alignment vertical="center"/>
    </xf>
    <xf numFmtId="177" fontId="11" fillId="0" borderId="0" xfId="3" applyNumberFormat="1" applyFont="1" applyFill="1" applyAlignment="1" applyProtection="1">
      <alignment vertical="center" wrapText="1" shrinkToFit="1"/>
      <protection locked="0"/>
    </xf>
    <xf numFmtId="177" fontId="15" fillId="0" borderId="10" xfId="3" applyNumberFormat="1" applyFont="1" applyFill="1" applyBorder="1" applyAlignment="1">
      <alignment horizontal="center" vertical="center"/>
    </xf>
    <xf numFmtId="177" fontId="21" fillId="0" borderId="0" xfId="3" applyNumberFormat="1" applyFont="1" applyFill="1" applyAlignment="1">
      <alignment vertical="center"/>
    </xf>
    <xf numFmtId="177" fontId="20" fillId="0" borderId="10" xfId="3" applyNumberFormat="1" applyFont="1" applyFill="1" applyBorder="1" applyAlignment="1">
      <alignment horizontal="center" vertical="center"/>
    </xf>
    <xf numFmtId="177" fontId="20" fillId="0" borderId="26" xfId="3" applyNumberFormat="1" applyFont="1" applyFill="1" applyBorder="1" applyAlignment="1">
      <alignment horizontal="center" vertical="center"/>
    </xf>
    <xf numFmtId="177" fontId="17" fillId="0" borderId="24" xfId="3" applyNumberFormat="1" applyFont="1" applyFill="1" applyBorder="1" applyAlignment="1">
      <alignment horizontal="right" vertical="center"/>
    </xf>
    <xf numFmtId="178" fontId="17" fillId="0" borderId="7" xfId="3" applyNumberFormat="1" applyFont="1" applyFill="1" applyBorder="1" applyAlignment="1">
      <alignment horizontal="right" vertical="center"/>
    </xf>
    <xf numFmtId="179" fontId="17" fillId="0" borderId="10" xfId="3" applyNumberFormat="1" applyFont="1" applyFill="1" applyBorder="1" applyAlignment="1">
      <alignment horizontal="right" vertical="center"/>
    </xf>
    <xf numFmtId="178" fontId="17" fillId="0" borderId="28" xfId="3" applyNumberFormat="1" applyFont="1" applyFill="1" applyBorder="1" applyAlignment="1">
      <alignment horizontal="right" vertical="center"/>
    </xf>
    <xf numFmtId="177" fontId="17" fillId="0" borderId="29" xfId="3" applyNumberFormat="1" applyFont="1" applyFill="1" applyBorder="1" applyAlignment="1">
      <alignment horizontal="right" vertical="center"/>
    </xf>
    <xf numFmtId="180" fontId="17" fillId="0" borderId="10" xfId="3" applyNumberFormat="1" applyFont="1" applyFill="1" applyBorder="1" applyAlignment="1">
      <alignment horizontal="right" vertical="center"/>
    </xf>
    <xf numFmtId="178" fontId="17" fillId="0" borderId="2" xfId="3" applyNumberFormat="1" applyFont="1" applyFill="1" applyBorder="1" applyAlignment="1">
      <alignment horizontal="right" vertical="center"/>
    </xf>
    <xf numFmtId="177" fontId="17" fillId="0" borderId="7" xfId="3" applyNumberFormat="1" applyFont="1" applyFill="1" applyBorder="1" applyAlignment="1">
      <alignment horizontal="center" vertical="center"/>
    </xf>
    <xf numFmtId="177" fontId="17" fillId="0" borderId="30" xfId="3" applyNumberFormat="1" applyFont="1" applyFill="1" applyBorder="1" applyAlignment="1">
      <alignment vertical="center"/>
    </xf>
    <xf numFmtId="176" fontId="17" fillId="0" borderId="31" xfId="3" applyNumberFormat="1" applyFont="1" applyFill="1" applyBorder="1" applyAlignment="1">
      <alignment horizontal="right" vertical="center"/>
    </xf>
    <xf numFmtId="179" fontId="17" fillId="0" borderId="32" xfId="3" applyNumberFormat="1" applyFont="1" applyFill="1" applyBorder="1" applyAlignment="1">
      <alignment horizontal="right" vertical="center"/>
    </xf>
    <xf numFmtId="176" fontId="17" fillId="0" borderId="32" xfId="3" applyNumberFormat="1" applyFont="1" applyFill="1" applyBorder="1" applyAlignment="1">
      <alignment horizontal="right" vertical="center"/>
    </xf>
    <xf numFmtId="176" fontId="17" fillId="0" borderId="33" xfId="3" applyNumberFormat="1" applyFont="1" applyFill="1" applyBorder="1" applyAlignment="1">
      <alignment horizontal="right" vertical="center"/>
    </xf>
    <xf numFmtId="177" fontId="17" fillId="0" borderId="29" xfId="3" applyNumberFormat="1" applyFont="1" applyFill="1" applyBorder="1" applyAlignment="1">
      <alignment vertical="center"/>
    </xf>
    <xf numFmtId="181" fontId="17" fillId="0" borderId="10" xfId="2" applyNumberFormat="1" applyFont="1" applyFill="1" applyBorder="1" applyAlignment="1">
      <alignment horizontal="right" vertical="center"/>
    </xf>
    <xf numFmtId="176" fontId="17" fillId="0" borderId="10" xfId="3" applyNumberFormat="1" applyFont="1" applyFill="1" applyBorder="1" applyAlignment="1">
      <alignment horizontal="right" vertical="center"/>
    </xf>
    <xf numFmtId="177" fontId="21" fillId="0" borderId="0" xfId="3" applyNumberFormat="1" applyFont="1" applyFill="1" applyBorder="1" applyAlignment="1">
      <alignment horizontal="center" vertical="center"/>
    </xf>
    <xf numFmtId="177" fontId="21" fillId="0" borderId="0" xfId="3" applyNumberFormat="1" applyFont="1" applyFill="1" applyBorder="1" applyAlignment="1">
      <alignment horizontal="left" vertical="center"/>
    </xf>
    <xf numFmtId="177" fontId="17" fillId="0" borderId="4" xfId="3" applyNumberFormat="1" applyFont="1" applyFill="1" applyBorder="1" applyAlignment="1">
      <alignment horizontal="right" vertical="center"/>
    </xf>
    <xf numFmtId="181" fontId="17" fillId="0" borderId="7" xfId="2" applyNumberFormat="1" applyFont="1" applyFill="1" applyBorder="1" applyAlignment="1">
      <alignment horizontal="right" vertical="center"/>
    </xf>
    <xf numFmtId="176" fontId="17" fillId="0" borderId="32" xfId="3" applyNumberFormat="1" applyFont="1" applyFill="1" applyBorder="1" applyAlignment="1">
      <alignment vertical="center"/>
    </xf>
    <xf numFmtId="177" fontId="17" fillId="0" borderId="32" xfId="3" applyNumberFormat="1" applyFont="1" applyFill="1" applyBorder="1" applyAlignment="1">
      <alignment vertical="center"/>
    </xf>
    <xf numFmtId="176" fontId="17" fillId="0" borderId="33" xfId="3" applyNumberFormat="1" applyFont="1" applyFill="1" applyBorder="1" applyAlignment="1">
      <alignment vertical="center"/>
    </xf>
    <xf numFmtId="177" fontId="17" fillId="0" borderId="4" xfId="3" applyNumberFormat="1" applyFont="1" applyFill="1" applyBorder="1" applyAlignment="1">
      <alignment vertical="center"/>
    </xf>
    <xf numFmtId="176" fontId="17" fillId="0" borderId="10" xfId="3" applyNumberFormat="1" applyFont="1" applyFill="1" applyBorder="1" applyAlignment="1">
      <alignment vertical="center"/>
    </xf>
    <xf numFmtId="177" fontId="17" fillId="0" borderId="0" xfId="3" applyNumberFormat="1" applyFont="1" applyFill="1" applyBorder="1" applyAlignment="1">
      <alignment horizontal="center" vertical="center"/>
    </xf>
    <xf numFmtId="177" fontId="17" fillId="0" borderId="0" xfId="3" applyNumberFormat="1" applyFont="1" applyFill="1" applyBorder="1" applyAlignment="1">
      <alignment vertical="center"/>
    </xf>
    <xf numFmtId="176" fontId="17" fillId="0" borderId="0" xfId="3" applyNumberFormat="1" applyFont="1" applyFill="1" applyBorder="1" applyAlignment="1">
      <alignment horizontal="right" vertical="center"/>
    </xf>
    <xf numFmtId="179" fontId="17" fillId="0" borderId="0" xfId="3" applyNumberFormat="1" applyFont="1" applyFill="1" applyBorder="1" applyAlignment="1">
      <alignment horizontal="right" vertical="center"/>
    </xf>
    <xf numFmtId="0" fontId="17" fillId="0" borderId="0" xfId="2" applyNumberFormat="1" applyFont="1" applyFill="1" applyBorder="1" applyAlignment="1">
      <alignment horizontal="right" vertical="center"/>
    </xf>
    <xf numFmtId="177" fontId="17" fillId="0" borderId="33" xfId="3" applyNumberFormat="1" applyFont="1" applyFill="1" applyBorder="1" applyAlignment="1">
      <alignment vertical="center"/>
    </xf>
    <xf numFmtId="177" fontId="21" fillId="0" borderId="0" xfId="3" applyNumberFormat="1" applyFont="1" applyFill="1" applyBorder="1" applyAlignment="1">
      <alignment horizontal="center" vertical="center" wrapText="1"/>
    </xf>
    <xf numFmtId="177" fontId="21" fillId="0" borderId="0" xfId="3" applyNumberFormat="1" applyFont="1" applyFill="1" applyBorder="1" applyAlignment="1">
      <alignment horizontal="left" vertical="center" wrapText="1"/>
    </xf>
    <xf numFmtId="176" fontId="17" fillId="0" borderId="0" xfId="3" applyNumberFormat="1" applyFont="1" applyFill="1" applyBorder="1" applyAlignment="1">
      <alignment vertical="center"/>
    </xf>
    <xf numFmtId="177" fontId="17" fillId="0" borderId="2" xfId="3" applyNumberFormat="1" applyFont="1" applyFill="1" applyBorder="1" applyAlignment="1">
      <alignment horizontal="center" vertical="center"/>
    </xf>
    <xf numFmtId="177" fontId="17" fillId="0" borderId="10" xfId="3" applyNumberFormat="1" applyFont="1" applyFill="1" applyBorder="1" applyAlignment="1">
      <alignment horizontal="right" vertical="center"/>
    </xf>
    <xf numFmtId="0" fontId="14" fillId="0" borderId="0" xfId="3" applyFont="1" applyFill="1" applyAlignment="1">
      <alignment vertical="center"/>
    </xf>
    <xf numFmtId="177" fontId="19" fillId="0" borderId="0" xfId="3" applyNumberFormat="1" applyFont="1" applyFill="1" applyAlignment="1" applyProtection="1">
      <alignment vertical="center" wrapText="1" shrinkToFit="1"/>
      <protection locked="0"/>
    </xf>
    <xf numFmtId="178" fontId="17" fillId="0" borderId="10" xfId="3" applyNumberFormat="1" applyFont="1" applyFill="1" applyBorder="1" applyAlignment="1">
      <alignment horizontal="right" vertical="center"/>
    </xf>
    <xf numFmtId="178" fontId="17" fillId="0" borderId="26" xfId="3" applyNumberFormat="1" applyFont="1" applyFill="1" applyBorder="1" applyAlignment="1">
      <alignment horizontal="right" vertical="center"/>
    </xf>
    <xf numFmtId="0" fontId="14" fillId="0" borderId="3" xfId="3" applyFont="1" applyFill="1" applyBorder="1" applyAlignment="1">
      <alignment horizontal="center" vertical="center"/>
    </xf>
    <xf numFmtId="0" fontId="14" fillId="0" borderId="4" xfId="3" applyFont="1" applyFill="1" applyBorder="1" applyAlignment="1">
      <alignment horizontal="center" vertical="center"/>
    </xf>
    <xf numFmtId="0" fontId="5" fillId="0" borderId="0" xfId="3" applyFont="1" applyFill="1" applyAlignment="1">
      <alignment horizontal="center" vertical="center"/>
    </xf>
    <xf numFmtId="0" fontId="8" fillId="0" borderId="0" xfId="3" applyFont="1" applyFill="1" applyAlignment="1">
      <alignment horizontal="center" vertical="center"/>
    </xf>
    <xf numFmtId="176" fontId="10" fillId="0" borderId="0" xfId="3" applyNumberFormat="1" applyFont="1" applyFill="1" applyAlignment="1">
      <alignment horizontal="center" vertical="center"/>
    </xf>
    <xf numFmtId="0" fontId="2" fillId="0" borderId="0" xfId="3" applyFont="1" applyFill="1" applyAlignment="1">
      <alignment vertical="center"/>
    </xf>
    <xf numFmtId="0" fontId="0" fillId="3" borderId="0" xfId="0" applyFill="1" applyAlignment="1">
      <alignment horizontal="center"/>
    </xf>
    <xf numFmtId="0" fontId="0" fillId="4" borderId="0" xfId="0" applyFill="1" applyAlignment="1">
      <alignment horizontal="center"/>
    </xf>
    <xf numFmtId="0" fontId="0" fillId="5" borderId="0" xfId="0" applyFill="1" applyAlignment="1">
      <alignment horizontal="center"/>
    </xf>
    <xf numFmtId="0" fontId="0" fillId="0" borderId="10" xfId="0" applyBorder="1"/>
    <xf numFmtId="38" fontId="2" fillId="0" borderId="10" xfId="1" applyFont="1" applyFill="1" applyBorder="1" applyAlignment="1">
      <alignment horizontal="right" vertical="center"/>
    </xf>
    <xf numFmtId="38" fontId="2" fillId="2" borderId="10" xfId="1" applyFont="1" applyFill="1" applyBorder="1" applyAlignment="1">
      <alignment horizontal="right" vertical="center"/>
    </xf>
    <xf numFmtId="181" fontId="17" fillId="0" borderId="2" xfId="2" applyNumberFormat="1" applyFont="1" applyFill="1" applyBorder="1" applyAlignment="1">
      <alignment horizontal="right" vertical="center"/>
    </xf>
    <xf numFmtId="176" fontId="17" fillId="0" borderId="31" xfId="3" applyNumberFormat="1" applyFont="1" applyFill="1" applyBorder="1" applyAlignment="1">
      <alignment vertical="center"/>
    </xf>
    <xf numFmtId="177" fontId="17" fillId="0" borderId="10" xfId="3" applyNumberFormat="1" applyFont="1" applyFill="1" applyBorder="1" applyAlignment="1">
      <alignment horizontal="left" vertical="center" shrinkToFit="1"/>
    </xf>
    <xf numFmtId="177" fontId="17" fillId="0" borderId="2" xfId="3" applyNumberFormat="1" applyFont="1" applyFill="1" applyBorder="1" applyAlignment="1">
      <alignment horizontal="left" vertical="center" shrinkToFit="1"/>
    </xf>
    <xf numFmtId="177" fontId="20" fillId="0" borderId="7" xfId="3" applyNumberFormat="1" applyFont="1" applyFill="1" applyBorder="1" applyAlignment="1">
      <alignment horizontal="center" vertical="center"/>
    </xf>
    <xf numFmtId="177" fontId="20" fillId="0" borderId="1" xfId="3" applyNumberFormat="1" applyFont="1" applyFill="1" applyBorder="1" applyAlignment="1">
      <alignment horizontal="center" vertical="center"/>
    </xf>
    <xf numFmtId="177" fontId="20" fillId="0" borderId="21" xfId="3" applyNumberFormat="1" applyFont="1" applyFill="1" applyBorder="1" applyAlignment="1">
      <alignment horizontal="center" vertical="center"/>
    </xf>
    <xf numFmtId="177" fontId="19" fillId="0" borderId="0" xfId="3" applyNumberFormat="1" applyFont="1" applyFill="1" applyAlignment="1" applyProtection="1">
      <alignment horizontal="left" vertical="center" wrapText="1" shrinkToFit="1"/>
      <protection locked="0"/>
    </xf>
    <xf numFmtId="177" fontId="19" fillId="0" borderId="1" xfId="3" applyNumberFormat="1" applyFont="1" applyFill="1" applyBorder="1" applyAlignment="1" applyProtection="1">
      <alignment horizontal="left" vertical="center" wrapText="1" shrinkToFit="1"/>
      <protection locked="0"/>
    </xf>
    <xf numFmtId="177" fontId="15" fillId="0" borderId="5" xfId="3" applyNumberFormat="1" applyFont="1" applyFill="1" applyBorder="1" applyAlignment="1">
      <alignment horizontal="center" vertical="center"/>
    </xf>
    <xf numFmtId="177" fontId="15" fillId="0" borderId="12" xfId="3" applyNumberFormat="1" applyFont="1" applyFill="1" applyBorder="1" applyAlignment="1">
      <alignment horizontal="center" vertical="center"/>
    </xf>
    <xf numFmtId="177" fontId="15" fillId="0" borderId="3" xfId="3" applyNumberFormat="1" applyFont="1" applyFill="1" applyBorder="1" applyAlignment="1">
      <alignment horizontal="center" vertical="center"/>
    </xf>
    <xf numFmtId="177" fontId="15" fillId="0" borderId="4" xfId="3" applyNumberFormat="1" applyFont="1" applyFill="1" applyBorder="1" applyAlignment="1">
      <alignment horizontal="center" vertical="center"/>
    </xf>
    <xf numFmtId="177" fontId="20" fillId="0" borderId="13" xfId="3" applyNumberFormat="1" applyFont="1" applyFill="1" applyBorder="1" applyAlignment="1">
      <alignment horizontal="center" vertical="center"/>
    </xf>
    <xf numFmtId="177" fontId="20" fillId="0" borderId="14" xfId="3" applyNumberFormat="1" applyFont="1" applyFill="1" applyBorder="1" applyAlignment="1">
      <alignment horizontal="center" vertical="center"/>
    </xf>
    <xf numFmtId="0" fontId="14" fillId="0" borderId="14" xfId="3" applyFont="1" applyFill="1" applyBorder="1" applyAlignment="1">
      <alignment horizontal="center" vertical="center"/>
    </xf>
    <xf numFmtId="0" fontId="14" fillId="0" borderId="15" xfId="3" applyFont="1" applyFill="1" applyBorder="1" applyAlignment="1">
      <alignment horizontal="center" vertical="center"/>
    </xf>
    <xf numFmtId="177" fontId="15" fillId="0" borderId="3" xfId="3" applyNumberFormat="1" applyFont="1" applyFill="1" applyBorder="1" applyAlignment="1">
      <alignment horizontal="center" vertical="center" wrapText="1"/>
    </xf>
    <xf numFmtId="177" fontId="15" fillId="0" borderId="4" xfId="3" applyNumberFormat="1" applyFont="1" applyFill="1" applyBorder="1" applyAlignment="1">
      <alignment horizontal="center" vertical="center" wrapText="1"/>
    </xf>
    <xf numFmtId="177" fontId="20" fillId="0" borderId="16" xfId="3" applyNumberFormat="1" applyFont="1" applyFill="1" applyBorder="1" applyAlignment="1">
      <alignment horizontal="center" vertical="center"/>
    </xf>
    <xf numFmtId="177" fontId="20" fillId="0" borderId="17" xfId="3" applyNumberFormat="1" applyFont="1" applyFill="1" applyBorder="1" applyAlignment="1">
      <alignment horizontal="center" vertical="center"/>
    </xf>
    <xf numFmtId="177" fontId="20" fillId="0" borderId="18" xfId="3" applyNumberFormat="1" applyFont="1" applyFill="1" applyBorder="1" applyAlignment="1">
      <alignment horizontal="center" vertical="center"/>
    </xf>
    <xf numFmtId="177" fontId="20" fillId="0" borderId="19" xfId="3" applyNumberFormat="1" applyFont="1" applyFill="1" applyBorder="1" applyAlignment="1">
      <alignment horizontal="center" vertical="center"/>
    </xf>
    <xf numFmtId="9" fontId="20" fillId="0" borderId="6" xfId="2" applyFont="1" applyFill="1" applyBorder="1" applyAlignment="1">
      <alignment horizontal="center" vertical="center"/>
    </xf>
    <xf numFmtId="9" fontId="20" fillId="0" borderId="34" xfId="2" applyFont="1" applyFill="1" applyBorder="1" applyAlignment="1">
      <alignment horizontal="center" vertical="center"/>
    </xf>
    <xf numFmtId="9" fontId="20" fillId="0" borderId="9" xfId="2" applyFont="1" applyFill="1" applyBorder="1" applyAlignment="1">
      <alignment horizontal="center" vertical="center"/>
    </xf>
    <xf numFmtId="177" fontId="15" fillId="0" borderId="8" xfId="3" applyNumberFormat="1" applyFont="1" applyFill="1" applyBorder="1" applyAlignment="1">
      <alignment horizontal="center" vertical="center"/>
    </xf>
    <xf numFmtId="177" fontId="15" fillId="0" borderId="23" xfId="3" applyNumberFormat="1" applyFont="1" applyFill="1" applyBorder="1" applyAlignment="1">
      <alignment horizontal="center" vertical="center"/>
    </xf>
    <xf numFmtId="177" fontId="15" fillId="0" borderId="25" xfId="3" applyNumberFormat="1" applyFont="1" applyFill="1" applyBorder="1" applyAlignment="1">
      <alignment horizontal="center" vertical="center"/>
    </xf>
    <xf numFmtId="177" fontId="15" fillId="0" borderId="8" xfId="3" applyNumberFormat="1" applyFont="1" applyFill="1" applyBorder="1" applyAlignment="1">
      <alignment horizontal="center" vertical="center" wrapText="1"/>
    </xf>
    <xf numFmtId="177" fontId="20" fillId="0" borderId="20" xfId="3" applyNumberFormat="1" applyFont="1" applyFill="1" applyBorder="1" applyAlignment="1">
      <alignment horizontal="center" vertical="center"/>
    </xf>
    <xf numFmtId="177" fontId="20" fillId="0" borderId="24" xfId="3" applyNumberFormat="1" applyFont="1" applyFill="1" applyBorder="1" applyAlignment="1">
      <alignment horizontal="center" vertical="center"/>
    </xf>
    <xf numFmtId="177" fontId="20" fillId="0" borderId="8" xfId="3" applyNumberFormat="1" applyFont="1" applyFill="1" applyBorder="1" applyAlignment="1">
      <alignment horizontal="center" vertical="center"/>
    </xf>
    <xf numFmtId="177" fontId="20" fillId="0" borderId="25" xfId="3" applyNumberFormat="1" applyFont="1" applyFill="1" applyBorder="1" applyAlignment="1">
      <alignment horizontal="center" vertical="center"/>
    </xf>
    <xf numFmtId="177" fontId="17" fillId="0" borderId="3" xfId="3" applyNumberFormat="1" applyFont="1" applyFill="1" applyBorder="1" applyAlignment="1">
      <alignment horizontal="left" vertical="center" shrinkToFit="1"/>
    </xf>
    <xf numFmtId="177" fontId="20" fillId="0" borderId="6" xfId="3" applyNumberFormat="1" applyFont="1" applyFill="1" applyBorder="1" applyAlignment="1">
      <alignment horizontal="center" vertical="center"/>
    </xf>
    <xf numFmtId="177" fontId="20" fillId="0" borderId="34" xfId="3" applyNumberFormat="1" applyFont="1" applyFill="1" applyBorder="1" applyAlignment="1">
      <alignment horizontal="center" vertical="center"/>
    </xf>
    <xf numFmtId="177" fontId="20" fillId="0" borderId="9" xfId="3" applyNumberFormat="1" applyFont="1" applyFill="1" applyBorder="1" applyAlignment="1">
      <alignment horizontal="center" vertical="center"/>
    </xf>
    <xf numFmtId="177" fontId="19" fillId="0" borderId="0" xfId="3" applyNumberFormat="1" applyFont="1" applyFill="1" applyBorder="1" applyAlignment="1" applyProtection="1">
      <alignment horizontal="left" vertical="center" wrapText="1" shrinkToFit="1"/>
      <protection locked="0"/>
    </xf>
    <xf numFmtId="177" fontId="17" fillId="0" borderId="27" xfId="3" applyNumberFormat="1" applyFont="1" applyFill="1" applyBorder="1" applyAlignment="1">
      <alignment horizontal="left" vertical="center" shrinkToFit="1"/>
    </xf>
    <xf numFmtId="0" fontId="2" fillId="0" borderId="0" xfId="3" applyFont="1" applyFill="1" applyBorder="1" applyAlignment="1">
      <alignment horizontal="right" wrapText="1"/>
    </xf>
    <xf numFmtId="49" fontId="2" fillId="0" borderId="0" xfId="1" applyNumberFormat="1" applyFont="1" applyFill="1" applyBorder="1" applyAlignment="1">
      <alignment horizontal="center" vertical="center" shrinkToFit="1"/>
    </xf>
    <xf numFmtId="177" fontId="11" fillId="0" borderId="0" xfId="3" applyNumberFormat="1" applyFont="1" applyFill="1" applyAlignment="1">
      <alignment vertical="center"/>
    </xf>
    <xf numFmtId="0" fontId="12" fillId="0" borderId="0" xfId="3" applyFont="1" applyFill="1" applyAlignment="1">
      <alignment vertical="center"/>
    </xf>
    <xf numFmtId="9" fontId="20" fillId="0" borderId="20" xfId="2" applyFont="1" applyFill="1" applyBorder="1" applyAlignment="1">
      <alignment horizontal="center" vertical="center"/>
    </xf>
    <xf numFmtId="9" fontId="20" fillId="0" borderId="22" xfId="2" applyFont="1" applyFill="1" applyBorder="1" applyAlignment="1">
      <alignment horizontal="center" vertical="center"/>
    </xf>
    <xf numFmtId="9" fontId="20" fillId="0" borderId="24" xfId="2" applyFont="1" applyFill="1" applyBorder="1" applyAlignment="1">
      <alignment horizontal="center" vertical="center"/>
    </xf>
    <xf numFmtId="0" fontId="2" fillId="0" borderId="0" xfId="3" applyFont="1" applyFill="1" applyAlignment="1">
      <alignment horizontal="right" vertical="center"/>
    </xf>
    <xf numFmtId="0" fontId="24" fillId="0" borderId="0" xfId="0" applyFont="1" applyAlignment="1">
      <alignment horizontal="right"/>
    </xf>
    <xf numFmtId="38" fontId="17" fillId="2" borderId="10" xfId="1" applyFont="1" applyFill="1" applyBorder="1" applyAlignment="1">
      <alignment horizontal="right" vertical="center"/>
    </xf>
    <xf numFmtId="0" fontId="15" fillId="0" borderId="10" xfId="3" applyFont="1" applyFill="1" applyBorder="1" applyAlignment="1">
      <alignment horizontal="left" vertical="center"/>
    </xf>
    <xf numFmtId="0" fontId="14" fillId="0" borderId="10" xfId="3" applyFont="1" applyFill="1" applyBorder="1" applyAlignment="1">
      <alignment horizontal="left" vertical="center"/>
    </xf>
    <xf numFmtId="38" fontId="17" fillId="0" borderId="2" xfId="1" applyFont="1" applyFill="1" applyBorder="1" applyAlignment="1">
      <alignment horizontal="right" vertical="center"/>
    </xf>
    <xf numFmtId="38" fontId="17" fillId="0" borderId="4" xfId="1" applyFont="1" applyFill="1" applyBorder="1" applyAlignment="1">
      <alignment horizontal="right" vertical="center"/>
    </xf>
    <xf numFmtId="0" fontId="19" fillId="0" borderId="0" xfId="3" applyFont="1" applyFill="1" applyAlignment="1">
      <alignment horizontal="right" vertical="center"/>
    </xf>
    <xf numFmtId="0" fontId="5" fillId="0" borderId="0" xfId="3" applyFont="1" applyFill="1" applyAlignment="1">
      <alignment horizontal="center" vertical="center"/>
    </xf>
    <xf numFmtId="0" fontId="8" fillId="0" borderId="0" xfId="3" applyFont="1" applyFill="1" applyAlignment="1">
      <alignment horizontal="center" vertical="center"/>
    </xf>
    <xf numFmtId="176" fontId="10" fillId="0" borderId="0" xfId="3" applyNumberFormat="1" applyFont="1" applyFill="1" applyAlignment="1">
      <alignment horizontal="center" vertical="center"/>
    </xf>
    <xf numFmtId="0" fontId="11" fillId="0" borderId="0" xfId="3" applyFont="1" applyFill="1" applyAlignment="1">
      <alignment vertical="center"/>
    </xf>
    <xf numFmtId="0" fontId="10" fillId="0" borderId="0" xfId="3" applyFont="1" applyFill="1" applyAlignment="1">
      <alignment horizontal="left" vertical="center"/>
    </xf>
    <xf numFmtId="0" fontId="4" fillId="0" borderId="11" xfId="3" applyFont="1" applyFill="1" applyBorder="1" applyAlignment="1">
      <alignment horizontal="left" wrapText="1"/>
    </xf>
    <xf numFmtId="0" fontId="4" fillId="0" borderId="0" xfId="3" applyFont="1" applyFill="1" applyBorder="1" applyAlignment="1">
      <alignment horizontal="left" wrapText="1"/>
    </xf>
    <xf numFmtId="0" fontId="15" fillId="0" borderId="8" xfId="3" applyFont="1" applyFill="1" applyBorder="1" applyAlignment="1">
      <alignment horizontal="left" vertical="center"/>
    </xf>
    <xf numFmtId="0" fontId="14" fillId="0" borderId="8" xfId="3" applyFont="1" applyFill="1" applyBorder="1" applyAlignment="1">
      <alignment horizontal="left" vertical="center"/>
    </xf>
    <xf numFmtId="177" fontId="15" fillId="0" borderId="10" xfId="3" applyNumberFormat="1" applyFont="1" applyFill="1" applyBorder="1" applyAlignment="1">
      <alignment horizontal="left" vertical="center" shrinkToFit="1"/>
    </xf>
    <xf numFmtId="0" fontId="14" fillId="0" borderId="1" xfId="3" applyFont="1" applyFill="1" applyBorder="1" applyAlignment="1">
      <alignment horizontal="right" vertical="center"/>
    </xf>
    <xf numFmtId="177" fontId="15" fillId="0" borderId="2" xfId="3" applyNumberFormat="1" applyFont="1" applyFill="1" applyBorder="1" applyAlignment="1">
      <alignment horizontal="center" vertical="center"/>
    </xf>
    <xf numFmtId="0" fontId="14" fillId="0" borderId="3" xfId="3" applyFont="1" applyFill="1" applyBorder="1" applyAlignment="1">
      <alignment horizontal="center" vertical="center"/>
    </xf>
    <xf numFmtId="0" fontId="14" fillId="0" borderId="4" xfId="3" applyFont="1" applyFill="1" applyBorder="1" applyAlignment="1">
      <alignment horizontal="center" vertical="center"/>
    </xf>
    <xf numFmtId="177" fontId="15" fillId="0" borderId="6" xfId="3" applyNumberFormat="1" applyFont="1" applyFill="1" applyBorder="1" applyAlignment="1">
      <alignment horizontal="center" vertical="center"/>
    </xf>
    <xf numFmtId="177" fontId="15" fillId="0" borderId="7" xfId="3" applyNumberFormat="1" applyFont="1" applyFill="1" applyBorder="1" applyAlignment="1">
      <alignment horizontal="center" vertical="center"/>
    </xf>
    <xf numFmtId="177" fontId="15" fillId="0" borderId="9" xfId="3" applyNumberFormat="1" applyFont="1" applyFill="1" applyBorder="1" applyAlignment="1">
      <alignment horizontal="center" vertical="center"/>
    </xf>
    <xf numFmtId="38" fontId="17" fillId="0" borderId="10" xfId="1" applyFont="1" applyFill="1" applyBorder="1" applyAlignment="1">
      <alignment horizontal="right" vertical="center"/>
    </xf>
    <xf numFmtId="177" fontId="15" fillId="2" borderId="10" xfId="3" applyNumberFormat="1" applyFont="1" applyFill="1" applyBorder="1" applyAlignment="1">
      <alignment horizontal="left" vertical="center" shrinkToFit="1"/>
    </xf>
    <xf numFmtId="0" fontId="14" fillId="2" borderId="10" xfId="3" applyFont="1" applyFill="1" applyBorder="1" applyAlignment="1">
      <alignment horizontal="left" vertical="center"/>
    </xf>
    <xf numFmtId="0" fontId="0" fillId="0" borderId="10" xfId="0" applyBorder="1" applyAlignment="1">
      <alignment horizontal="center" vertical="center"/>
    </xf>
  </cellXfs>
  <cellStyles count="4">
    <cellStyle name="パーセント" xfId="2" builtinId="5"/>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1"/>
  <sheetViews>
    <sheetView tabSelected="1" view="pageBreakPreview" zoomScaleNormal="100" zoomScaleSheetLayoutView="100" workbookViewId="0"/>
  </sheetViews>
  <sheetFormatPr defaultRowHeight="18" x14ac:dyDescent="0.55000000000000004"/>
  <sheetData>
    <row r="1" spans="1:15" x14ac:dyDescent="0.55000000000000004">
      <c r="A1" s="73"/>
      <c r="B1" s="2"/>
      <c r="C1" s="2"/>
      <c r="D1" s="2"/>
      <c r="E1" s="73"/>
      <c r="F1" s="73"/>
      <c r="G1" s="73"/>
      <c r="H1" s="73"/>
      <c r="I1" s="73"/>
      <c r="J1" s="73"/>
      <c r="K1" s="73"/>
      <c r="L1" s="73"/>
      <c r="M1" s="73"/>
      <c r="N1" s="134"/>
      <c r="O1" s="134"/>
    </row>
    <row r="2" spans="1:15" ht="23" x14ac:dyDescent="0.55000000000000004">
      <c r="A2" s="135" t="s">
        <v>112</v>
      </c>
      <c r="B2" s="135"/>
      <c r="C2" s="135"/>
      <c r="D2" s="135"/>
      <c r="E2" s="135"/>
      <c r="F2" s="135"/>
      <c r="G2" s="135"/>
      <c r="H2" s="135"/>
      <c r="I2" s="135"/>
      <c r="J2" s="135"/>
      <c r="K2" s="135"/>
      <c r="L2" s="135"/>
      <c r="M2" s="135"/>
      <c r="N2" s="135"/>
      <c r="O2" s="135"/>
    </row>
    <row r="3" spans="1:15" ht="23" x14ac:dyDescent="0.55000000000000004">
      <c r="A3" s="70"/>
      <c r="B3" s="70"/>
      <c r="C3" s="70"/>
      <c r="D3" s="70"/>
      <c r="E3" s="70"/>
      <c r="F3" s="70"/>
      <c r="G3" s="70"/>
      <c r="H3" s="70"/>
      <c r="I3" s="70"/>
      <c r="J3" s="70"/>
      <c r="K3" s="70"/>
      <c r="L3" s="70"/>
      <c r="M3" s="70"/>
      <c r="N3" s="70"/>
      <c r="O3" s="70"/>
    </row>
    <row r="4" spans="1:15" x14ac:dyDescent="0.55000000000000004">
      <c r="A4" s="73"/>
      <c r="B4" s="3"/>
      <c r="C4" s="4"/>
      <c r="D4" s="4"/>
      <c r="E4" s="136"/>
      <c r="F4" s="136"/>
      <c r="G4" s="136"/>
      <c r="H4" s="5"/>
      <c r="I4" s="5"/>
      <c r="J4" s="137" t="s">
        <v>113</v>
      </c>
      <c r="K4" s="137"/>
      <c r="L4" s="137"/>
      <c r="M4" s="137"/>
      <c r="N4" s="137"/>
      <c r="O4" s="137"/>
    </row>
    <row r="5" spans="1:15" x14ac:dyDescent="0.55000000000000004">
      <c r="A5" s="73"/>
      <c r="B5" s="3"/>
      <c r="C5" s="4"/>
      <c r="D5" s="4"/>
      <c r="E5" s="71"/>
      <c r="F5" s="71"/>
      <c r="G5" s="71"/>
      <c r="H5" s="5"/>
      <c r="I5" s="5"/>
      <c r="J5" s="72"/>
      <c r="K5" s="72"/>
      <c r="L5" s="72"/>
      <c r="M5" s="72"/>
      <c r="N5" s="72"/>
      <c r="O5" s="72"/>
    </row>
    <row r="6" spans="1:15" ht="22.5" x14ac:dyDescent="0.55000000000000004">
      <c r="A6" s="138" t="s">
        <v>0</v>
      </c>
      <c r="B6" s="123"/>
      <c r="C6" s="123"/>
      <c r="D6" s="123"/>
      <c r="E6" s="7"/>
      <c r="F6" s="71"/>
      <c r="G6" s="71"/>
      <c r="H6" s="5"/>
      <c r="I6" s="5"/>
      <c r="J6" s="5"/>
      <c r="K6" s="139"/>
      <c r="L6" s="139"/>
      <c r="M6" s="139"/>
      <c r="N6" s="139"/>
      <c r="O6" s="139"/>
    </row>
    <row r="7" spans="1:15" ht="20" x14ac:dyDescent="0.55000000000000004">
      <c r="A7" s="73"/>
      <c r="B7" s="8" t="s">
        <v>114</v>
      </c>
      <c r="C7" s="9"/>
      <c r="D7" s="9"/>
      <c r="E7" s="71"/>
      <c r="F7" s="71"/>
      <c r="G7" s="71"/>
      <c r="H7" s="5"/>
      <c r="I7" s="5"/>
      <c r="J7" s="5"/>
      <c r="K7" s="5"/>
      <c r="L7" s="5"/>
      <c r="M7" s="2"/>
      <c r="N7" s="2"/>
      <c r="O7" s="10"/>
    </row>
    <row r="8" spans="1:15" ht="20" x14ac:dyDescent="0.55000000000000004">
      <c r="A8" s="8"/>
      <c r="B8" s="9"/>
      <c r="C8" s="9"/>
      <c r="D8" s="9"/>
      <c r="E8" s="71"/>
      <c r="F8" s="71"/>
      <c r="G8" s="71"/>
      <c r="H8" s="145" t="s">
        <v>1</v>
      </c>
      <c r="I8" s="145"/>
      <c r="J8" s="145"/>
      <c r="K8" s="5"/>
      <c r="L8" s="5"/>
      <c r="M8" s="2"/>
      <c r="N8" s="2"/>
      <c r="O8" s="10"/>
    </row>
    <row r="9" spans="1:15" x14ac:dyDescent="0.55000000000000004">
      <c r="A9" s="73"/>
      <c r="B9" s="11"/>
      <c r="C9" s="12"/>
      <c r="D9" s="146" t="s">
        <v>115</v>
      </c>
      <c r="E9" s="147"/>
      <c r="F9" s="148"/>
      <c r="G9" s="89" t="s">
        <v>110</v>
      </c>
      <c r="H9" s="149"/>
      <c r="I9" s="89" t="s">
        <v>109</v>
      </c>
      <c r="J9" s="149"/>
      <c r="K9" s="5"/>
      <c r="L9" s="5"/>
      <c r="M9" s="2"/>
      <c r="N9" s="2"/>
      <c r="O9" s="10"/>
    </row>
    <row r="10" spans="1:15" x14ac:dyDescent="0.55000000000000004">
      <c r="A10" s="73"/>
      <c r="B10" s="11"/>
      <c r="C10" s="12"/>
      <c r="D10" s="89" t="s">
        <v>2</v>
      </c>
      <c r="E10" s="68"/>
      <c r="F10" s="69"/>
      <c r="G10" s="89" t="s">
        <v>2</v>
      </c>
      <c r="H10" s="149"/>
      <c r="I10" s="89" t="s">
        <v>2</v>
      </c>
      <c r="J10" s="149"/>
      <c r="K10" s="5"/>
      <c r="L10" s="5"/>
      <c r="M10" s="2"/>
      <c r="N10" s="2"/>
      <c r="O10" s="10"/>
    </row>
    <row r="11" spans="1:15" x14ac:dyDescent="0.55000000000000004">
      <c r="A11" s="73"/>
      <c r="B11" s="11"/>
      <c r="C11" s="12"/>
      <c r="D11" s="150"/>
      <c r="E11" s="13" t="s">
        <v>3</v>
      </c>
      <c r="F11" s="13" t="s">
        <v>4</v>
      </c>
      <c r="G11" s="150"/>
      <c r="H11" s="151"/>
      <c r="I11" s="150"/>
      <c r="J11" s="151"/>
      <c r="K11" s="5"/>
      <c r="L11" s="5"/>
      <c r="M11" s="2"/>
      <c r="N11" s="2"/>
      <c r="O11" s="10"/>
    </row>
    <row r="12" spans="1:15" x14ac:dyDescent="0.55000000000000004">
      <c r="A12" s="73"/>
      <c r="B12" s="130" t="s">
        <v>5</v>
      </c>
      <c r="C12" s="131"/>
      <c r="D12" s="14">
        <f>SUM(E12:F12)</f>
        <v>35043</v>
      </c>
      <c r="E12" s="78">
        <v>17878</v>
      </c>
      <c r="F12" s="15">
        <v>17165</v>
      </c>
      <c r="G12" s="132">
        <v>36684</v>
      </c>
      <c r="H12" s="133"/>
      <c r="I12" s="132">
        <v>38572</v>
      </c>
      <c r="J12" s="133"/>
      <c r="K12" s="140"/>
      <c r="L12" s="141"/>
      <c r="M12" s="141"/>
      <c r="N12" s="141"/>
      <c r="O12" s="141"/>
    </row>
    <row r="13" spans="1:15" x14ac:dyDescent="0.55000000000000004">
      <c r="A13" s="73"/>
      <c r="B13" s="142" t="s">
        <v>6</v>
      </c>
      <c r="C13" s="143"/>
      <c r="D13" s="14">
        <f t="shared" ref="D13:D14" si="0">SUM(E13:F13)</f>
        <v>6137</v>
      </c>
      <c r="E13" s="16">
        <v>3650</v>
      </c>
      <c r="F13" s="17">
        <v>2487</v>
      </c>
      <c r="G13" s="132">
        <v>6576</v>
      </c>
      <c r="H13" s="133"/>
      <c r="I13" s="132">
        <v>7244</v>
      </c>
      <c r="J13" s="133"/>
      <c r="K13" s="140"/>
      <c r="L13" s="141"/>
      <c r="M13" s="141"/>
      <c r="N13" s="141"/>
      <c r="O13" s="141"/>
    </row>
    <row r="14" spans="1:15" x14ac:dyDescent="0.55000000000000004">
      <c r="A14" s="73"/>
      <c r="B14" s="144" t="s">
        <v>7</v>
      </c>
      <c r="C14" s="131"/>
      <c r="D14" s="14">
        <f t="shared" si="0"/>
        <v>5901</v>
      </c>
      <c r="E14" s="14">
        <v>3530</v>
      </c>
      <c r="F14" s="14">
        <v>2371</v>
      </c>
      <c r="G14" s="132">
        <v>6420</v>
      </c>
      <c r="H14" s="133"/>
      <c r="I14" s="132">
        <v>7006</v>
      </c>
      <c r="J14" s="133"/>
      <c r="K14" s="140"/>
      <c r="L14" s="141"/>
      <c r="M14" s="141"/>
      <c r="N14" s="141"/>
      <c r="O14" s="141"/>
    </row>
    <row r="15" spans="1:15" x14ac:dyDescent="0.55000000000000004">
      <c r="A15" s="73"/>
      <c r="B15" s="144" t="s">
        <v>8</v>
      </c>
      <c r="C15" s="131"/>
      <c r="D15" s="14">
        <f>D13-D14</f>
        <v>236</v>
      </c>
      <c r="E15" s="14">
        <f>E13-E14</f>
        <v>120</v>
      </c>
      <c r="F15" s="14">
        <f>F13-F14</f>
        <v>116</v>
      </c>
      <c r="G15" s="152">
        <f>G13-G14</f>
        <v>156</v>
      </c>
      <c r="H15" s="152"/>
      <c r="I15" s="152">
        <f>I13-I14</f>
        <v>238</v>
      </c>
      <c r="J15" s="152"/>
      <c r="K15" s="140"/>
      <c r="L15" s="141"/>
      <c r="M15" s="141"/>
      <c r="N15" s="141"/>
      <c r="O15" s="141"/>
    </row>
    <row r="16" spans="1:15" x14ac:dyDescent="0.55000000000000004">
      <c r="A16" s="73"/>
      <c r="B16" s="153" t="s">
        <v>9</v>
      </c>
      <c r="C16" s="154"/>
      <c r="D16" s="79">
        <f>SUM(E16:F16)</f>
        <v>160</v>
      </c>
      <c r="E16" s="79">
        <v>73</v>
      </c>
      <c r="F16" s="79">
        <v>87</v>
      </c>
      <c r="G16" s="129">
        <v>182</v>
      </c>
      <c r="H16" s="129"/>
      <c r="I16" s="129">
        <v>222</v>
      </c>
      <c r="J16" s="129"/>
      <c r="K16" s="140"/>
      <c r="L16" s="141"/>
      <c r="M16" s="141"/>
      <c r="N16" s="141"/>
      <c r="O16" s="141"/>
    </row>
    <row r="17" spans="1:15" x14ac:dyDescent="0.55000000000000004">
      <c r="A17" s="1"/>
      <c r="B17" s="120" t="s">
        <v>10</v>
      </c>
      <c r="C17" s="120"/>
      <c r="D17" s="120"/>
      <c r="E17" s="120"/>
      <c r="F17" s="120"/>
      <c r="G17" s="120"/>
      <c r="H17" s="120"/>
      <c r="I17" s="120"/>
      <c r="J17" s="120"/>
      <c r="K17" s="120"/>
      <c r="L17" s="120"/>
      <c r="M17" s="120"/>
      <c r="N17" s="120"/>
      <c r="O17" s="120"/>
    </row>
    <row r="18" spans="1:15" x14ac:dyDescent="0.55000000000000004">
      <c r="A18" s="127" t="s">
        <v>108</v>
      </c>
      <c r="B18" s="128"/>
      <c r="C18" s="128"/>
      <c r="D18" s="128"/>
      <c r="E18" s="128"/>
      <c r="F18" s="128"/>
      <c r="G18" s="128"/>
      <c r="H18" s="128"/>
      <c r="I18" s="128"/>
      <c r="J18" s="128"/>
      <c r="K18" s="128"/>
      <c r="L18" s="128"/>
      <c r="M18" s="128"/>
      <c r="N18" s="128"/>
      <c r="O18" s="128"/>
    </row>
    <row r="19" spans="1:15" x14ac:dyDescent="0.55000000000000004">
      <c r="A19" s="1"/>
      <c r="B19" s="121" t="s">
        <v>139</v>
      </c>
      <c r="C19" s="121"/>
      <c r="D19" s="121"/>
      <c r="E19" s="121"/>
      <c r="F19" s="121"/>
      <c r="G19" s="121"/>
      <c r="H19" s="121"/>
      <c r="I19" s="121"/>
      <c r="J19" s="121"/>
      <c r="K19" s="121"/>
      <c r="L19" s="121"/>
      <c r="M19" s="121"/>
      <c r="N19" s="121"/>
      <c r="O19" s="121"/>
    </row>
    <row r="20" spans="1:15" x14ac:dyDescent="0.55000000000000004">
      <c r="A20" s="1"/>
      <c r="B20" s="3"/>
      <c r="C20" s="4"/>
      <c r="D20" s="4"/>
      <c r="E20" s="6"/>
      <c r="F20" s="6"/>
      <c r="G20" s="6"/>
      <c r="H20" s="5"/>
      <c r="I20" s="5"/>
      <c r="J20" s="5"/>
      <c r="K20" s="5"/>
      <c r="L20" s="5"/>
      <c r="M20" s="2"/>
      <c r="N20" s="2"/>
      <c r="O20" s="10"/>
    </row>
    <row r="21" spans="1:15" ht="22.5" x14ac:dyDescent="0.55000000000000004">
      <c r="A21" s="122" t="s">
        <v>11</v>
      </c>
      <c r="B21" s="123"/>
      <c r="C21" s="123"/>
      <c r="D21" s="123"/>
      <c r="E21" s="18"/>
      <c r="F21" s="19"/>
      <c r="G21" s="20"/>
      <c r="H21" s="21"/>
      <c r="I21" s="21"/>
      <c r="J21" s="21"/>
      <c r="K21" s="21"/>
      <c r="L21" s="21"/>
      <c r="M21" s="20"/>
      <c r="N21" s="21"/>
      <c r="O21" s="2"/>
    </row>
    <row r="22" spans="1:15" ht="18.5" thickBot="1" x14ac:dyDescent="0.6">
      <c r="A22" s="22"/>
      <c r="B22" s="87" t="s">
        <v>12</v>
      </c>
      <c r="C22" s="87"/>
      <c r="D22" s="87"/>
      <c r="E22" s="87"/>
      <c r="F22" s="87"/>
      <c r="G22" s="89" t="s">
        <v>13</v>
      </c>
      <c r="H22" s="90"/>
      <c r="I22" s="90"/>
      <c r="J22" s="90"/>
      <c r="K22" s="90"/>
      <c r="L22" s="90"/>
      <c r="M22" s="91"/>
      <c r="N22" s="91"/>
      <c r="O22" s="92"/>
    </row>
    <row r="23" spans="1:15" ht="33.75" customHeight="1" thickBot="1" x14ac:dyDescent="0.6">
      <c r="A23" s="23"/>
      <c r="B23" s="87"/>
      <c r="C23" s="87"/>
      <c r="D23" s="87"/>
      <c r="E23" s="87"/>
      <c r="F23" s="87"/>
      <c r="G23" s="93" t="s">
        <v>115</v>
      </c>
      <c r="H23" s="94"/>
      <c r="I23" s="95"/>
      <c r="J23" s="95"/>
      <c r="K23" s="95"/>
      <c r="L23" s="96"/>
      <c r="M23" s="97" t="s">
        <v>116</v>
      </c>
      <c r="N23" s="98"/>
      <c r="O23" s="24" t="s">
        <v>14</v>
      </c>
    </row>
    <row r="24" spans="1:15" x14ac:dyDescent="0.55000000000000004">
      <c r="A24" s="25"/>
      <c r="B24" s="87"/>
      <c r="C24" s="87"/>
      <c r="D24" s="87"/>
      <c r="E24" s="87"/>
      <c r="F24" s="87"/>
      <c r="G24" s="99"/>
      <c r="H24" s="100"/>
      <c r="I24" s="101"/>
      <c r="J24" s="101"/>
      <c r="K24" s="101"/>
      <c r="L24" s="102"/>
      <c r="M24" s="124" t="s">
        <v>15</v>
      </c>
      <c r="N24" s="106" t="s">
        <v>16</v>
      </c>
      <c r="O24" s="109" t="s">
        <v>17</v>
      </c>
    </row>
    <row r="25" spans="1:15" x14ac:dyDescent="0.55000000000000004">
      <c r="A25" s="25"/>
      <c r="B25" s="87"/>
      <c r="C25" s="87"/>
      <c r="D25" s="87"/>
      <c r="E25" s="87"/>
      <c r="F25" s="87"/>
      <c r="G25" s="110" t="s">
        <v>15</v>
      </c>
      <c r="H25" s="112" t="s">
        <v>16</v>
      </c>
      <c r="I25" s="84"/>
      <c r="J25" s="85"/>
      <c r="K25" s="85"/>
      <c r="L25" s="86"/>
      <c r="M25" s="125"/>
      <c r="N25" s="107"/>
      <c r="O25" s="107"/>
    </row>
    <row r="26" spans="1:15" x14ac:dyDescent="0.55000000000000004">
      <c r="A26" s="25"/>
      <c r="B26" s="88"/>
      <c r="C26" s="88"/>
      <c r="D26" s="88"/>
      <c r="E26" s="88"/>
      <c r="F26" s="88"/>
      <c r="G26" s="111"/>
      <c r="H26" s="113"/>
      <c r="I26" s="26" t="s">
        <v>18</v>
      </c>
      <c r="J26" s="26" t="s">
        <v>16</v>
      </c>
      <c r="K26" s="26" t="s">
        <v>19</v>
      </c>
      <c r="L26" s="27" t="s">
        <v>20</v>
      </c>
      <c r="M26" s="126"/>
      <c r="N26" s="108"/>
      <c r="O26" s="108"/>
    </row>
    <row r="27" spans="1:15" x14ac:dyDescent="0.55000000000000004">
      <c r="A27" s="25"/>
      <c r="B27" s="83" t="s">
        <v>104</v>
      </c>
      <c r="C27" s="114" t="s">
        <v>21</v>
      </c>
      <c r="D27" s="114" t="s">
        <v>21</v>
      </c>
      <c r="E27" s="114" t="s">
        <v>21</v>
      </c>
      <c r="F27" s="119" t="s">
        <v>21</v>
      </c>
      <c r="G27" s="28">
        <f>VLOOKUP(B27,作業用シート!$B$2:$E$3,2,FALSE)</f>
        <v>58</v>
      </c>
      <c r="H27" s="29">
        <f>G27/G29*100</f>
        <v>36.25</v>
      </c>
      <c r="I27" s="30">
        <f>VLOOKUP(B27,作業用シート!$B$2:$E$3,3,FALSE)</f>
        <v>26</v>
      </c>
      <c r="J27" s="29">
        <f>I27/I29*100</f>
        <v>35.61643835616438</v>
      </c>
      <c r="K27" s="30">
        <f>VLOOKUP(B27,作業用シート!$B$2:$E$3,4,FALSE)</f>
        <v>32</v>
      </c>
      <c r="L27" s="31">
        <f>K27/K29*100</f>
        <v>36.781609195402297</v>
      </c>
      <c r="M27" s="32">
        <v>63</v>
      </c>
      <c r="N27" s="29">
        <f>M27/M29*100</f>
        <v>34.615384615384613</v>
      </c>
      <c r="O27" s="33">
        <f>ROUND(H27,1)-ROUND(N27,1)</f>
        <v>1.6999999999999957</v>
      </c>
    </row>
    <row r="28" spans="1:15" x14ac:dyDescent="0.55000000000000004">
      <c r="A28" s="25"/>
      <c r="B28" s="83" t="s">
        <v>106</v>
      </c>
      <c r="C28" s="114" t="s">
        <v>22</v>
      </c>
      <c r="D28" s="114" t="s">
        <v>22</v>
      </c>
      <c r="E28" s="114" t="s">
        <v>22</v>
      </c>
      <c r="F28" s="119" t="s">
        <v>22</v>
      </c>
      <c r="G28" s="28">
        <f>VLOOKUP(B28,作業用シート!$B$2:$E$3,2,FALSE)</f>
        <v>102</v>
      </c>
      <c r="H28" s="34">
        <f>G28/G29*100</f>
        <v>63.749999999999993</v>
      </c>
      <c r="I28" s="30">
        <f>VLOOKUP(B28,作業用シート!$B$2:$E$3,3,FALSE)</f>
        <v>47</v>
      </c>
      <c r="J28" s="29">
        <f>I28/I29*100</f>
        <v>64.38356164383562</v>
      </c>
      <c r="K28" s="30">
        <f>VLOOKUP(B28,作業用シート!$B$2:$E$3,4,FALSE)</f>
        <v>55</v>
      </c>
      <c r="L28" s="31">
        <f>K28/K29*100</f>
        <v>63.218390804597703</v>
      </c>
      <c r="M28" s="32">
        <v>119</v>
      </c>
      <c r="N28" s="29">
        <f>M28/M29*100</f>
        <v>65.384615384615387</v>
      </c>
      <c r="O28" s="33">
        <f>ROUND(H28,1)-ROUND(N28,1)</f>
        <v>-1.6000000000000085</v>
      </c>
    </row>
    <row r="29" spans="1:15" ht="18.5" thickBot="1" x14ac:dyDescent="0.6">
      <c r="A29" s="1"/>
      <c r="B29" s="25"/>
      <c r="C29" s="25"/>
      <c r="D29" s="25"/>
      <c r="E29" s="25"/>
      <c r="F29" s="35" t="s">
        <v>2</v>
      </c>
      <c r="G29" s="36">
        <f>SUM(G27:G28)</f>
        <v>160</v>
      </c>
      <c r="H29" s="37">
        <f t="shared" ref="H29:N29" si="1">SUM(H27:H28)</f>
        <v>100</v>
      </c>
      <c r="I29" s="38">
        <f t="shared" si="1"/>
        <v>73</v>
      </c>
      <c r="J29" s="39">
        <f t="shared" si="1"/>
        <v>100</v>
      </c>
      <c r="K29" s="38">
        <f t="shared" si="1"/>
        <v>87</v>
      </c>
      <c r="L29" s="40">
        <f t="shared" si="1"/>
        <v>100</v>
      </c>
      <c r="M29" s="41">
        <f t="shared" si="1"/>
        <v>182</v>
      </c>
      <c r="N29" s="42">
        <f t="shared" si="1"/>
        <v>100</v>
      </c>
      <c r="O29" s="43" t="s">
        <v>23</v>
      </c>
    </row>
    <row r="30" spans="1:15" x14ac:dyDescent="0.55000000000000004">
      <c r="A30" s="1"/>
      <c r="B30" s="44"/>
      <c r="C30" s="44"/>
      <c r="D30" s="45"/>
      <c r="E30" s="45"/>
      <c r="F30" s="45"/>
      <c r="G30" s="45"/>
      <c r="H30" s="45"/>
      <c r="I30" s="45"/>
      <c r="J30" s="45"/>
      <c r="K30" s="45"/>
      <c r="L30" s="45"/>
      <c r="M30" s="45"/>
      <c r="N30" s="45"/>
      <c r="O30" s="45"/>
    </row>
    <row r="31" spans="1:15" ht="18.5" customHeight="1" thickBot="1" x14ac:dyDescent="0.6">
      <c r="A31" s="22"/>
      <c r="B31" s="87" t="s">
        <v>107</v>
      </c>
      <c r="C31" s="87"/>
      <c r="D31" s="87"/>
      <c r="E31" s="87"/>
      <c r="F31" s="87"/>
      <c r="G31" s="89" t="s">
        <v>13</v>
      </c>
      <c r="H31" s="90"/>
      <c r="I31" s="90"/>
      <c r="J31" s="90"/>
      <c r="K31" s="90"/>
      <c r="L31" s="90"/>
      <c r="M31" s="91"/>
      <c r="N31" s="91"/>
      <c r="O31" s="92"/>
    </row>
    <row r="32" spans="1:15" ht="33.75" customHeight="1" thickBot="1" x14ac:dyDescent="0.6">
      <c r="A32" s="23"/>
      <c r="B32" s="87"/>
      <c r="C32" s="87"/>
      <c r="D32" s="87"/>
      <c r="E32" s="87"/>
      <c r="F32" s="87"/>
      <c r="G32" s="93" t="s">
        <v>115</v>
      </c>
      <c r="H32" s="94"/>
      <c r="I32" s="95"/>
      <c r="J32" s="95"/>
      <c r="K32" s="95"/>
      <c r="L32" s="96"/>
      <c r="M32" s="97" t="s">
        <v>116</v>
      </c>
      <c r="N32" s="98"/>
      <c r="O32" s="24" t="s">
        <v>14</v>
      </c>
    </row>
    <row r="33" spans="1:15" ht="18" customHeight="1" x14ac:dyDescent="0.55000000000000004">
      <c r="A33" s="25"/>
      <c r="B33" s="87"/>
      <c r="C33" s="87"/>
      <c r="D33" s="87"/>
      <c r="E33" s="87"/>
      <c r="F33" s="87"/>
      <c r="G33" s="99"/>
      <c r="H33" s="100"/>
      <c r="I33" s="101"/>
      <c r="J33" s="101"/>
      <c r="K33" s="101"/>
      <c r="L33" s="102"/>
      <c r="M33" s="115" t="s">
        <v>15</v>
      </c>
      <c r="N33" s="106" t="s">
        <v>16</v>
      </c>
      <c r="O33" s="109" t="s">
        <v>17</v>
      </c>
    </row>
    <row r="34" spans="1:15" x14ac:dyDescent="0.55000000000000004">
      <c r="A34" s="25"/>
      <c r="B34" s="87"/>
      <c r="C34" s="87"/>
      <c r="D34" s="87"/>
      <c r="E34" s="87"/>
      <c r="F34" s="87"/>
      <c r="G34" s="110" t="s">
        <v>15</v>
      </c>
      <c r="H34" s="112" t="s">
        <v>16</v>
      </c>
      <c r="I34" s="84"/>
      <c r="J34" s="85"/>
      <c r="K34" s="85"/>
      <c r="L34" s="86"/>
      <c r="M34" s="116"/>
      <c r="N34" s="107"/>
      <c r="O34" s="107"/>
    </row>
    <row r="35" spans="1:15" x14ac:dyDescent="0.55000000000000004">
      <c r="A35" s="25"/>
      <c r="B35" s="88"/>
      <c r="C35" s="88"/>
      <c r="D35" s="88"/>
      <c r="E35" s="88"/>
      <c r="F35" s="88"/>
      <c r="G35" s="111"/>
      <c r="H35" s="113"/>
      <c r="I35" s="26" t="s">
        <v>18</v>
      </c>
      <c r="J35" s="26" t="s">
        <v>16</v>
      </c>
      <c r="K35" s="26" t="s">
        <v>19</v>
      </c>
      <c r="L35" s="27" t="s">
        <v>20</v>
      </c>
      <c r="M35" s="117"/>
      <c r="N35" s="108"/>
      <c r="O35" s="108"/>
    </row>
    <row r="36" spans="1:15" ht="18.5" customHeight="1" x14ac:dyDescent="0.55000000000000004">
      <c r="A36" s="25"/>
      <c r="B36" s="83" t="s">
        <v>25</v>
      </c>
      <c r="C36" s="114" t="s">
        <v>25</v>
      </c>
      <c r="D36" s="114" t="s">
        <v>25</v>
      </c>
      <c r="E36" s="114" t="s">
        <v>25</v>
      </c>
      <c r="F36" s="119" t="s">
        <v>25</v>
      </c>
      <c r="G36" s="32">
        <f>VLOOKUP(B36,作業用シート!$B$5:$E$14,2,FALSE)</f>
        <v>26</v>
      </c>
      <c r="H36" s="34">
        <f>G36/G46*100</f>
        <v>20.3125</v>
      </c>
      <c r="I36" s="30">
        <f>VLOOKUP(B36,作業用シート!$B$5:$E$14,3,FALSE)</f>
        <v>11</v>
      </c>
      <c r="J36" s="34">
        <f>I36/I46*100</f>
        <v>18.032786885245901</v>
      </c>
      <c r="K36" s="30">
        <f>VLOOKUP(B36,作業用シート!$B$5:$E$14,4,FALSE)</f>
        <v>15</v>
      </c>
      <c r="L36" s="67">
        <f>K36/K46*100</f>
        <v>22.388059701492537</v>
      </c>
      <c r="M36" s="46">
        <v>45</v>
      </c>
      <c r="N36" s="80">
        <f>M36/M46*100</f>
        <v>30.612244897959183</v>
      </c>
      <c r="O36" s="33">
        <f>ROUND(H36,1)-ROUND(N36,1)</f>
        <v>-10.3</v>
      </c>
    </row>
    <row r="37" spans="1:15" ht="18.5" customHeight="1" x14ac:dyDescent="0.55000000000000004">
      <c r="A37" s="25"/>
      <c r="B37" s="83" t="s">
        <v>24</v>
      </c>
      <c r="C37" s="114" t="s">
        <v>24</v>
      </c>
      <c r="D37" s="114" t="s">
        <v>24</v>
      </c>
      <c r="E37" s="114" t="s">
        <v>24</v>
      </c>
      <c r="F37" s="119" t="s">
        <v>24</v>
      </c>
      <c r="G37" s="28">
        <f>VLOOKUP(B37,作業用シート!$B$5:$E$14,2,FALSE)</f>
        <v>16</v>
      </c>
      <c r="H37" s="29">
        <f>G37/G46*100</f>
        <v>12.5</v>
      </c>
      <c r="I37" s="30">
        <f>VLOOKUP(B37,作業用シート!$B$5:$E$14,3,FALSE)</f>
        <v>8</v>
      </c>
      <c r="J37" s="29">
        <f>I37/I46*100</f>
        <v>13.114754098360656</v>
      </c>
      <c r="K37" s="30">
        <f>VLOOKUP(B37,作業用シート!$B$5:$E$14,4,FALSE)</f>
        <v>8</v>
      </c>
      <c r="L37" s="31">
        <f>K37/K46*100</f>
        <v>11.940298507462686</v>
      </c>
      <c r="M37" s="46">
        <v>37</v>
      </c>
      <c r="N37" s="47">
        <f>M37/M46*100</f>
        <v>25.170068027210885</v>
      </c>
      <c r="O37" s="33">
        <f t="shared" ref="O37:O45" si="2">ROUND(H37,1)-ROUND(N37,1)</f>
        <v>-12.7</v>
      </c>
    </row>
    <row r="38" spans="1:15" ht="18" customHeight="1" x14ac:dyDescent="0.55000000000000004">
      <c r="A38" s="25"/>
      <c r="B38" s="83" t="s">
        <v>118</v>
      </c>
      <c r="C38" s="114" t="s">
        <v>27</v>
      </c>
      <c r="D38" s="114" t="s">
        <v>27</v>
      </c>
      <c r="E38" s="114" t="s">
        <v>27</v>
      </c>
      <c r="F38" s="119" t="s">
        <v>27</v>
      </c>
      <c r="G38" s="28">
        <f>VLOOKUP(B38,作業用シート!$B$5:$E$14,2,FALSE)</f>
        <v>15</v>
      </c>
      <c r="H38" s="29">
        <f>G38/G46*100</f>
        <v>11.71875</v>
      </c>
      <c r="I38" s="30">
        <f>VLOOKUP(B38,作業用シート!$B$5:$E$14,3,FALSE)</f>
        <v>7</v>
      </c>
      <c r="J38" s="29">
        <f>I38/I46*100</f>
        <v>11.475409836065573</v>
      </c>
      <c r="K38" s="30">
        <f>VLOOKUP(B38,作業用シート!$B$5:$E$14,4,FALSE)</f>
        <v>8</v>
      </c>
      <c r="L38" s="31">
        <f>K38/K46*100</f>
        <v>11.940298507462686</v>
      </c>
      <c r="M38" s="46">
        <v>13</v>
      </c>
      <c r="N38" s="47">
        <f>M38/M46*100</f>
        <v>8.8435374149659864</v>
      </c>
      <c r="O38" s="33">
        <f t="shared" si="2"/>
        <v>2.8999999999999986</v>
      </c>
    </row>
    <row r="39" spans="1:15" x14ac:dyDescent="0.55000000000000004">
      <c r="A39" s="25"/>
      <c r="B39" s="83" t="s">
        <v>117</v>
      </c>
      <c r="C39" s="114" t="s">
        <v>26</v>
      </c>
      <c r="D39" s="114" t="s">
        <v>26</v>
      </c>
      <c r="E39" s="114" t="s">
        <v>26</v>
      </c>
      <c r="F39" s="119" t="s">
        <v>26</v>
      </c>
      <c r="G39" s="28">
        <f>VLOOKUP(B39,作業用シート!$B$5:$E$14,2,FALSE)</f>
        <v>14</v>
      </c>
      <c r="H39" s="29">
        <f>G39/G46*100</f>
        <v>10.9375</v>
      </c>
      <c r="I39" s="30">
        <f>VLOOKUP(B39,作業用シート!$B$5:$E$14,3,FALSE)</f>
        <v>7</v>
      </c>
      <c r="J39" s="29">
        <f>I39/I46*100</f>
        <v>11.475409836065573</v>
      </c>
      <c r="K39" s="30">
        <f>VLOOKUP(B39,作業用シート!$B$5:$E$14,4,FALSE)</f>
        <v>7</v>
      </c>
      <c r="L39" s="31">
        <f>K39/K46*100</f>
        <v>10.44776119402985</v>
      </c>
      <c r="M39" s="46">
        <v>19</v>
      </c>
      <c r="N39" s="47">
        <f>M39/M46*100</f>
        <v>12.925170068027212</v>
      </c>
      <c r="O39" s="33">
        <f t="shared" si="2"/>
        <v>-2</v>
      </c>
    </row>
    <row r="40" spans="1:15" x14ac:dyDescent="0.55000000000000004">
      <c r="A40" s="25"/>
      <c r="B40" s="83" t="s">
        <v>119</v>
      </c>
      <c r="C40" s="114" t="s">
        <v>28</v>
      </c>
      <c r="D40" s="114" t="s">
        <v>28</v>
      </c>
      <c r="E40" s="114" t="s">
        <v>28</v>
      </c>
      <c r="F40" s="119" t="s">
        <v>28</v>
      </c>
      <c r="G40" s="28">
        <f>VLOOKUP(B40,作業用シート!$B$5:$E$14,2,FALSE)</f>
        <v>8</v>
      </c>
      <c r="H40" s="29">
        <f>G40/G46*100</f>
        <v>6.25</v>
      </c>
      <c r="I40" s="30">
        <f>VLOOKUP(B40,作業用シート!$B$5:$E$14,3,FALSE)</f>
        <v>4</v>
      </c>
      <c r="J40" s="29">
        <f>I40/I46*100</f>
        <v>6.557377049180328</v>
      </c>
      <c r="K40" s="30">
        <f>VLOOKUP(B40,作業用シート!$B$5:$E$14,4,FALSE)</f>
        <v>4</v>
      </c>
      <c r="L40" s="31">
        <f>K40/K46*100</f>
        <v>5.9701492537313428</v>
      </c>
      <c r="M40" s="46">
        <v>1</v>
      </c>
      <c r="N40" s="47">
        <f>M40/M46*100</f>
        <v>0.68027210884353739</v>
      </c>
      <c r="O40" s="33">
        <f t="shared" si="2"/>
        <v>5.6</v>
      </c>
    </row>
    <row r="41" spans="1:15" x14ac:dyDescent="0.55000000000000004">
      <c r="A41" s="25"/>
      <c r="B41" s="83" t="s">
        <v>120</v>
      </c>
      <c r="C41" s="114" t="s">
        <v>32</v>
      </c>
      <c r="D41" s="114" t="s">
        <v>32</v>
      </c>
      <c r="E41" s="114" t="s">
        <v>32</v>
      </c>
      <c r="F41" s="119" t="s">
        <v>32</v>
      </c>
      <c r="G41" s="28">
        <f>VLOOKUP(B41,作業用シート!$B$5:$E$14,2,FALSE)</f>
        <v>7</v>
      </c>
      <c r="H41" s="29">
        <f>G41/G46*100</f>
        <v>5.46875</v>
      </c>
      <c r="I41" s="30">
        <f>VLOOKUP(B41,作業用シート!$B$5:$E$14,3,FALSE)</f>
        <v>3</v>
      </c>
      <c r="J41" s="29">
        <f>I41/I46*100</f>
        <v>4.918032786885246</v>
      </c>
      <c r="K41" s="30">
        <f>VLOOKUP(B41,作業用シート!$B$5:$E$14,4,FALSE)</f>
        <v>4</v>
      </c>
      <c r="L41" s="31">
        <f>K41/K46*100</f>
        <v>5.9701492537313428</v>
      </c>
      <c r="M41" s="46">
        <v>8</v>
      </c>
      <c r="N41" s="47">
        <f>M41/M46*100</f>
        <v>5.4421768707482991</v>
      </c>
      <c r="O41" s="33">
        <f t="shared" si="2"/>
        <v>9.9999999999999645E-2</v>
      </c>
    </row>
    <row r="42" spans="1:15" x14ac:dyDescent="0.55000000000000004">
      <c r="A42" s="25"/>
      <c r="B42" s="83" t="s">
        <v>123</v>
      </c>
      <c r="C42" s="114" t="s">
        <v>30</v>
      </c>
      <c r="D42" s="114" t="s">
        <v>30</v>
      </c>
      <c r="E42" s="114" t="s">
        <v>30</v>
      </c>
      <c r="F42" s="119" t="s">
        <v>30</v>
      </c>
      <c r="G42" s="28">
        <f>VLOOKUP(B42,作業用シート!$B$5:$E$14,2,FALSE)</f>
        <v>3</v>
      </c>
      <c r="H42" s="29">
        <f>G42/G46*100</f>
        <v>2.34375</v>
      </c>
      <c r="I42" s="30">
        <f>VLOOKUP(B42,作業用シート!$B$5:$E$14,3,FALSE)</f>
        <v>1</v>
      </c>
      <c r="J42" s="29">
        <f>I42/I46*100</f>
        <v>1.639344262295082</v>
      </c>
      <c r="K42" s="30">
        <f>VLOOKUP(B42,作業用シート!$B$5:$E$14,4,FALSE)</f>
        <v>2</v>
      </c>
      <c r="L42" s="31">
        <f>K42/K46*100</f>
        <v>2.9850746268656714</v>
      </c>
      <c r="M42" s="46">
        <v>0</v>
      </c>
      <c r="N42" s="47">
        <f>M42/M46*100</f>
        <v>0</v>
      </c>
      <c r="O42" s="33">
        <f t="shared" si="2"/>
        <v>2.2999999999999998</v>
      </c>
    </row>
    <row r="43" spans="1:15" x14ac:dyDescent="0.55000000000000004">
      <c r="A43" s="25"/>
      <c r="B43" s="83" t="s">
        <v>122</v>
      </c>
      <c r="C43" s="114" t="s">
        <v>31</v>
      </c>
      <c r="D43" s="114" t="s">
        <v>31</v>
      </c>
      <c r="E43" s="114" t="s">
        <v>31</v>
      </c>
      <c r="F43" s="119" t="s">
        <v>31</v>
      </c>
      <c r="G43" s="28">
        <f>VLOOKUP(B43,作業用シート!$B$5:$E$14,2,FALSE)</f>
        <v>2</v>
      </c>
      <c r="H43" s="29">
        <f>G43/G46*100</f>
        <v>1.5625</v>
      </c>
      <c r="I43" s="30">
        <f>VLOOKUP(B43,作業用シート!$B$5:$E$14,3,FALSE)</f>
        <v>1</v>
      </c>
      <c r="J43" s="29">
        <f>I43/I46*100</f>
        <v>1.639344262295082</v>
      </c>
      <c r="K43" s="30">
        <f>VLOOKUP(B43,作業用シート!$B$5:$E$14,4,FALSE)</f>
        <v>1</v>
      </c>
      <c r="L43" s="31">
        <f>K43/K46*100</f>
        <v>1.4925373134328357</v>
      </c>
      <c r="M43" s="46">
        <v>0</v>
      </c>
      <c r="N43" s="47">
        <f>M43/M46*100</f>
        <v>0</v>
      </c>
      <c r="O43" s="33">
        <f t="shared" si="2"/>
        <v>1.6</v>
      </c>
    </row>
    <row r="44" spans="1:15" x14ac:dyDescent="0.55000000000000004">
      <c r="A44" s="25"/>
      <c r="B44" s="83" t="s">
        <v>121</v>
      </c>
      <c r="C44" s="114" t="s">
        <v>29</v>
      </c>
      <c r="D44" s="114" t="s">
        <v>29</v>
      </c>
      <c r="E44" s="114" t="s">
        <v>29</v>
      </c>
      <c r="F44" s="119" t="s">
        <v>29</v>
      </c>
      <c r="G44" s="28">
        <f>VLOOKUP(B44,作業用シート!$B$5:$E$14,2,FALSE)</f>
        <v>1</v>
      </c>
      <c r="H44" s="29">
        <f>G44/G46*100</f>
        <v>0.78125</v>
      </c>
      <c r="I44" s="30">
        <f>VLOOKUP(B44,作業用シート!$B$5:$E$14,3,FALSE)</f>
        <v>1</v>
      </c>
      <c r="J44" s="29">
        <f>I44/I46*100</f>
        <v>1.639344262295082</v>
      </c>
      <c r="K44" s="30">
        <f>VLOOKUP(B44,作業用シート!$B$5:$E$14,4,FALSE)</f>
        <v>0</v>
      </c>
      <c r="L44" s="31">
        <f>K44/K46*100</f>
        <v>0</v>
      </c>
      <c r="M44" s="46">
        <v>2</v>
      </c>
      <c r="N44" s="47">
        <f>M44/M46*100</f>
        <v>1.3605442176870748</v>
      </c>
      <c r="O44" s="33">
        <f t="shared" si="2"/>
        <v>-0.59999999999999987</v>
      </c>
    </row>
    <row r="45" spans="1:15" x14ac:dyDescent="0.55000000000000004">
      <c r="A45" s="25"/>
      <c r="B45" s="83" t="s">
        <v>33</v>
      </c>
      <c r="C45" s="114" t="s">
        <v>33</v>
      </c>
      <c r="D45" s="114" t="s">
        <v>33</v>
      </c>
      <c r="E45" s="114" t="s">
        <v>33</v>
      </c>
      <c r="F45" s="119" t="s">
        <v>33</v>
      </c>
      <c r="G45" s="28">
        <f>VLOOKUP(B45,作業用シート!$B$5:$E$14,2,FALSE)</f>
        <v>36</v>
      </c>
      <c r="H45" s="29">
        <f>G45/G46*100</f>
        <v>28.125</v>
      </c>
      <c r="I45" s="30">
        <f>VLOOKUP(B45,作業用シート!$B$5:$E$14,3,FALSE)</f>
        <v>18</v>
      </c>
      <c r="J45" s="29">
        <f>I45/I46*100</f>
        <v>29.508196721311474</v>
      </c>
      <c r="K45" s="30">
        <f>VLOOKUP(B45,作業用シート!$B$5:$E$14,4,FALSE)</f>
        <v>18</v>
      </c>
      <c r="L45" s="31">
        <f>K45/K46*100</f>
        <v>26.865671641791046</v>
      </c>
      <c r="M45" s="46">
        <v>22</v>
      </c>
      <c r="N45" s="47">
        <f>M45/M46*100</f>
        <v>14.965986394557824</v>
      </c>
      <c r="O45" s="33">
        <f t="shared" si="2"/>
        <v>13.100000000000001</v>
      </c>
    </row>
    <row r="46" spans="1:15" ht="18.5" thickBot="1" x14ac:dyDescent="0.6">
      <c r="A46" s="1"/>
      <c r="F46" s="35" t="s">
        <v>2</v>
      </c>
      <c r="G46" s="36">
        <f>SUM(G36:G45)</f>
        <v>128</v>
      </c>
      <c r="H46" s="48">
        <f t="shared" ref="H46:N46" si="3">SUM(H36:H45)</f>
        <v>100</v>
      </c>
      <c r="I46" s="49">
        <f t="shared" si="3"/>
        <v>61</v>
      </c>
      <c r="J46" s="48">
        <f t="shared" si="3"/>
        <v>100</v>
      </c>
      <c r="K46" s="49">
        <f t="shared" si="3"/>
        <v>67</v>
      </c>
      <c r="L46" s="50">
        <f t="shared" si="3"/>
        <v>100</v>
      </c>
      <c r="M46" s="51">
        <f t="shared" si="3"/>
        <v>147</v>
      </c>
      <c r="N46" s="52">
        <f t="shared" si="3"/>
        <v>100</v>
      </c>
      <c r="O46" s="43" t="s">
        <v>23</v>
      </c>
    </row>
    <row r="47" spans="1:15" x14ac:dyDescent="0.55000000000000004">
      <c r="A47" s="1"/>
      <c r="B47" s="25"/>
      <c r="C47" s="25"/>
      <c r="D47" s="25"/>
      <c r="E47" s="25"/>
      <c r="F47" s="53"/>
      <c r="G47" s="54"/>
      <c r="H47" s="55"/>
      <c r="I47" s="56"/>
      <c r="J47" s="55"/>
      <c r="K47" s="56"/>
      <c r="L47" s="55"/>
      <c r="M47" s="54"/>
      <c r="N47" s="57"/>
      <c r="O47" s="55"/>
    </row>
    <row r="48" spans="1:15" ht="18.5" thickBot="1" x14ac:dyDescent="0.6">
      <c r="A48" s="22"/>
      <c r="B48" s="118" t="s">
        <v>34</v>
      </c>
      <c r="C48" s="118"/>
      <c r="D48" s="118"/>
      <c r="E48" s="118"/>
      <c r="F48" s="118"/>
      <c r="G48" s="89" t="s">
        <v>35</v>
      </c>
      <c r="H48" s="90"/>
      <c r="I48" s="90"/>
      <c r="J48" s="90"/>
      <c r="K48" s="90"/>
      <c r="L48" s="90"/>
      <c r="M48" s="91"/>
      <c r="N48" s="91"/>
      <c r="O48" s="92"/>
    </row>
    <row r="49" spans="1:15" ht="33.75" customHeight="1" thickBot="1" x14ac:dyDescent="0.6">
      <c r="A49" s="23"/>
      <c r="B49" s="118"/>
      <c r="C49" s="118"/>
      <c r="D49" s="118"/>
      <c r="E49" s="118"/>
      <c r="F49" s="118"/>
      <c r="G49" s="93" t="s">
        <v>115</v>
      </c>
      <c r="H49" s="94"/>
      <c r="I49" s="95"/>
      <c r="J49" s="95"/>
      <c r="K49" s="95"/>
      <c r="L49" s="96"/>
      <c r="M49" s="97" t="s">
        <v>116</v>
      </c>
      <c r="N49" s="98"/>
      <c r="O49" s="24" t="s">
        <v>14</v>
      </c>
    </row>
    <row r="50" spans="1:15" x14ac:dyDescent="0.55000000000000004">
      <c r="A50" s="25"/>
      <c r="B50" s="118"/>
      <c r="C50" s="118"/>
      <c r="D50" s="118"/>
      <c r="E50" s="118"/>
      <c r="F50" s="118"/>
      <c r="G50" s="99"/>
      <c r="H50" s="100"/>
      <c r="I50" s="101"/>
      <c r="J50" s="101"/>
      <c r="K50" s="101"/>
      <c r="L50" s="102"/>
      <c r="M50" s="103" t="s">
        <v>15</v>
      </c>
      <c r="N50" s="106" t="s">
        <v>16</v>
      </c>
      <c r="O50" s="109" t="s">
        <v>17</v>
      </c>
    </row>
    <row r="51" spans="1:15" x14ac:dyDescent="0.55000000000000004">
      <c r="A51" s="25"/>
      <c r="B51" s="118"/>
      <c r="C51" s="118"/>
      <c r="D51" s="118"/>
      <c r="E51" s="118"/>
      <c r="F51" s="118"/>
      <c r="G51" s="110" t="s">
        <v>15</v>
      </c>
      <c r="H51" s="112" t="s">
        <v>16</v>
      </c>
      <c r="I51" s="84"/>
      <c r="J51" s="85"/>
      <c r="K51" s="85"/>
      <c r="L51" s="86"/>
      <c r="M51" s="104"/>
      <c r="N51" s="107"/>
      <c r="O51" s="107"/>
    </row>
    <row r="52" spans="1:15" x14ac:dyDescent="0.55000000000000004">
      <c r="A52" s="25"/>
      <c r="B52" s="88"/>
      <c r="C52" s="88"/>
      <c r="D52" s="88"/>
      <c r="E52" s="88"/>
      <c r="F52" s="88"/>
      <c r="G52" s="111"/>
      <c r="H52" s="113"/>
      <c r="I52" s="26" t="s">
        <v>18</v>
      </c>
      <c r="J52" s="26" t="s">
        <v>16</v>
      </c>
      <c r="K52" s="26" t="s">
        <v>19</v>
      </c>
      <c r="L52" s="27" t="s">
        <v>20</v>
      </c>
      <c r="M52" s="105"/>
      <c r="N52" s="108"/>
      <c r="O52" s="108"/>
    </row>
    <row r="53" spans="1:15" x14ac:dyDescent="0.55000000000000004">
      <c r="A53" s="25"/>
      <c r="B53" s="82" t="s">
        <v>124</v>
      </c>
      <c r="C53" s="82" t="s">
        <v>38</v>
      </c>
      <c r="D53" s="82" t="s">
        <v>38</v>
      </c>
      <c r="E53" s="82" t="s">
        <v>38</v>
      </c>
      <c r="F53" s="83" t="s">
        <v>38</v>
      </c>
      <c r="G53" s="32">
        <f>VLOOKUP(B53,作業用シート!$B$16:$E$23,2,FALSE)</f>
        <v>61</v>
      </c>
      <c r="H53" s="34">
        <f>G53/G61*100</f>
        <v>38.125</v>
      </c>
      <c r="I53" s="30">
        <f>VLOOKUP(B53,作業用シート!$B$16:$E$23,3,FALSE)</f>
        <v>20</v>
      </c>
      <c r="J53" s="34">
        <f>I53/I61*100</f>
        <v>27.397260273972602</v>
      </c>
      <c r="K53" s="30">
        <f>VLOOKUP(B53,作業用シート!$B$16:$E$23,4,FALSE)</f>
        <v>41</v>
      </c>
      <c r="L53" s="67">
        <f>K53/K61*100</f>
        <v>47.126436781609193</v>
      </c>
      <c r="M53" s="32">
        <v>50</v>
      </c>
      <c r="N53" s="34">
        <f>M53/M61*100</f>
        <v>27.472527472527474</v>
      </c>
      <c r="O53" s="33">
        <f t="shared" ref="O53:O60" si="4">ROUND(H53,1)-ROUND(N53,1)</f>
        <v>10.600000000000001</v>
      </c>
    </row>
    <row r="54" spans="1:15" x14ac:dyDescent="0.55000000000000004">
      <c r="A54" s="25"/>
      <c r="B54" s="82" t="s">
        <v>125</v>
      </c>
      <c r="C54" s="82" t="s">
        <v>36</v>
      </c>
      <c r="D54" s="82" t="s">
        <v>36</v>
      </c>
      <c r="E54" s="82" t="s">
        <v>36</v>
      </c>
      <c r="F54" s="83" t="s">
        <v>36</v>
      </c>
      <c r="G54" s="28">
        <f>VLOOKUP(B54,作業用シート!$B$16:$E$23,2,FALSE)</f>
        <v>47</v>
      </c>
      <c r="H54" s="29">
        <f>G54/G61*100</f>
        <v>29.375</v>
      </c>
      <c r="I54" s="30">
        <f>VLOOKUP(B54,作業用シート!$B$16:$E$23,3,FALSE)</f>
        <v>25</v>
      </c>
      <c r="J54" s="29">
        <f>I54/I61*100</f>
        <v>34.246575342465754</v>
      </c>
      <c r="K54" s="30">
        <f>VLOOKUP(B54,作業用シート!$B$16:$E$23,4,FALSE)</f>
        <v>22</v>
      </c>
      <c r="L54" s="31">
        <f>K54/K61*100</f>
        <v>25.287356321839084</v>
      </c>
      <c r="M54" s="28">
        <v>79</v>
      </c>
      <c r="N54" s="29">
        <f>M54/M61*100</f>
        <v>43.406593406593409</v>
      </c>
      <c r="O54" s="33">
        <f t="shared" si="4"/>
        <v>-14</v>
      </c>
    </row>
    <row r="55" spans="1:15" x14ac:dyDescent="0.55000000000000004">
      <c r="A55" s="25"/>
      <c r="B55" s="82" t="s">
        <v>105</v>
      </c>
      <c r="C55" s="82" t="s">
        <v>37</v>
      </c>
      <c r="D55" s="82" t="s">
        <v>37</v>
      </c>
      <c r="E55" s="82" t="s">
        <v>37</v>
      </c>
      <c r="F55" s="83" t="s">
        <v>37</v>
      </c>
      <c r="G55" s="28">
        <f>VLOOKUP(B55,作業用シート!$B$16:$E$23,2,FALSE)</f>
        <v>22</v>
      </c>
      <c r="H55" s="29">
        <f>G55/G61*100</f>
        <v>13.750000000000002</v>
      </c>
      <c r="I55" s="30">
        <f>VLOOKUP(B55,作業用シート!$B$16:$E$23,3,FALSE)</f>
        <v>13</v>
      </c>
      <c r="J55" s="29">
        <f>I55/I61*100</f>
        <v>17.80821917808219</v>
      </c>
      <c r="K55" s="30">
        <f>VLOOKUP(B55,作業用シート!$B$16:$E$23,4,FALSE)</f>
        <v>9</v>
      </c>
      <c r="L55" s="31">
        <f>K55/K61*100</f>
        <v>10.344827586206897</v>
      </c>
      <c r="M55" s="28">
        <v>27</v>
      </c>
      <c r="N55" s="29">
        <f>M55/M61*100</f>
        <v>14.835164835164836</v>
      </c>
      <c r="O55" s="33">
        <f t="shared" si="4"/>
        <v>-1</v>
      </c>
    </row>
    <row r="56" spans="1:15" x14ac:dyDescent="0.55000000000000004">
      <c r="A56" s="25"/>
      <c r="B56" s="82" t="s">
        <v>39</v>
      </c>
      <c r="C56" s="82" t="s">
        <v>39</v>
      </c>
      <c r="D56" s="82" t="s">
        <v>39</v>
      </c>
      <c r="E56" s="82" t="s">
        <v>39</v>
      </c>
      <c r="F56" s="83" t="s">
        <v>39</v>
      </c>
      <c r="G56" s="28">
        <f>VLOOKUP(B56,作業用シート!$B$16:$E$23,2,FALSE)</f>
        <v>5</v>
      </c>
      <c r="H56" s="29">
        <f>G56/G61*100</f>
        <v>3.125</v>
      </c>
      <c r="I56" s="30">
        <f>VLOOKUP(B56,作業用シート!$B$16:$E$23,3,FALSE)</f>
        <v>2</v>
      </c>
      <c r="J56" s="29">
        <f>I56/I61*100</f>
        <v>2.7397260273972601</v>
      </c>
      <c r="K56" s="30">
        <f>VLOOKUP(B56,作業用シート!$B$16:$E$23,4,FALSE)</f>
        <v>3</v>
      </c>
      <c r="L56" s="31">
        <f>K56/K61*100</f>
        <v>3.4482758620689653</v>
      </c>
      <c r="M56" s="28">
        <v>3</v>
      </c>
      <c r="N56" s="29">
        <f>M56/M61*100</f>
        <v>1.6483516483516485</v>
      </c>
      <c r="O56" s="33">
        <f t="shared" si="4"/>
        <v>1.5</v>
      </c>
    </row>
    <row r="57" spans="1:15" x14ac:dyDescent="0.55000000000000004">
      <c r="A57" s="25"/>
      <c r="B57" s="82" t="s">
        <v>126</v>
      </c>
      <c r="C57" s="82" t="s">
        <v>40</v>
      </c>
      <c r="D57" s="82" t="s">
        <v>40</v>
      </c>
      <c r="E57" s="82" t="s">
        <v>40</v>
      </c>
      <c r="F57" s="83" t="s">
        <v>40</v>
      </c>
      <c r="G57" s="28">
        <f>VLOOKUP(B57,作業用シート!$B$16:$E$23,2,FALSE)</f>
        <v>2</v>
      </c>
      <c r="H57" s="29">
        <f>G57/G61*100</f>
        <v>1.25</v>
      </c>
      <c r="I57" s="30">
        <f>VLOOKUP(B57,作業用シート!$B$16:$E$23,3,FALSE)</f>
        <v>1</v>
      </c>
      <c r="J57" s="29">
        <f>I57/I61*100</f>
        <v>1.3698630136986301</v>
      </c>
      <c r="K57" s="30">
        <f>VLOOKUP(B57,作業用シート!$B$16:$E$23,4,FALSE)</f>
        <v>1</v>
      </c>
      <c r="L57" s="31">
        <f>K57/K61*100</f>
        <v>1.1494252873563218</v>
      </c>
      <c r="M57" s="28">
        <v>0</v>
      </c>
      <c r="N57" s="29">
        <f>M57/M61*100</f>
        <v>0</v>
      </c>
      <c r="O57" s="33">
        <f t="shared" si="4"/>
        <v>1.3</v>
      </c>
    </row>
    <row r="58" spans="1:15" x14ac:dyDescent="0.55000000000000004">
      <c r="A58" s="25"/>
      <c r="B58" s="82" t="s">
        <v>127</v>
      </c>
      <c r="C58" s="82" t="s">
        <v>42</v>
      </c>
      <c r="D58" s="82" t="s">
        <v>42</v>
      </c>
      <c r="E58" s="82" t="s">
        <v>42</v>
      </c>
      <c r="F58" s="83" t="s">
        <v>42</v>
      </c>
      <c r="G58" s="28">
        <f>VLOOKUP(B58,作業用シート!$B$16:$E$23,2,FALSE)</f>
        <v>1</v>
      </c>
      <c r="H58" s="29">
        <f>G58/G61*100</f>
        <v>0.625</v>
      </c>
      <c r="I58" s="30">
        <f>VLOOKUP(B58,作業用シート!$B$16:$E$23,3,FALSE)</f>
        <v>1</v>
      </c>
      <c r="J58" s="29">
        <f>I58/I61*100</f>
        <v>1.3698630136986301</v>
      </c>
      <c r="K58" s="30">
        <f>VLOOKUP(B58,作業用シート!$B$16:$E$23,4,FALSE)</f>
        <v>0</v>
      </c>
      <c r="L58" s="31">
        <f>K58/K61*100</f>
        <v>0</v>
      </c>
      <c r="M58" s="28">
        <v>3</v>
      </c>
      <c r="N58" s="29">
        <f>M58/M61*100</f>
        <v>1.6483516483516485</v>
      </c>
      <c r="O58" s="33">
        <f t="shared" si="4"/>
        <v>-1</v>
      </c>
    </row>
    <row r="59" spans="1:15" x14ac:dyDescent="0.55000000000000004">
      <c r="A59" s="25"/>
      <c r="B59" s="82" t="s">
        <v>128</v>
      </c>
      <c r="C59" s="82" t="s">
        <v>41</v>
      </c>
      <c r="D59" s="82" t="s">
        <v>41</v>
      </c>
      <c r="E59" s="82" t="s">
        <v>41</v>
      </c>
      <c r="F59" s="83" t="s">
        <v>41</v>
      </c>
      <c r="G59" s="28">
        <f>VLOOKUP(B59,作業用シート!$B$16:$E$23,2,FALSE)</f>
        <v>0</v>
      </c>
      <c r="H59" s="29">
        <f>G59/G61*100</f>
        <v>0</v>
      </c>
      <c r="I59" s="30">
        <f>VLOOKUP(B59,作業用シート!$B$16:$E$23,3,FALSE)</f>
        <v>0</v>
      </c>
      <c r="J59" s="29">
        <f>I59/I61*100</f>
        <v>0</v>
      </c>
      <c r="K59" s="30">
        <f>VLOOKUP(B59,作業用シート!$B$16:$E$23,4,FALSE)</f>
        <v>0</v>
      </c>
      <c r="L59" s="31">
        <f>K59/K61*100</f>
        <v>0</v>
      </c>
      <c r="M59" s="28">
        <v>1</v>
      </c>
      <c r="N59" s="29">
        <f>M59/M61*100</f>
        <v>0.5494505494505495</v>
      </c>
      <c r="O59" s="33">
        <f t="shared" si="4"/>
        <v>-0.5</v>
      </c>
    </row>
    <row r="60" spans="1:15" x14ac:dyDescent="0.55000000000000004">
      <c r="A60" s="25"/>
      <c r="B60" s="82" t="s">
        <v>33</v>
      </c>
      <c r="C60" s="82" t="s">
        <v>33</v>
      </c>
      <c r="D60" s="82" t="s">
        <v>33</v>
      </c>
      <c r="E60" s="82" t="s">
        <v>33</v>
      </c>
      <c r="F60" s="83" t="s">
        <v>33</v>
      </c>
      <c r="G60" s="28">
        <f>VLOOKUP(B60,作業用シート!$B$16:$E$23,2,FALSE)</f>
        <v>22</v>
      </c>
      <c r="H60" s="29">
        <f>G60/G61*100</f>
        <v>13.750000000000002</v>
      </c>
      <c r="I60" s="30">
        <f>VLOOKUP(B60,作業用シート!$B$16:$E$23,3,FALSE)</f>
        <v>11</v>
      </c>
      <c r="J60" s="29">
        <f>I60/I61*100</f>
        <v>15.068493150684931</v>
      </c>
      <c r="K60" s="30">
        <f>VLOOKUP(B60,作業用シート!$B$16:$E$23,4,FALSE)</f>
        <v>11</v>
      </c>
      <c r="L60" s="31">
        <f>K60/K61*100</f>
        <v>12.643678160919542</v>
      </c>
      <c r="M60" s="28">
        <v>19</v>
      </c>
      <c r="N60" s="29">
        <f>M60/M61*100</f>
        <v>10.43956043956044</v>
      </c>
      <c r="O60" s="33">
        <f t="shared" si="4"/>
        <v>3.4000000000000004</v>
      </c>
    </row>
    <row r="61" spans="1:15" ht="18.5" thickBot="1" x14ac:dyDescent="0.6">
      <c r="A61" s="1"/>
      <c r="F61" s="35" t="s">
        <v>2</v>
      </c>
      <c r="G61" s="36">
        <f t="shared" ref="G61:N61" si="5">SUM(G53:G60)</f>
        <v>160</v>
      </c>
      <c r="H61" s="48">
        <f t="shared" si="5"/>
        <v>100</v>
      </c>
      <c r="I61" s="49">
        <f t="shared" si="5"/>
        <v>73</v>
      </c>
      <c r="J61" s="48">
        <f t="shared" si="5"/>
        <v>99.999999999999986</v>
      </c>
      <c r="K61" s="49">
        <f t="shared" si="5"/>
        <v>87</v>
      </c>
      <c r="L61" s="50">
        <f t="shared" si="5"/>
        <v>100</v>
      </c>
      <c r="M61" s="51">
        <f t="shared" si="5"/>
        <v>182</v>
      </c>
      <c r="N61" s="52">
        <f t="shared" si="5"/>
        <v>100</v>
      </c>
      <c r="O61" s="43" t="s">
        <v>23</v>
      </c>
    </row>
    <row r="62" spans="1:15" x14ac:dyDescent="0.55000000000000004">
      <c r="A62" s="1"/>
      <c r="B62" s="59"/>
      <c r="C62" s="44"/>
      <c r="D62" s="60"/>
      <c r="E62" s="60"/>
      <c r="F62" s="60"/>
      <c r="G62" s="60"/>
      <c r="H62" s="60"/>
      <c r="I62" s="60"/>
      <c r="J62" s="60"/>
      <c r="K62" s="60"/>
      <c r="L62" s="60"/>
      <c r="M62" s="60"/>
      <c r="N62" s="60"/>
      <c r="O62" s="60"/>
    </row>
    <row r="63" spans="1:15" ht="18.5" thickBot="1" x14ac:dyDescent="0.6">
      <c r="A63" s="22"/>
      <c r="B63" s="87" t="s">
        <v>43</v>
      </c>
      <c r="C63" s="87"/>
      <c r="D63" s="87"/>
      <c r="E63" s="87"/>
      <c r="F63" s="87"/>
      <c r="G63" s="89" t="s">
        <v>35</v>
      </c>
      <c r="H63" s="90"/>
      <c r="I63" s="90"/>
      <c r="J63" s="90"/>
      <c r="K63" s="90"/>
      <c r="L63" s="90"/>
      <c r="M63" s="91"/>
      <c r="N63" s="91"/>
      <c r="O63" s="92"/>
    </row>
    <row r="64" spans="1:15" ht="33.75" customHeight="1" thickBot="1" x14ac:dyDescent="0.6">
      <c r="A64" s="23"/>
      <c r="B64" s="87"/>
      <c r="C64" s="87"/>
      <c r="D64" s="87"/>
      <c r="E64" s="87"/>
      <c r="F64" s="87"/>
      <c r="G64" s="93" t="s">
        <v>115</v>
      </c>
      <c r="H64" s="94"/>
      <c r="I64" s="95"/>
      <c r="J64" s="95"/>
      <c r="K64" s="95"/>
      <c r="L64" s="96"/>
      <c r="M64" s="97" t="s">
        <v>116</v>
      </c>
      <c r="N64" s="98"/>
      <c r="O64" s="24" t="s">
        <v>14</v>
      </c>
    </row>
    <row r="65" spans="1:20" x14ac:dyDescent="0.55000000000000004">
      <c r="A65" s="25"/>
      <c r="B65" s="87"/>
      <c r="C65" s="87"/>
      <c r="D65" s="87"/>
      <c r="E65" s="87"/>
      <c r="F65" s="87"/>
      <c r="G65" s="99"/>
      <c r="H65" s="100"/>
      <c r="I65" s="101"/>
      <c r="J65" s="101"/>
      <c r="K65" s="101"/>
      <c r="L65" s="102"/>
      <c r="M65" s="115" t="s">
        <v>15</v>
      </c>
      <c r="N65" s="106" t="s">
        <v>16</v>
      </c>
      <c r="O65" s="109" t="s">
        <v>17</v>
      </c>
    </row>
    <row r="66" spans="1:20" x14ac:dyDescent="0.55000000000000004">
      <c r="A66" s="25"/>
      <c r="B66" s="87"/>
      <c r="C66" s="87"/>
      <c r="D66" s="87"/>
      <c r="E66" s="87"/>
      <c r="F66" s="87"/>
      <c r="G66" s="110" t="s">
        <v>15</v>
      </c>
      <c r="H66" s="112" t="s">
        <v>16</v>
      </c>
      <c r="I66" s="84"/>
      <c r="J66" s="85"/>
      <c r="K66" s="85"/>
      <c r="L66" s="86"/>
      <c r="M66" s="116"/>
      <c r="N66" s="107"/>
      <c r="O66" s="107"/>
    </row>
    <row r="67" spans="1:20" x14ac:dyDescent="0.55000000000000004">
      <c r="A67" s="25"/>
      <c r="B67" s="88"/>
      <c r="C67" s="88"/>
      <c r="D67" s="88"/>
      <c r="E67" s="88"/>
      <c r="F67" s="88"/>
      <c r="G67" s="111"/>
      <c r="H67" s="113"/>
      <c r="I67" s="26" t="s">
        <v>18</v>
      </c>
      <c r="J67" s="26" t="s">
        <v>16</v>
      </c>
      <c r="K67" s="26" t="s">
        <v>19</v>
      </c>
      <c r="L67" s="27" t="s">
        <v>111</v>
      </c>
      <c r="M67" s="117"/>
      <c r="N67" s="108"/>
      <c r="O67" s="108"/>
    </row>
    <row r="68" spans="1:20" x14ac:dyDescent="0.55000000000000004">
      <c r="A68" s="25"/>
      <c r="B68" s="82" t="s">
        <v>130</v>
      </c>
      <c r="C68" s="82" t="s">
        <v>48</v>
      </c>
      <c r="D68" s="82" t="s">
        <v>48</v>
      </c>
      <c r="E68" s="82" t="s">
        <v>48</v>
      </c>
      <c r="F68" s="83" t="s">
        <v>48</v>
      </c>
      <c r="G68" s="28">
        <f>VLOOKUP(B68,作業用シート!$B$25:$E$33,2,FALSE)</f>
        <v>1</v>
      </c>
      <c r="H68" s="29">
        <f>G68/G77*100</f>
        <v>20</v>
      </c>
      <c r="I68" s="30">
        <f>VLOOKUP(B68,作業用シート!$B$25:$E$33,3,FALSE)</f>
        <v>0</v>
      </c>
      <c r="J68" s="29">
        <f>I68/I77*100</f>
        <v>0</v>
      </c>
      <c r="K68" s="30">
        <f>VLOOKUP(B68,作業用シート!$B$25:$E$33,4,FALSE)</f>
        <v>1</v>
      </c>
      <c r="L68" s="31">
        <f t="shared" ref="L68" si="6">K68/K77*100</f>
        <v>33.333333333333329</v>
      </c>
      <c r="M68" s="28">
        <v>0</v>
      </c>
      <c r="N68" s="29">
        <f>M68/M77*100</f>
        <v>0</v>
      </c>
      <c r="O68" s="33">
        <f t="shared" ref="O68:O76" si="7">ROUND(H68,1)-ROUND(N68,1)</f>
        <v>20</v>
      </c>
      <c r="R68" s="25"/>
      <c r="S68" s="27" t="s">
        <v>111</v>
      </c>
      <c r="T68" s="25"/>
    </row>
    <row r="69" spans="1:20" x14ac:dyDescent="0.55000000000000004">
      <c r="A69" s="25"/>
      <c r="B69" s="82" t="s">
        <v>133</v>
      </c>
      <c r="C69" s="82"/>
      <c r="D69" s="82"/>
      <c r="E69" s="82"/>
      <c r="F69" s="83"/>
      <c r="G69" s="28">
        <f>VLOOKUP(B69,作業用シート!$B$25:$E$33,2,FALSE)</f>
        <v>1</v>
      </c>
      <c r="H69" s="29">
        <f>G69/G77*100</f>
        <v>20</v>
      </c>
      <c r="I69" s="30">
        <f>VLOOKUP(B69,作業用シート!$B$25:$E$33,3,FALSE)</f>
        <v>1</v>
      </c>
      <c r="J69" s="29">
        <f>I69/I77*100</f>
        <v>50</v>
      </c>
      <c r="K69" s="30">
        <f>VLOOKUP(B69,作業用シート!$B$25:$E$33,4,FALSE)</f>
        <v>0</v>
      </c>
      <c r="L69" s="31">
        <f>K69/K77*100</f>
        <v>0</v>
      </c>
      <c r="M69" s="28">
        <v>0</v>
      </c>
      <c r="N69" s="29">
        <f>M69/M77*100</f>
        <v>0</v>
      </c>
      <c r="O69" s="33">
        <f t="shared" si="7"/>
        <v>20</v>
      </c>
      <c r="S69" s="31" t="e">
        <f>R69/R78*100</f>
        <v>#DIV/0!</v>
      </c>
    </row>
    <row r="70" spans="1:20" x14ac:dyDescent="0.55000000000000004">
      <c r="A70" s="25"/>
      <c r="B70" s="82" t="s">
        <v>45</v>
      </c>
      <c r="C70" s="82" t="s">
        <v>45</v>
      </c>
      <c r="D70" s="82" t="s">
        <v>45</v>
      </c>
      <c r="E70" s="82" t="s">
        <v>45</v>
      </c>
      <c r="F70" s="83" t="s">
        <v>45</v>
      </c>
      <c r="G70" s="28">
        <f>VLOOKUP(B70,作業用シート!$B$25:$E$33,2,FALSE)</f>
        <v>1</v>
      </c>
      <c r="H70" s="29">
        <f>G70/G77*100</f>
        <v>20</v>
      </c>
      <c r="I70" s="30">
        <f>VLOOKUP(B70,作業用シート!$B$25:$E$33,3,FALSE)</f>
        <v>0</v>
      </c>
      <c r="J70" s="29">
        <f>I70/I77*100</f>
        <v>0</v>
      </c>
      <c r="K70" s="30">
        <f>VLOOKUP(B70,作業用シート!$B$25:$E$33,4,FALSE)</f>
        <v>1</v>
      </c>
      <c r="L70" s="31">
        <f>K70/K77*100</f>
        <v>33.333333333333329</v>
      </c>
      <c r="M70" s="28">
        <v>0</v>
      </c>
      <c r="N70" s="29">
        <f>M70/M77*100</f>
        <v>0</v>
      </c>
      <c r="O70" s="33">
        <f t="shared" si="7"/>
        <v>20</v>
      </c>
      <c r="S70" s="31" t="e">
        <f>R70/R78*100</f>
        <v>#DIV/0!</v>
      </c>
    </row>
    <row r="71" spans="1:20" x14ac:dyDescent="0.55000000000000004">
      <c r="A71" s="25"/>
      <c r="B71" s="82" t="s">
        <v>134</v>
      </c>
      <c r="C71" s="82"/>
      <c r="D71" s="82"/>
      <c r="E71" s="82"/>
      <c r="F71" s="83"/>
      <c r="G71" s="28">
        <f>VLOOKUP(B71,作業用シート!$B$25:$E$33,2,FALSE)</f>
        <v>1</v>
      </c>
      <c r="H71" s="29">
        <f>G71/G77*100</f>
        <v>20</v>
      </c>
      <c r="I71" s="30">
        <f>VLOOKUP(B71,作業用シート!$B$25:$E$33,3,FALSE)</f>
        <v>1</v>
      </c>
      <c r="J71" s="29">
        <f>I71/I77*100</f>
        <v>50</v>
      </c>
      <c r="K71" s="30">
        <f>VLOOKUP(B71,作業用シート!$B$25:$E$33,4,FALSE)</f>
        <v>0</v>
      </c>
      <c r="L71" s="31">
        <f>K71/K77*100</f>
        <v>0</v>
      </c>
      <c r="M71" s="28">
        <v>0</v>
      </c>
      <c r="N71" s="29">
        <f>M71/M77*100</f>
        <v>0</v>
      </c>
      <c r="O71" s="33">
        <f t="shared" si="7"/>
        <v>20</v>
      </c>
      <c r="S71" s="31" t="e">
        <f>R71/R78*100</f>
        <v>#DIV/0!</v>
      </c>
    </row>
    <row r="72" spans="1:20" x14ac:dyDescent="0.55000000000000004">
      <c r="A72" s="25"/>
      <c r="B72" s="82" t="s">
        <v>138</v>
      </c>
      <c r="C72" s="82" t="s">
        <v>45</v>
      </c>
      <c r="D72" s="82" t="s">
        <v>45</v>
      </c>
      <c r="E72" s="82" t="s">
        <v>45</v>
      </c>
      <c r="F72" s="83" t="s">
        <v>45</v>
      </c>
      <c r="G72" s="28">
        <f>VLOOKUP(B72,作業用シート!$B$25:$E$33,2,FALSE)</f>
        <v>1</v>
      </c>
      <c r="H72" s="29">
        <f>G72/G77*100</f>
        <v>20</v>
      </c>
      <c r="I72" s="30">
        <f>VLOOKUP(B72,作業用シート!$B$25:$E$33,3,FALSE)</f>
        <v>0</v>
      </c>
      <c r="J72" s="29">
        <f>I72/I77*100</f>
        <v>0</v>
      </c>
      <c r="K72" s="30">
        <f>VLOOKUP(B72,作業用シート!$B$25:$E$33,4,FALSE)</f>
        <v>1</v>
      </c>
      <c r="L72" s="31">
        <f>K72/K77*100</f>
        <v>33.333333333333329</v>
      </c>
      <c r="M72" s="28">
        <v>0</v>
      </c>
      <c r="N72" s="29">
        <f>M72/M77*100</f>
        <v>0</v>
      </c>
      <c r="O72" s="33">
        <f t="shared" si="7"/>
        <v>20</v>
      </c>
      <c r="S72" s="31" t="e">
        <f>R72/R78*100</f>
        <v>#DIV/0!</v>
      </c>
    </row>
    <row r="73" spans="1:20" x14ac:dyDescent="0.55000000000000004">
      <c r="A73" s="25"/>
      <c r="B73" s="82" t="s">
        <v>129</v>
      </c>
      <c r="C73" s="82" t="s">
        <v>44</v>
      </c>
      <c r="D73" s="82" t="s">
        <v>44</v>
      </c>
      <c r="E73" s="82" t="s">
        <v>44</v>
      </c>
      <c r="F73" s="83" t="s">
        <v>44</v>
      </c>
      <c r="G73" s="28">
        <f>VLOOKUP(B73,作業用シート!$B$25:$E$33,2,FALSE)</f>
        <v>0</v>
      </c>
      <c r="H73" s="29">
        <f>G73/G77*100</f>
        <v>0</v>
      </c>
      <c r="I73" s="30">
        <f>VLOOKUP(B73,作業用シート!$B$25:$E$33,3,FALSE)</f>
        <v>0</v>
      </c>
      <c r="J73" s="29">
        <f>I73/I77*100</f>
        <v>0</v>
      </c>
      <c r="K73" s="30">
        <f>VLOOKUP(B73,作業用シート!$B$25:$E$33,4,FALSE)</f>
        <v>0</v>
      </c>
      <c r="L73" s="31">
        <f>K73/K77*100</f>
        <v>0</v>
      </c>
      <c r="M73" s="28">
        <v>0</v>
      </c>
      <c r="N73" s="29">
        <f>M73/M77*100</f>
        <v>0</v>
      </c>
      <c r="O73" s="33">
        <f t="shared" si="7"/>
        <v>0</v>
      </c>
      <c r="S73" s="31" t="e">
        <f>R73/R78*100</f>
        <v>#DIV/0!</v>
      </c>
    </row>
    <row r="74" spans="1:20" x14ac:dyDescent="0.55000000000000004">
      <c r="A74" s="25"/>
      <c r="B74" s="82" t="s">
        <v>136</v>
      </c>
      <c r="C74" s="82" t="s">
        <v>46</v>
      </c>
      <c r="D74" s="82" t="s">
        <v>46</v>
      </c>
      <c r="E74" s="82" t="s">
        <v>46</v>
      </c>
      <c r="F74" s="83" t="s">
        <v>46</v>
      </c>
      <c r="G74" s="28">
        <f>VLOOKUP(B74,作業用シート!$B$25:$E$33,2,FALSE)</f>
        <v>0</v>
      </c>
      <c r="H74" s="29">
        <f>G74/G77*100</f>
        <v>0</v>
      </c>
      <c r="I74" s="30">
        <f>VLOOKUP(B74,作業用シート!$B$25:$E$33,3,FALSE)</f>
        <v>0</v>
      </c>
      <c r="J74" s="29">
        <f>I74/I77*100</f>
        <v>0</v>
      </c>
      <c r="K74" s="30">
        <f>VLOOKUP(B74,作業用シート!$B$25:$E$33,4,FALSE)</f>
        <v>0</v>
      </c>
      <c r="L74" s="31">
        <f>K74/K77*100</f>
        <v>0</v>
      </c>
      <c r="M74" s="28">
        <v>1</v>
      </c>
      <c r="N74" s="29">
        <f>M74/M77*100</f>
        <v>33.333333333333329</v>
      </c>
      <c r="O74" s="33">
        <f t="shared" si="7"/>
        <v>-33.299999999999997</v>
      </c>
      <c r="S74" s="31" t="e">
        <f>R74/R78*100</f>
        <v>#DIV/0!</v>
      </c>
    </row>
    <row r="75" spans="1:20" x14ac:dyDescent="0.55000000000000004">
      <c r="A75" s="25"/>
      <c r="B75" s="82" t="s">
        <v>135</v>
      </c>
      <c r="C75" s="82" t="s">
        <v>47</v>
      </c>
      <c r="D75" s="82" t="s">
        <v>47</v>
      </c>
      <c r="E75" s="82" t="s">
        <v>47</v>
      </c>
      <c r="F75" s="83" t="s">
        <v>47</v>
      </c>
      <c r="G75" s="28">
        <f>VLOOKUP(B75,作業用シート!$B$25:$E$33,2,FALSE)</f>
        <v>0</v>
      </c>
      <c r="H75" s="29">
        <f>G75/G77*100</f>
        <v>0</v>
      </c>
      <c r="I75" s="30">
        <f>VLOOKUP(B75,作業用シート!$B$25:$E$33,3,FALSE)</f>
        <v>0</v>
      </c>
      <c r="J75" s="29">
        <f>I75/I77*100</f>
        <v>0</v>
      </c>
      <c r="K75" s="30">
        <f>VLOOKUP(B75,作業用シート!$B$25:$E$33,4,FALSE)</f>
        <v>0</v>
      </c>
      <c r="L75" s="31">
        <f>K75/K77*100</f>
        <v>0</v>
      </c>
      <c r="M75" s="28">
        <v>0</v>
      </c>
      <c r="N75" s="29">
        <f>M75/M77*100</f>
        <v>0</v>
      </c>
      <c r="O75" s="33">
        <f t="shared" si="7"/>
        <v>0</v>
      </c>
      <c r="S75" s="31" t="e">
        <f>R75/R78*100</f>
        <v>#DIV/0!</v>
      </c>
    </row>
    <row r="76" spans="1:20" x14ac:dyDescent="0.55000000000000004">
      <c r="A76" s="25"/>
      <c r="B76" s="82" t="s">
        <v>33</v>
      </c>
      <c r="C76" s="82" t="s">
        <v>33</v>
      </c>
      <c r="D76" s="82" t="s">
        <v>33</v>
      </c>
      <c r="E76" s="82" t="s">
        <v>33</v>
      </c>
      <c r="F76" s="83" t="s">
        <v>33</v>
      </c>
      <c r="G76" s="28">
        <f>VLOOKUP(B76,作業用シート!$B$25:$E$33,2,FALSE)</f>
        <v>0</v>
      </c>
      <c r="H76" s="29">
        <f>G76/G77*100</f>
        <v>0</v>
      </c>
      <c r="I76" s="30">
        <f>VLOOKUP(B76,作業用シート!$B$25:$E$33,3,FALSE)</f>
        <v>0</v>
      </c>
      <c r="J76" s="29">
        <f>I76/I77*100</f>
        <v>0</v>
      </c>
      <c r="K76" s="30">
        <v>0</v>
      </c>
      <c r="L76" s="31">
        <f>K76/K77*100</f>
        <v>0</v>
      </c>
      <c r="M76" s="28">
        <v>2</v>
      </c>
      <c r="N76" s="29">
        <f>M76/M77*100</f>
        <v>66.666666666666657</v>
      </c>
      <c r="O76" s="33">
        <f t="shared" si="7"/>
        <v>-66.7</v>
      </c>
      <c r="S76" s="31" t="e">
        <f>R76/R78*100</f>
        <v>#DIV/0!</v>
      </c>
    </row>
    <row r="77" spans="1:20" ht="18.5" thickBot="1" x14ac:dyDescent="0.6">
      <c r="A77" s="1"/>
      <c r="F77" s="35" t="s">
        <v>2</v>
      </c>
      <c r="G77" s="36">
        <f t="shared" ref="G77:N77" si="8">SUM(G68:G76)</f>
        <v>5</v>
      </c>
      <c r="H77" s="48">
        <f t="shared" si="8"/>
        <v>100</v>
      </c>
      <c r="I77" s="49">
        <f t="shared" si="8"/>
        <v>2</v>
      </c>
      <c r="J77" s="48">
        <f t="shared" si="8"/>
        <v>100</v>
      </c>
      <c r="K77" s="49">
        <f t="shared" si="8"/>
        <v>3</v>
      </c>
      <c r="L77" s="50">
        <f t="shared" si="8"/>
        <v>99.999999999999986</v>
      </c>
      <c r="M77" s="51">
        <f t="shared" si="8"/>
        <v>3</v>
      </c>
      <c r="N77" s="52">
        <f t="shared" si="8"/>
        <v>99.999999999999986</v>
      </c>
      <c r="O77" s="43" t="s">
        <v>23</v>
      </c>
      <c r="S77" s="31" t="e">
        <f>R77/R78*100</f>
        <v>#DIV/0!</v>
      </c>
    </row>
    <row r="78" spans="1:20" ht="18.5" thickBot="1" x14ac:dyDescent="0.6">
      <c r="A78" s="1"/>
      <c r="B78" s="25"/>
      <c r="C78" s="25"/>
      <c r="D78" s="25"/>
      <c r="E78" s="25"/>
      <c r="F78" s="53"/>
      <c r="G78" s="54"/>
      <c r="H78" s="61"/>
      <c r="I78" s="54"/>
      <c r="J78" s="61"/>
      <c r="K78" s="54"/>
      <c r="L78" s="61"/>
      <c r="M78" s="54"/>
      <c r="N78" s="61"/>
      <c r="O78" s="55"/>
      <c r="S78" s="58" t="e">
        <f t="shared" ref="S78" si="9">SUM(S69:S77)</f>
        <v>#DIV/0!</v>
      </c>
    </row>
    <row r="79" spans="1:20" ht="18.5" thickBot="1" x14ac:dyDescent="0.6">
      <c r="A79" s="22"/>
      <c r="B79" s="87" t="s">
        <v>49</v>
      </c>
      <c r="C79" s="87"/>
      <c r="D79" s="87"/>
      <c r="E79" s="87"/>
      <c r="F79" s="87"/>
      <c r="G79" s="89" t="s">
        <v>35</v>
      </c>
      <c r="H79" s="90"/>
      <c r="I79" s="90"/>
      <c r="J79" s="90"/>
      <c r="K79" s="90"/>
      <c r="L79" s="90"/>
      <c r="M79" s="91"/>
      <c r="N79" s="91"/>
      <c r="O79" s="92"/>
    </row>
    <row r="80" spans="1:20" ht="33.75" customHeight="1" thickBot="1" x14ac:dyDescent="0.6">
      <c r="A80" s="23"/>
      <c r="B80" s="87"/>
      <c r="C80" s="87"/>
      <c r="D80" s="87"/>
      <c r="E80" s="87"/>
      <c r="F80" s="87"/>
      <c r="G80" s="93" t="s">
        <v>115</v>
      </c>
      <c r="H80" s="94"/>
      <c r="I80" s="95"/>
      <c r="J80" s="95"/>
      <c r="K80" s="95"/>
      <c r="L80" s="96"/>
      <c r="M80" s="97" t="s">
        <v>116</v>
      </c>
      <c r="N80" s="98"/>
      <c r="O80" s="24" t="s">
        <v>14</v>
      </c>
    </row>
    <row r="81" spans="1:15" x14ac:dyDescent="0.55000000000000004">
      <c r="A81" s="25"/>
      <c r="B81" s="87"/>
      <c r="C81" s="87"/>
      <c r="D81" s="87"/>
      <c r="E81" s="87"/>
      <c r="F81" s="87"/>
      <c r="G81" s="99"/>
      <c r="H81" s="100"/>
      <c r="I81" s="101"/>
      <c r="J81" s="101"/>
      <c r="K81" s="101"/>
      <c r="L81" s="102"/>
      <c r="M81" s="115" t="s">
        <v>15</v>
      </c>
      <c r="N81" s="106" t="s">
        <v>16</v>
      </c>
      <c r="O81" s="109" t="s">
        <v>17</v>
      </c>
    </row>
    <row r="82" spans="1:15" x14ac:dyDescent="0.55000000000000004">
      <c r="A82" s="25"/>
      <c r="B82" s="87"/>
      <c r="C82" s="87"/>
      <c r="D82" s="87"/>
      <c r="E82" s="87"/>
      <c r="F82" s="87"/>
      <c r="G82" s="110" t="s">
        <v>15</v>
      </c>
      <c r="H82" s="112" t="s">
        <v>16</v>
      </c>
      <c r="I82" s="84"/>
      <c r="J82" s="85"/>
      <c r="K82" s="85"/>
      <c r="L82" s="86"/>
      <c r="M82" s="116"/>
      <c r="N82" s="107"/>
      <c r="O82" s="107"/>
    </row>
    <row r="83" spans="1:15" x14ac:dyDescent="0.55000000000000004">
      <c r="A83" s="25"/>
      <c r="B83" s="88"/>
      <c r="C83" s="88"/>
      <c r="D83" s="88"/>
      <c r="E83" s="88"/>
      <c r="F83" s="88"/>
      <c r="G83" s="111"/>
      <c r="H83" s="113"/>
      <c r="I83" s="26" t="s">
        <v>18</v>
      </c>
      <c r="J83" s="26" t="s">
        <v>16</v>
      </c>
      <c r="K83" s="26" t="s">
        <v>19</v>
      </c>
      <c r="L83" s="27" t="s">
        <v>20</v>
      </c>
      <c r="M83" s="117"/>
      <c r="N83" s="108"/>
      <c r="O83" s="108"/>
    </row>
    <row r="84" spans="1:15" x14ac:dyDescent="0.55000000000000004">
      <c r="A84" s="25"/>
      <c r="B84" s="83" t="s">
        <v>50</v>
      </c>
      <c r="C84" s="114" t="s">
        <v>50</v>
      </c>
      <c r="D84" s="114" t="s">
        <v>50</v>
      </c>
      <c r="E84" s="114" t="s">
        <v>50</v>
      </c>
      <c r="F84" s="114" t="s">
        <v>50</v>
      </c>
      <c r="G84" s="28">
        <f>VLOOKUP(B84,作業用シート!$B$35:$E$38,2,FALSE)</f>
        <v>48</v>
      </c>
      <c r="H84" s="29">
        <f>G84/G88*100</f>
        <v>53.333333333333336</v>
      </c>
      <c r="I84" s="30">
        <f>VLOOKUP(B84,作業用シート!$B$35:$E$38,3,FALSE)</f>
        <v>17</v>
      </c>
      <c r="J84" s="29">
        <f>I84/I88*100</f>
        <v>50</v>
      </c>
      <c r="K84" s="30">
        <f>VLOOKUP(B84,作業用シート!$B$35:$E$38,4,FALSE)</f>
        <v>31</v>
      </c>
      <c r="L84" s="31">
        <f>K84/K88*100</f>
        <v>55.357142857142861</v>
      </c>
      <c r="M84" s="46">
        <v>41</v>
      </c>
      <c r="N84" s="29">
        <f>M84/M88*100</f>
        <v>56.164383561643838</v>
      </c>
      <c r="O84" s="33">
        <f t="shared" ref="O84:O87" si="10">ROUND(H84,1)-ROUND(N84,1)</f>
        <v>-2.9000000000000057</v>
      </c>
    </row>
    <row r="85" spans="1:15" x14ac:dyDescent="0.55000000000000004">
      <c r="A85" s="25"/>
      <c r="B85" s="83" t="s">
        <v>51</v>
      </c>
      <c r="C85" s="114" t="s">
        <v>51</v>
      </c>
      <c r="D85" s="114" t="s">
        <v>51</v>
      </c>
      <c r="E85" s="114" t="s">
        <v>51</v>
      </c>
      <c r="F85" s="114" t="s">
        <v>51</v>
      </c>
      <c r="G85" s="28">
        <f>VLOOKUP(B85,作業用シート!$B$35:$E$38,2,FALSE)</f>
        <v>18</v>
      </c>
      <c r="H85" s="29">
        <f>G85/G88*100</f>
        <v>20</v>
      </c>
      <c r="I85" s="30">
        <f>VLOOKUP(B85,作業用シート!$B$35:$E$38,3,FALSE)</f>
        <v>4</v>
      </c>
      <c r="J85" s="29">
        <f>I85/I88*100</f>
        <v>11.76470588235294</v>
      </c>
      <c r="K85" s="30">
        <f>VLOOKUP(B85,作業用シート!$B$35:$E$38,4,FALSE)</f>
        <v>14</v>
      </c>
      <c r="L85" s="31">
        <f>K85/K88*100</f>
        <v>25</v>
      </c>
      <c r="M85" s="46">
        <v>16</v>
      </c>
      <c r="N85" s="29">
        <f>M85/M88*100</f>
        <v>21.917808219178081</v>
      </c>
      <c r="O85" s="33">
        <f t="shared" si="10"/>
        <v>-1.8999999999999986</v>
      </c>
    </row>
    <row r="86" spans="1:15" x14ac:dyDescent="0.55000000000000004">
      <c r="A86" s="25"/>
      <c r="B86" s="83" t="s">
        <v>52</v>
      </c>
      <c r="C86" s="114" t="s">
        <v>52</v>
      </c>
      <c r="D86" s="114" t="s">
        <v>52</v>
      </c>
      <c r="E86" s="114" t="s">
        <v>52</v>
      </c>
      <c r="F86" s="114" t="s">
        <v>52</v>
      </c>
      <c r="G86" s="28">
        <f>VLOOKUP(B86,作業用シート!$B$35:$E$38,2,FALSE)</f>
        <v>4</v>
      </c>
      <c r="H86" s="29">
        <f>G86/G88*100</f>
        <v>4.4444444444444446</v>
      </c>
      <c r="I86" s="30">
        <f>VLOOKUP(B86,作業用シート!$B$35:$E$38,3,FALSE)</f>
        <v>2</v>
      </c>
      <c r="J86" s="29">
        <f>I86/I88*100</f>
        <v>5.8823529411764701</v>
      </c>
      <c r="K86" s="30">
        <f>VLOOKUP(B86,作業用シート!$B$35:$E$38,4,FALSE)</f>
        <v>2</v>
      </c>
      <c r="L86" s="31">
        <f>K86/K88*100</f>
        <v>3.5714285714285712</v>
      </c>
      <c r="M86" s="46">
        <v>1</v>
      </c>
      <c r="N86" s="29">
        <f>M86/M88*100</f>
        <v>1.3698630136986301</v>
      </c>
      <c r="O86" s="33">
        <f t="shared" si="10"/>
        <v>3.0000000000000004</v>
      </c>
    </row>
    <row r="87" spans="1:15" x14ac:dyDescent="0.55000000000000004">
      <c r="A87" s="25"/>
      <c r="B87" s="83" t="s">
        <v>33</v>
      </c>
      <c r="C87" s="114" t="s">
        <v>33</v>
      </c>
      <c r="D87" s="114" t="s">
        <v>33</v>
      </c>
      <c r="E87" s="114" t="s">
        <v>33</v>
      </c>
      <c r="F87" s="114" t="s">
        <v>33</v>
      </c>
      <c r="G87" s="28">
        <f>VLOOKUP(B87,作業用シート!$B$35:$E$38,2,FALSE)</f>
        <v>20</v>
      </c>
      <c r="H87" s="29">
        <f>G87/G88*100</f>
        <v>22.222222222222221</v>
      </c>
      <c r="I87" s="30">
        <f>VLOOKUP(B87,作業用シート!$B$35:$E$38,3,FALSE)</f>
        <v>11</v>
      </c>
      <c r="J87" s="29">
        <f>I87/I88*100</f>
        <v>32.352941176470587</v>
      </c>
      <c r="K87" s="30">
        <f>VLOOKUP(B87,作業用シート!$B$35:$E$38,4,FALSE)</f>
        <v>9</v>
      </c>
      <c r="L87" s="31">
        <f>K87/K88*100</f>
        <v>16.071428571428573</v>
      </c>
      <c r="M87" s="46">
        <v>15</v>
      </c>
      <c r="N87" s="29">
        <f>M87/M88*100</f>
        <v>20.547945205479451</v>
      </c>
      <c r="O87" s="33">
        <f t="shared" si="10"/>
        <v>1.6999999999999993</v>
      </c>
    </row>
    <row r="88" spans="1:15" ht="18.5" thickBot="1" x14ac:dyDescent="0.6">
      <c r="A88" s="1"/>
      <c r="B88" s="25"/>
      <c r="C88" s="25"/>
      <c r="D88" s="25"/>
      <c r="E88" s="25"/>
      <c r="F88" s="62" t="s">
        <v>2</v>
      </c>
      <c r="G88" s="36">
        <f>SUM(G84:G87)</f>
        <v>90</v>
      </c>
      <c r="H88" s="48">
        <f t="shared" ref="H88:N88" si="11">SUM(H84:H87)</f>
        <v>100</v>
      </c>
      <c r="I88" s="49">
        <f>SUM(I84:I87)</f>
        <v>34</v>
      </c>
      <c r="J88" s="48">
        <f>SUM(J84:J87)</f>
        <v>100</v>
      </c>
      <c r="K88" s="49">
        <f t="shared" si="11"/>
        <v>56</v>
      </c>
      <c r="L88" s="50">
        <f t="shared" si="11"/>
        <v>100</v>
      </c>
      <c r="M88" s="51">
        <f t="shared" si="11"/>
        <v>73</v>
      </c>
      <c r="N88" s="52">
        <f t="shared" si="11"/>
        <v>100</v>
      </c>
      <c r="O88" s="63" t="s">
        <v>53</v>
      </c>
    </row>
    <row r="89" spans="1:15" x14ac:dyDescent="0.55000000000000004">
      <c r="A89" s="64"/>
      <c r="B89" s="65"/>
      <c r="C89" s="65"/>
      <c r="D89" s="65"/>
      <c r="E89" s="65"/>
      <c r="F89" s="65"/>
      <c r="G89" s="65"/>
      <c r="H89" s="65"/>
      <c r="I89" s="65"/>
      <c r="J89" s="65"/>
      <c r="K89" s="65"/>
      <c r="L89" s="65"/>
      <c r="M89" s="65"/>
      <c r="N89" s="65"/>
      <c r="O89" s="65"/>
    </row>
    <row r="90" spans="1:15" ht="18.5" thickBot="1" x14ac:dyDescent="0.6">
      <c r="A90" s="22"/>
      <c r="B90" s="87" t="s">
        <v>54</v>
      </c>
      <c r="C90" s="87"/>
      <c r="D90" s="87"/>
      <c r="E90" s="87"/>
      <c r="F90" s="87"/>
      <c r="G90" s="89" t="s">
        <v>35</v>
      </c>
      <c r="H90" s="90"/>
      <c r="I90" s="90"/>
      <c r="J90" s="90"/>
      <c r="K90" s="90"/>
      <c r="L90" s="90"/>
      <c r="M90" s="91"/>
      <c r="N90" s="91"/>
      <c r="O90" s="92"/>
    </row>
    <row r="91" spans="1:15" ht="33.75" customHeight="1" thickBot="1" x14ac:dyDescent="0.6">
      <c r="A91" s="23"/>
      <c r="B91" s="87"/>
      <c r="C91" s="87"/>
      <c r="D91" s="87"/>
      <c r="E91" s="87"/>
      <c r="F91" s="87"/>
      <c r="G91" s="93" t="s">
        <v>115</v>
      </c>
      <c r="H91" s="94"/>
      <c r="I91" s="95"/>
      <c r="J91" s="95"/>
      <c r="K91" s="95"/>
      <c r="L91" s="96"/>
      <c r="M91" s="97" t="s">
        <v>116</v>
      </c>
      <c r="N91" s="98"/>
      <c r="O91" s="24" t="s">
        <v>14</v>
      </c>
    </row>
    <row r="92" spans="1:15" x14ac:dyDescent="0.55000000000000004">
      <c r="A92" s="25"/>
      <c r="B92" s="87"/>
      <c r="C92" s="87"/>
      <c r="D92" s="87"/>
      <c r="E92" s="87"/>
      <c r="F92" s="87"/>
      <c r="G92" s="99"/>
      <c r="H92" s="100"/>
      <c r="I92" s="101"/>
      <c r="J92" s="101"/>
      <c r="K92" s="101"/>
      <c r="L92" s="102"/>
      <c r="M92" s="103" t="s">
        <v>15</v>
      </c>
      <c r="N92" s="106" t="s">
        <v>16</v>
      </c>
      <c r="O92" s="109" t="s">
        <v>17</v>
      </c>
    </row>
    <row r="93" spans="1:15" x14ac:dyDescent="0.55000000000000004">
      <c r="A93" s="25"/>
      <c r="B93" s="87"/>
      <c r="C93" s="87"/>
      <c r="D93" s="87"/>
      <c r="E93" s="87"/>
      <c r="F93" s="87"/>
      <c r="G93" s="110" t="s">
        <v>15</v>
      </c>
      <c r="H93" s="112" t="s">
        <v>16</v>
      </c>
      <c r="I93" s="84"/>
      <c r="J93" s="85"/>
      <c r="K93" s="85"/>
      <c r="L93" s="86"/>
      <c r="M93" s="104"/>
      <c r="N93" s="107"/>
      <c r="O93" s="107"/>
    </row>
    <row r="94" spans="1:15" x14ac:dyDescent="0.55000000000000004">
      <c r="A94" s="25"/>
      <c r="B94" s="88"/>
      <c r="C94" s="88"/>
      <c r="D94" s="88"/>
      <c r="E94" s="88"/>
      <c r="F94" s="88"/>
      <c r="G94" s="111"/>
      <c r="H94" s="113"/>
      <c r="I94" s="26" t="s">
        <v>18</v>
      </c>
      <c r="J94" s="26" t="s">
        <v>16</v>
      </c>
      <c r="K94" s="26" t="s">
        <v>19</v>
      </c>
      <c r="L94" s="27" t="s">
        <v>20</v>
      </c>
      <c r="M94" s="105"/>
      <c r="N94" s="108"/>
      <c r="O94" s="108"/>
    </row>
    <row r="95" spans="1:15" x14ac:dyDescent="0.55000000000000004">
      <c r="A95" s="25"/>
      <c r="B95" s="82" t="s">
        <v>55</v>
      </c>
      <c r="C95" s="82" t="s">
        <v>55</v>
      </c>
      <c r="D95" s="82" t="s">
        <v>55</v>
      </c>
      <c r="E95" s="82" t="s">
        <v>55</v>
      </c>
      <c r="F95" s="83" t="s">
        <v>55</v>
      </c>
      <c r="G95" s="28">
        <f>VLOOKUP(B95,作業用シート!$B$40:$E$48,2,FALSE)</f>
        <v>43</v>
      </c>
      <c r="H95" s="29">
        <f>G95/G101*100</f>
        <v>57.333333333333336</v>
      </c>
      <c r="I95" s="30">
        <f>VLOOKUP(B95,作業用シート!$B$40:$E$48,3,FALSE)</f>
        <v>16</v>
      </c>
      <c r="J95" s="29">
        <f>I95/I101*100</f>
        <v>53.333333333333336</v>
      </c>
      <c r="K95" s="30">
        <f>VLOOKUP(B95,作業用シート!$B$40:$E$48,4,FALSE)</f>
        <v>27</v>
      </c>
      <c r="L95" s="31">
        <f>K95/K101*100</f>
        <v>60</v>
      </c>
      <c r="M95" s="28">
        <v>39</v>
      </c>
      <c r="N95" s="29">
        <f>M95/M101*100</f>
        <v>40.625</v>
      </c>
      <c r="O95" s="33">
        <f t="shared" ref="O95:O100" si="12">ROUND(H95,1)-ROUND(N95,1)</f>
        <v>16.699999999999996</v>
      </c>
    </row>
    <row r="96" spans="1:15" x14ac:dyDescent="0.55000000000000004">
      <c r="A96" s="25"/>
      <c r="B96" s="82" t="s">
        <v>131</v>
      </c>
      <c r="C96" s="82" t="s">
        <v>56</v>
      </c>
      <c r="D96" s="82" t="s">
        <v>56</v>
      </c>
      <c r="E96" s="82" t="s">
        <v>56</v>
      </c>
      <c r="F96" s="83" t="s">
        <v>56</v>
      </c>
      <c r="G96" s="28">
        <f>VLOOKUP(B96,作業用シート!$B$40:$E$48,2,FALSE)</f>
        <v>15</v>
      </c>
      <c r="H96" s="66">
        <f>G96/G101*100</f>
        <v>20</v>
      </c>
      <c r="I96" s="30">
        <f>VLOOKUP(B96,作業用シート!$B$40:$E$48,3,FALSE)</f>
        <v>6</v>
      </c>
      <c r="J96" s="66">
        <f>I96/I101*100</f>
        <v>20</v>
      </c>
      <c r="K96" s="30">
        <f>VLOOKUP(B96,作業用シート!$B$40:$E$48,4,FALSE)</f>
        <v>9</v>
      </c>
      <c r="L96" s="67">
        <f>K96/K101*100</f>
        <v>20</v>
      </c>
      <c r="M96" s="28">
        <v>9</v>
      </c>
      <c r="N96" s="66">
        <f>M96/M101*100</f>
        <v>9.375</v>
      </c>
      <c r="O96" s="33">
        <f t="shared" si="12"/>
        <v>10.6</v>
      </c>
    </row>
    <row r="97" spans="1:15" x14ac:dyDescent="0.55000000000000004">
      <c r="A97" s="25"/>
      <c r="B97" s="82" t="s">
        <v>57</v>
      </c>
      <c r="C97" s="82" t="s">
        <v>57</v>
      </c>
      <c r="D97" s="82" t="s">
        <v>57</v>
      </c>
      <c r="E97" s="82" t="s">
        <v>57</v>
      </c>
      <c r="F97" s="83" t="s">
        <v>57</v>
      </c>
      <c r="G97" s="28">
        <f>VLOOKUP(B97,作業用シート!$B$40:$E$48,2,FALSE)</f>
        <v>7</v>
      </c>
      <c r="H97" s="66">
        <f>G97/G101*100</f>
        <v>9.3333333333333339</v>
      </c>
      <c r="I97" s="30">
        <f>VLOOKUP(B97,作業用シート!$B$40:$E$48,3,FALSE)</f>
        <v>1</v>
      </c>
      <c r="J97" s="66">
        <f>I97/I101*100</f>
        <v>3.3333333333333335</v>
      </c>
      <c r="K97" s="30">
        <f>VLOOKUP(B97,作業用シート!$B$40:$E$48,4,FALSE)</f>
        <v>6</v>
      </c>
      <c r="L97" s="67">
        <f>K97/K101*100</f>
        <v>13.333333333333334</v>
      </c>
      <c r="M97" s="28">
        <v>9</v>
      </c>
      <c r="N97" s="66">
        <f>M97/M101*100</f>
        <v>9.375</v>
      </c>
      <c r="O97" s="33">
        <f t="shared" si="12"/>
        <v>-9.9999999999999645E-2</v>
      </c>
    </row>
    <row r="98" spans="1:15" x14ac:dyDescent="0.55000000000000004">
      <c r="A98" s="25"/>
      <c r="B98" s="82" t="s">
        <v>132</v>
      </c>
      <c r="C98" s="82" t="s">
        <v>58</v>
      </c>
      <c r="D98" s="82" t="s">
        <v>58</v>
      </c>
      <c r="E98" s="82" t="s">
        <v>58</v>
      </c>
      <c r="F98" s="83" t="s">
        <v>58</v>
      </c>
      <c r="G98" s="28">
        <f>VLOOKUP(B98,作業用シート!$B$40:$E$48,2,FALSE)</f>
        <v>4</v>
      </c>
      <c r="H98" s="29">
        <f>G98/G101*100</f>
        <v>5.3333333333333339</v>
      </c>
      <c r="I98" s="30">
        <f>VLOOKUP(B98,作業用シート!$B$40:$E$48,3,FALSE)</f>
        <v>3</v>
      </c>
      <c r="J98" s="29">
        <f>I98/I101*100</f>
        <v>10</v>
      </c>
      <c r="K98" s="30">
        <f>VLOOKUP(B98,作業用シート!$B$40:$E$48,4,FALSE)</f>
        <v>1</v>
      </c>
      <c r="L98" s="31">
        <f>K98/K101*100</f>
        <v>2.2222222222222223</v>
      </c>
      <c r="M98" s="28">
        <v>19</v>
      </c>
      <c r="N98" s="29">
        <f>M98/M101*100</f>
        <v>19.791666666666664</v>
      </c>
      <c r="O98" s="33">
        <f t="shared" si="12"/>
        <v>-14.5</v>
      </c>
    </row>
    <row r="99" spans="1:15" x14ac:dyDescent="0.55000000000000004">
      <c r="A99" s="25"/>
      <c r="B99" s="82" t="s">
        <v>59</v>
      </c>
      <c r="C99" s="82" t="s">
        <v>59</v>
      </c>
      <c r="D99" s="82" t="s">
        <v>59</v>
      </c>
      <c r="E99" s="82" t="s">
        <v>59</v>
      </c>
      <c r="F99" s="83" t="s">
        <v>59</v>
      </c>
      <c r="G99" s="28">
        <f>VLOOKUP(B99,作業用シート!$B$40:$E$48,2,FALSE)</f>
        <v>1</v>
      </c>
      <c r="H99" s="29">
        <f>G99/G101*100</f>
        <v>1.3333333333333335</v>
      </c>
      <c r="I99" s="30">
        <f>VLOOKUP(B99,作業用シート!$B$40:$E$48,3,FALSE)</f>
        <v>1</v>
      </c>
      <c r="J99" s="29">
        <f>I99/I101*100</f>
        <v>3.3333333333333335</v>
      </c>
      <c r="K99" s="30">
        <f>VLOOKUP(B99,作業用シート!$B$40:$E$48,4,FALSE)</f>
        <v>0</v>
      </c>
      <c r="L99" s="31">
        <f>K99/K101*100</f>
        <v>0</v>
      </c>
      <c r="M99" s="28">
        <v>0</v>
      </c>
      <c r="N99" s="29">
        <f>M99/M101*100</f>
        <v>0</v>
      </c>
      <c r="O99" s="33">
        <f t="shared" si="12"/>
        <v>1.3</v>
      </c>
    </row>
    <row r="100" spans="1:15" x14ac:dyDescent="0.55000000000000004">
      <c r="A100" s="25"/>
      <c r="B100" s="82" t="s">
        <v>33</v>
      </c>
      <c r="C100" s="82" t="s">
        <v>33</v>
      </c>
      <c r="D100" s="82" t="s">
        <v>33</v>
      </c>
      <c r="E100" s="82" t="s">
        <v>33</v>
      </c>
      <c r="F100" s="83" t="s">
        <v>33</v>
      </c>
      <c r="G100" s="28">
        <f>VLOOKUP(B100,作業用シート!$B$40:$E$48,2,FALSE)</f>
        <v>5</v>
      </c>
      <c r="H100" s="29">
        <f>G100/G101*100</f>
        <v>6.666666666666667</v>
      </c>
      <c r="I100" s="30">
        <f>VLOOKUP(B100,作業用シート!$B$40:$E$48,3,FALSE)</f>
        <v>3</v>
      </c>
      <c r="J100" s="29">
        <f>I100/I101*100</f>
        <v>10</v>
      </c>
      <c r="K100" s="30">
        <f>VLOOKUP(B100,作業用シート!$B$40:$E$48,4,FALSE)</f>
        <v>2</v>
      </c>
      <c r="L100" s="31">
        <f>K100/K101*100</f>
        <v>4.4444444444444446</v>
      </c>
      <c r="M100" s="28">
        <v>20</v>
      </c>
      <c r="N100" s="29">
        <f>M100/M101*100</f>
        <v>20.833333333333336</v>
      </c>
      <c r="O100" s="33">
        <f t="shared" si="12"/>
        <v>-14.100000000000001</v>
      </c>
    </row>
    <row r="101" spans="1:15" ht="18.5" thickBot="1" x14ac:dyDescent="0.6">
      <c r="A101" s="1"/>
      <c r="F101" s="35" t="s">
        <v>2</v>
      </c>
      <c r="G101" s="36">
        <f>SUM(G95:G100)</f>
        <v>75</v>
      </c>
      <c r="H101" s="48">
        <f t="shared" ref="H101:L101" si="13">SUM(H95:H100)</f>
        <v>100</v>
      </c>
      <c r="I101" s="49">
        <f t="shared" si="13"/>
        <v>30</v>
      </c>
      <c r="J101" s="48">
        <f t="shared" si="13"/>
        <v>100</v>
      </c>
      <c r="K101" s="49">
        <f t="shared" si="13"/>
        <v>45</v>
      </c>
      <c r="L101" s="81">
        <f t="shared" si="13"/>
        <v>100</v>
      </c>
      <c r="M101" s="41">
        <f>SUM(M95:M100)</f>
        <v>96</v>
      </c>
      <c r="N101" s="52">
        <f>SUM(N95:N100)</f>
        <v>100</v>
      </c>
      <c r="O101" s="63" t="s">
        <v>53</v>
      </c>
    </row>
  </sheetData>
  <sortState ref="B34:O46">
    <sortCondition descending="1" ref="F105"/>
  </sortState>
  <mergeCells count="138">
    <mergeCell ref="N1:O1"/>
    <mergeCell ref="A2:O2"/>
    <mergeCell ref="E4:G4"/>
    <mergeCell ref="J4:O4"/>
    <mergeCell ref="A6:D6"/>
    <mergeCell ref="K6:O6"/>
    <mergeCell ref="K12:O16"/>
    <mergeCell ref="B13:C13"/>
    <mergeCell ref="G13:H13"/>
    <mergeCell ref="I13:J13"/>
    <mergeCell ref="B14:C14"/>
    <mergeCell ref="G14:H14"/>
    <mergeCell ref="I14:J14"/>
    <mergeCell ref="H8:J8"/>
    <mergeCell ref="D9:F9"/>
    <mergeCell ref="G9:H9"/>
    <mergeCell ref="I9:J9"/>
    <mergeCell ref="D10:D11"/>
    <mergeCell ref="G10:H11"/>
    <mergeCell ref="I10:J11"/>
    <mergeCell ref="B15:C15"/>
    <mergeCell ref="G15:H15"/>
    <mergeCell ref="I15:J15"/>
    <mergeCell ref="B16:C16"/>
    <mergeCell ref="G16:H16"/>
    <mergeCell ref="I16:J16"/>
    <mergeCell ref="B12:C12"/>
    <mergeCell ref="G12:H12"/>
    <mergeCell ref="I12:J12"/>
    <mergeCell ref="O24:O26"/>
    <mergeCell ref="G25:G26"/>
    <mergeCell ref="H25:H26"/>
    <mergeCell ref="I25:L25"/>
    <mergeCell ref="B27:F27"/>
    <mergeCell ref="B28:F28"/>
    <mergeCell ref="B17:O17"/>
    <mergeCell ref="B19:O19"/>
    <mergeCell ref="A21:D21"/>
    <mergeCell ref="B22:F26"/>
    <mergeCell ref="G22:O22"/>
    <mergeCell ref="G23:L23"/>
    <mergeCell ref="M23:N23"/>
    <mergeCell ref="G24:L24"/>
    <mergeCell ref="M24:M26"/>
    <mergeCell ref="N24:N26"/>
    <mergeCell ref="A18:O18"/>
    <mergeCell ref="B42:F42"/>
    <mergeCell ref="B43:F43"/>
    <mergeCell ref="B39:F39"/>
    <mergeCell ref="B41:F41"/>
    <mergeCell ref="B44:F44"/>
    <mergeCell ref="B45:F45"/>
    <mergeCell ref="I34:L34"/>
    <mergeCell ref="B38:F38"/>
    <mergeCell ref="B37:F37"/>
    <mergeCell ref="B36:F36"/>
    <mergeCell ref="B40:F40"/>
    <mergeCell ref="B31:F35"/>
    <mergeCell ref="G31:O31"/>
    <mergeCell ref="G32:L32"/>
    <mergeCell ref="M32:N32"/>
    <mergeCell ref="G33:L33"/>
    <mergeCell ref="M33:M35"/>
    <mergeCell ref="N33:N35"/>
    <mergeCell ref="O33:O35"/>
    <mergeCell ref="G34:G35"/>
    <mergeCell ref="H34:H35"/>
    <mergeCell ref="I51:L51"/>
    <mergeCell ref="B53:F53"/>
    <mergeCell ref="B55:F55"/>
    <mergeCell ref="B54:F54"/>
    <mergeCell ref="B56:F56"/>
    <mergeCell ref="B58:F58"/>
    <mergeCell ref="B48:F52"/>
    <mergeCell ref="G48:O48"/>
    <mergeCell ref="G49:L49"/>
    <mergeCell ref="M49:N49"/>
    <mergeCell ref="G50:L50"/>
    <mergeCell ref="M50:M52"/>
    <mergeCell ref="N50:N52"/>
    <mergeCell ref="O50:O52"/>
    <mergeCell ref="G51:G52"/>
    <mergeCell ref="H51:H52"/>
    <mergeCell ref="B57:F57"/>
    <mergeCell ref="B59:F59"/>
    <mergeCell ref="B60:F60"/>
    <mergeCell ref="B63:F67"/>
    <mergeCell ref="G63:O63"/>
    <mergeCell ref="G64:L64"/>
    <mergeCell ref="M64:N64"/>
    <mergeCell ref="G65:L65"/>
    <mergeCell ref="M65:M67"/>
    <mergeCell ref="N65:N67"/>
    <mergeCell ref="B70:F70"/>
    <mergeCell ref="B75:F75"/>
    <mergeCell ref="B72:F72"/>
    <mergeCell ref="B73:F73"/>
    <mergeCell ref="B74:F74"/>
    <mergeCell ref="B69:F69"/>
    <mergeCell ref="O65:O67"/>
    <mergeCell ref="G66:G67"/>
    <mergeCell ref="H66:H67"/>
    <mergeCell ref="I66:L66"/>
    <mergeCell ref="B68:F68"/>
    <mergeCell ref="B71:F71"/>
    <mergeCell ref="H82:H83"/>
    <mergeCell ref="I82:L82"/>
    <mergeCell ref="B84:F84"/>
    <mergeCell ref="B85:F85"/>
    <mergeCell ref="B86:F86"/>
    <mergeCell ref="B87:F87"/>
    <mergeCell ref="B76:F76"/>
    <mergeCell ref="B79:F83"/>
    <mergeCell ref="G79:O79"/>
    <mergeCell ref="G80:L80"/>
    <mergeCell ref="M80:N80"/>
    <mergeCell ref="G81:L81"/>
    <mergeCell ref="M81:M83"/>
    <mergeCell ref="N81:N83"/>
    <mergeCell ref="O81:O83"/>
    <mergeCell ref="G82:G83"/>
    <mergeCell ref="B100:F100"/>
    <mergeCell ref="I93:L93"/>
    <mergeCell ref="B95:F95"/>
    <mergeCell ref="B97:F97"/>
    <mergeCell ref="B96:F96"/>
    <mergeCell ref="B98:F98"/>
    <mergeCell ref="B99:F99"/>
    <mergeCell ref="B90:F94"/>
    <mergeCell ref="G90:O90"/>
    <mergeCell ref="G91:L91"/>
    <mergeCell ref="M91:N91"/>
    <mergeCell ref="G92:L92"/>
    <mergeCell ref="M92:M94"/>
    <mergeCell ref="N92:N94"/>
    <mergeCell ref="O92:O94"/>
    <mergeCell ref="G93:G94"/>
    <mergeCell ref="H93:H94"/>
  </mergeCells>
  <phoneticPr fontId="3"/>
  <pageMargins left="1" right="1" top="1" bottom="1" header="0.5" footer="0.5"/>
  <pageSetup paperSize="9" scale="56" fitToHeight="0" orientation="portrait" r:id="rId1"/>
  <rowBreaks count="1" manualBreakCount="1">
    <brk id="62" max="14" man="1"/>
  </rowBreaks>
  <ignoredErrors>
    <ignoredError sqref="G71"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1"/>
  <sheetViews>
    <sheetView view="pageBreakPreview" zoomScaleNormal="100" zoomScaleSheetLayoutView="100" workbookViewId="0">
      <selection activeCell="A16" sqref="A16:A23"/>
    </sheetView>
  </sheetViews>
  <sheetFormatPr defaultRowHeight="18" x14ac:dyDescent="0.55000000000000004"/>
  <cols>
    <col min="2" max="2" width="85.83203125" bestFit="1" customWidth="1"/>
  </cols>
  <sheetData>
    <row r="1" spans="1:5" x14ac:dyDescent="0.55000000000000004">
      <c r="C1" s="74" t="s">
        <v>61</v>
      </c>
      <c r="D1" s="76" t="s">
        <v>62</v>
      </c>
      <c r="E1" s="75" t="s">
        <v>63</v>
      </c>
    </row>
    <row r="2" spans="1:5" x14ac:dyDescent="0.55000000000000004">
      <c r="A2" s="155" t="s">
        <v>64</v>
      </c>
      <c r="B2" s="77" t="s">
        <v>21</v>
      </c>
      <c r="C2" s="77">
        <f>SUM(D2:E2)</f>
        <v>58</v>
      </c>
      <c r="D2" s="77">
        <v>26</v>
      </c>
      <c r="E2" s="77">
        <v>32</v>
      </c>
    </row>
    <row r="3" spans="1:5" x14ac:dyDescent="0.55000000000000004">
      <c r="A3" s="155"/>
      <c r="B3" s="77" t="s">
        <v>60</v>
      </c>
      <c r="C3" s="77">
        <f>SUM(D3:E3)</f>
        <v>102</v>
      </c>
      <c r="D3" s="77">
        <v>47</v>
      </c>
      <c r="E3" s="77">
        <v>55</v>
      </c>
    </row>
    <row r="5" spans="1:5" x14ac:dyDescent="0.55000000000000004">
      <c r="A5" s="155" t="s">
        <v>71</v>
      </c>
      <c r="B5" s="77" t="s">
        <v>26</v>
      </c>
      <c r="C5" s="77">
        <f>SUM(D5:E5)</f>
        <v>15</v>
      </c>
      <c r="D5" s="77">
        <v>7</v>
      </c>
      <c r="E5" s="77">
        <v>8</v>
      </c>
    </row>
    <row r="6" spans="1:5" x14ac:dyDescent="0.55000000000000004">
      <c r="A6" s="155"/>
      <c r="B6" s="77" t="s">
        <v>65</v>
      </c>
      <c r="C6" s="77">
        <f t="shared" ref="C6:C14" si="0">SUM(D6:E6)</f>
        <v>2</v>
      </c>
      <c r="D6" s="77">
        <v>1</v>
      </c>
      <c r="E6" s="77">
        <v>1</v>
      </c>
    </row>
    <row r="7" spans="1:5" x14ac:dyDescent="0.55000000000000004">
      <c r="A7" s="155"/>
      <c r="B7" s="77" t="s">
        <v>28</v>
      </c>
      <c r="C7" s="77">
        <f t="shared" si="0"/>
        <v>7</v>
      </c>
      <c r="D7" s="77">
        <v>3</v>
      </c>
      <c r="E7" s="77">
        <v>4</v>
      </c>
    </row>
    <row r="8" spans="1:5" x14ac:dyDescent="0.55000000000000004">
      <c r="A8" s="155"/>
      <c r="B8" s="77" t="s">
        <v>66</v>
      </c>
      <c r="C8" s="77">
        <f t="shared" si="0"/>
        <v>14</v>
      </c>
      <c r="D8" s="77">
        <v>7</v>
      </c>
      <c r="E8" s="77">
        <v>7</v>
      </c>
    </row>
    <row r="9" spans="1:5" x14ac:dyDescent="0.55000000000000004">
      <c r="A9" s="155"/>
      <c r="B9" s="77" t="s">
        <v>67</v>
      </c>
      <c r="C9" s="77">
        <f t="shared" si="0"/>
        <v>8</v>
      </c>
      <c r="D9" s="77">
        <v>4</v>
      </c>
      <c r="E9" s="77">
        <v>4</v>
      </c>
    </row>
    <row r="10" spans="1:5" x14ac:dyDescent="0.55000000000000004">
      <c r="A10" s="155"/>
      <c r="B10" s="77" t="s">
        <v>68</v>
      </c>
      <c r="C10" s="77">
        <f t="shared" si="0"/>
        <v>1</v>
      </c>
      <c r="D10" s="77">
        <v>1</v>
      </c>
      <c r="E10" s="77">
        <v>0</v>
      </c>
    </row>
    <row r="11" spans="1:5" x14ac:dyDescent="0.55000000000000004">
      <c r="A11" s="155"/>
      <c r="B11" s="77" t="s">
        <v>24</v>
      </c>
      <c r="C11" s="77">
        <f t="shared" si="0"/>
        <v>16</v>
      </c>
      <c r="D11" s="77">
        <v>8</v>
      </c>
      <c r="E11" s="77">
        <v>8</v>
      </c>
    </row>
    <row r="12" spans="1:5" x14ac:dyDescent="0.55000000000000004">
      <c r="A12" s="155"/>
      <c r="B12" s="77" t="s">
        <v>25</v>
      </c>
      <c r="C12" s="77">
        <f t="shared" si="0"/>
        <v>26</v>
      </c>
      <c r="D12" s="77">
        <v>11</v>
      </c>
      <c r="E12" s="77">
        <v>15</v>
      </c>
    </row>
    <row r="13" spans="1:5" x14ac:dyDescent="0.55000000000000004">
      <c r="A13" s="155"/>
      <c r="B13" s="77" t="s">
        <v>69</v>
      </c>
      <c r="C13" s="77">
        <f t="shared" si="0"/>
        <v>3</v>
      </c>
      <c r="D13" s="77">
        <v>1</v>
      </c>
      <c r="E13" s="77">
        <v>2</v>
      </c>
    </row>
    <row r="14" spans="1:5" x14ac:dyDescent="0.55000000000000004">
      <c r="A14" s="155"/>
      <c r="B14" s="77" t="s">
        <v>70</v>
      </c>
      <c r="C14" s="77">
        <f t="shared" si="0"/>
        <v>36</v>
      </c>
      <c r="D14" s="77">
        <v>18</v>
      </c>
      <c r="E14" s="77">
        <v>18</v>
      </c>
    </row>
    <row r="16" spans="1:5" x14ac:dyDescent="0.55000000000000004">
      <c r="A16" s="155" t="s">
        <v>79</v>
      </c>
      <c r="B16" s="77" t="s">
        <v>72</v>
      </c>
      <c r="C16" s="77">
        <f>SUM(D16:E16)</f>
        <v>22</v>
      </c>
      <c r="D16" s="77">
        <v>13</v>
      </c>
      <c r="E16" s="77">
        <v>9</v>
      </c>
    </row>
    <row r="17" spans="1:5" x14ac:dyDescent="0.55000000000000004">
      <c r="A17" s="155"/>
      <c r="B17" s="77" t="s">
        <v>73</v>
      </c>
      <c r="C17" s="77">
        <f t="shared" ref="C17:C23" si="1">SUM(D17:E17)</f>
        <v>61</v>
      </c>
      <c r="D17" s="77">
        <v>20</v>
      </c>
      <c r="E17" s="77">
        <v>41</v>
      </c>
    </row>
    <row r="18" spans="1:5" x14ac:dyDescent="0.55000000000000004">
      <c r="A18" s="155"/>
      <c r="B18" s="77" t="s">
        <v>74</v>
      </c>
      <c r="C18" s="77">
        <f t="shared" si="1"/>
        <v>2</v>
      </c>
      <c r="D18" s="77">
        <v>1</v>
      </c>
      <c r="E18" s="77">
        <v>1</v>
      </c>
    </row>
    <row r="19" spans="1:5" x14ac:dyDescent="0.55000000000000004">
      <c r="A19" s="155"/>
      <c r="B19" s="77" t="s">
        <v>75</v>
      </c>
      <c r="C19" s="77">
        <f t="shared" si="1"/>
        <v>1</v>
      </c>
      <c r="D19" s="77">
        <v>1</v>
      </c>
      <c r="E19" s="77">
        <v>0</v>
      </c>
    </row>
    <row r="20" spans="1:5" x14ac:dyDescent="0.55000000000000004">
      <c r="A20" s="155"/>
      <c r="B20" s="77" t="s">
        <v>76</v>
      </c>
      <c r="C20" s="77">
        <f t="shared" si="1"/>
        <v>0</v>
      </c>
      <c r="D20" s="77">
        <v>0</v>
      </c>
      <c r="E20" s="77">
        <v>0</v>
      </c>
    </row>
    <row r="21" spans="1:5" x14ac:dyDescent="0.55000000000000004">
      <c r="A21" s="155"/>
      <c r="B21" s="77" t="s">
        <v>77</v>
      </c>
      <c r="C21" s="77">
        <f>SUM(D21:E21)</f>
        <v>5</v>
      </c>
      <c r="D21" s="77">
        <v>2</v>
      </c>
      <c r="E21" s="77">
        <v>3</v>
      </c>
    </row>
    <row r="22" spans="1:5" x14ac:dyDescent="0.55000000000000004">
      <c r="A22" s="155"/>
      <c r="B22" s="77" t="s">
        <v>78</v>
      </c>
      <c r="C22" s="77">
        <f t="shared" si="1"/>
        <v>47</v>
      </c>
      <c r="D22" s="77">
        <v>25</v>
      </c>
      <c r="E22" s="77">
        <v>22</v>
      </c>
    </row>
    <row r="23" spans="1:5" x14ac:dyDescent="0.55000000000000004">
      <c r="A23" s="155"/>
      <c r="B23" s="77" t="s">
        <v>70</v>
      </c>
      <c r="C23" s="77">
        <f t="shared" si="1"/>
        <v>22</v>
      </c>
      <c r="D23" s="77">
        <v>11</v>
      </c>
      <c r="E23" s="77">
        <v>11</v>
      </c>
    </row>
    <row r="25" spans="1:5" x14ac:dyDescent="0.55000000000000004">
      <c r="A25" s="155" t="s">
        <v>87</v>
      </c>
      <c r="B25" s="77" t="s">
        <v>80</v>
      </c>
      <c r="C25" s="77">
        <f>SUM(D25:E25)</f>
        <v>1</v>
      </c>
      <c r="D25" s="77">
        <v>0</v>
      </c>
      <c r="E25" s="77">
        <v>1</v>
      </c>
    </row>
    <row r="26" spans="1:5" x14ac:dyDescent="0.55000000000000004">
      <c r="A26" s="155"/>
      <c r="B26" s="77" t="s">
        <v>81</v>
      </c>
      <c r="C26" s="77">
        <f t="shared" ref="C26:C33" si="2">SUM(D26:E26)</f>
        <v>0</v>
      </c>
      <c r="D26" s="77">
        <v>0</v>
      </c>
      <c r="E26" s="77">
        <v>0</v>
      </c>
    </row>
    <row r="27" spans="1:5" x14ac:dyDescent="0.55000000000000004">
      <c r="A27" s="155"/>
      <c r="B27" s="77" t="s">
        <v>82</v>
      </c>
      <c r="C27" s="77">
        <f t="shared" si="2"/>
        <v>0</v>
      </c>
      <c r="D27" s="77">
        <v>0</v>
      </c>
      <c r="E27" s="77">
        <v>0</v>
      </c>
    </row>
    <row r="28" spans="1:5" x14ac:dyDescent="0.55000000000000004">
      <c r="A28" s="155"/>
      <c r="B28" s="77" t="s">
        <v>83</v>
      </c>
      <c r="C28" s="77">
        <f t="shared" si="2"/>
        <v>1</v>
      </c>
      <c r="D28" s="77">
        <v>1</v>
      </c>
      <c r="E28" s="77">
        <v>0</v>
      </c>
    </row>
    <row r="29" spans="1:5" x14ac:dyDescent="0.55000000000000004">
      <c r="A29" s="155"/>
      <c r="B29" s="77" t="s">
        <v>84</v>
      </c>
      <c r="C29" s="77">
        <f t="shared" si="2"/>
        <v>0</v>
      </c>
      <c r="D29" s="77">
        <v>0</v>
      </c>
      <c r="E29" s="77">
        <v>0</v>
      </c>
    </row>
    <row r="30" spans="1:5" x14ac:dyDescent="0.55000000000000004">
      <c r="A30" s="155"/>
      <c r="B30" s="77" t="s">
        <v>85</v>
      </c>
      <c r="C30" s="77">
        <f t="shared" si="2"/>
        <v>1</v>
      </c>
      <c r="D30" s="77">
        <v>0</v>
      </c>
      <c r="E30" s="77">
        <v>1</v>
      </c>
    </row>
    <row r="31" spans="1:5" x14ac:dyDescent="0.55000000000000004">
      <c r="A31" s="155"/>
      <c r="B31" s="77" t="s">
        <v>137</v>
      </c>
      <c r="C31" s="77">
        <f t="shared" si="2"/>
        <v>1</v>
      </c>
      <c r="D31" s="77">
        <v>1</v>
      </c>
      <c r="E31" s="77">
        <v>0</v>
      </c>
    </row>
    <row r="32" spans="1:5" x14ac:dyDescent="0.55000000000000004">
      <c r="A32" s="155"/>
      <c r="B32" s="77" t="s">
        <v>86</v>
      </c>
      <c r="C32" s="77">
        <f t="shared" si="2"/>
        <v>1</v>
      </c>
      <c r="D32" s="77">
        <v>0</v>
      </c>
      <c r="E32" s="77">
        <v>1</v>
      </c>
    </row>
    <row r="33" spans="1:5" x14ac:dyDescent="0.55000000000000004">
      <c r="A33" s="155"/>
      <c r="B33" s="77" t="s">
        <v>70</v>
      </c>
      <c r="C33" s="77">
        <f t="shared" si="2"/>
        <v>0</v>
      </c>
      <c r="D33" s="77">
        <v>0</v>
      </c>
      <c r="E33" s="77">
        <v>0</v>
      </c>
    </row>
    <row r="35" spans="1:5" x14ac:dyDescent="0.55000000000000004">
      <c r="A35" s="155" t="s">
        <v>91</v>
      </c>
      <c r="B35" s="77" t="s">
        <v>88</v>
      </c>
      <c r="C35" s="77">
        <f>SUM(D35:E35)</f>
        <v>48</v>
      </c>
      <c r="D35" s="77">
        <v>17</v>
      </c>
      <c r="E35" s="77">
        <v>31</v>
      </c>
    </row>
    <row r="36" spans="1:5" x14ac:dyDescent="0.55000000000000004">
      <c r="A36" s="155"/>
      <c r="B36" s="77" t="s">
        <v>89</v>
      </c>
      <c r="C36" s="77">
        <f t="shared" ref="C36:C38" si="3">SUM(D36:E36)</f>
        <v>4</v>
      </c>
      <c r="D36" s="77">
        <v>2</v>
      </c>
      <c r="E36" s="77">
        <v>2</v>
      </c>
    </row>
    <row r="37" spans="1:5" x14ac:dyDescent="0.55000000000000004">
      <c r="A37" s="155"/>
      <c r="B37" s="77" t="s">
        <v>90</v>
      </c>
      <c r="C37" s="77">
        <f t="shared" si="3"/>
        <v>18</v>
      </c>
      <c r="D37" s="77">
        <v>4</v>
      </c>
      <c r="E37" s="77">
        <v>14</v>
      </c>
    </row>
    <row r="38" spans="1:5" x14ac:dyDescent="0.55000000000000004">
      <c r="A38" s="155"/>
      <c r="B38" s="77" t="s">
        <v>70</v>
      </c>
      <c r="C38" s="77">
        <f t="shared" si="3"/>
        <v>20</v>
      </c>
      <c r="D38" s="77">
        <v>11</v>
      </c>
      <c r="E38" s="77">
        <v>9</v>
      </c>
    </row>
    <row r="40" spans="1:5" x14ac:dyDescent="0.55000000000000004">
      <c r="A40" s="155" t="s">
        <v>100</v>
      </c>
      <c r="B40" s="77" t="s">
        <v>92</v>
      </c>
      <c r="C40" s="77">
        <f>SUM(D40:E40)</f>
        <v>15</v>
      </c>
      <c r="D40" s="77">
        <v>6</v>
      </c>
      <c r="E40" s="77">
        <v>9</v>
      </c>
    </row>
    <row r="41" spans="1:5" x14ac:dyDescent="0.55000000000000004">
      <c r="A41" s="155"/>
      <c r="B41" s="77" t="s">
        <v>93</v>
      </c>
      <c r="C41" s="77">
        <f t="shared" ref="C41:C48" si="4">SUM(D41:E41)</f>
        <v>43</v>
      </c>
      <c r="D41" s="77">
        <v>16</v>
      </c>
      <c r="E41" s="77">
        <v>27</v>
      </c>
    </row>
    <row r="42" spans="1:5" x14ac:dyDescent="0.55000000000000004">
      <c r="A42" s="155"/>
      <c r="B42" s="77" t="s">
        <v>94</v>
      </c>
      <c r="C42" s="77">
        <f t="shared" si="4"/>
        <v>4</v>
      </c>
      <c r="D42" s="77">
        <v>3</v>
      </c>
      <c r="E42" s="77">
        <v>1</v>
      </c>
    </row>
    <row r="43" spans="1:5" x14ac:dyDescent="0.55000000000000004">
      <c r="A43" s="155"/>
      <c r="B43" s="77" t="s">
        <v>95</v>
      </c>
      <c r="C43" s="77">
        <f t="shared" si="4"/>
        <v>7</v>
      </c>
      <c r="D43" s="77">
        <v>1</v>
      </c>
      <c r="E43" s="77">
        <v>6</v>
      </c>
    </row>
    <row r="44" spans="1:5" x14ac:dyDescent="0.55000000000000004">
      <c r="A44" s="155"/>
      <c r="B44" s="77" t="s">
        <v>97</v>
      </c>
      <c r="C44" s="77">
        <f t="shared" si="4"/>
        <v>7</v>
      </c>
      <c r="D44" s="77">
        <v>1</v>
      </c>
      <c r="E44" s="77">
        <v>6</v>
      </c>
    </row>
    <row r="45" spans="1:5" x14ac:dyDescent="0.55000000000000004">
      <c r="A45" s="155"/>
      <c r="B45" s="77" t="s">
        <v>98</v>
      </c>
      <c r="C45" s="77">
        <f t="shared" si="4"/>
        <v>0</v>
      </c>
      <c r="D45" s="77">
        <v>0</v>
      </c>
      <c r="E45" s="77">
        <v>0</v>
      </c>
    </row>
    <row r="46" spans="1:5" x14ac:dyDescent="0.55000000000000004">
      <c r="A46" s="155"/>
      <c r="B46" s="77" t="s">
        <v>99</v>
      </c>
      <c r="C46" s="77">
        <f t="shared" si="4"/>
        <v>0</v>
      </c>
      <c r="D46" s="77">
        <v>0</v>
      </c>
      <c r="E46" s="77">
        <v>0</v>
      </c>
    </row>
    <row r="47" spans="1:5" x14ac:dyDescent="0.55000000000000004">
      <c r="A47" s="155"/>
      <c r="B47" s="77" t="s">
        <v>96</v>
      </c>
      <c r="C47" s="77">
        <f t="shared" si="4"/>
        <v>1</v>
      </c>
      <c r="D47" s="77">
        <v>1</v>
      </c>
      <c r="E47" s="77">
        <v>0</v>
      </c>
    </row>
    <row r="48" spans="1:5" x14ac:dyDescent="0.55000000000000004">
      <c r="A48" s="155"/>
      <c r="B48" s="77" t="s">
        <v>70</v>
      </c>
      <c r="C48" s="77">
        <f t="shared" si="4"/>
        <v>5</v>
      </c>
      <c r="D48" s="77">
        <v>3</v>
      </c>
      <c r="E48" s="77">
        <v>2</v>
      </c>
    </row>
    <row r="50" spans="1:5" x14ac:dyDescent="0.55000000000000004">
      <c r="A50" s="155" t="s">
        <v>103</v>
      </c>
      <c r="B50" s="77" t="s">
        <v>101</v>
      </c>
      <c r="C50" s="77">
        <f>SUM(D50:E50)</f>
        <v>1</v>
      </c>
      <c r="D50" s="77">
        <v>0</v>
      </c>
      <c r="E50" s="77">
        <v>1</v>
      </c>
    </row>
    <row r="51" spans="1:5" x14ac:dyDescent="0.55000000000000004">
      <c r="A51" s="155"/>
      <c r="B51" s="77" t="s">
        <v>102</v>
      </c>
      <c r="C51" s="77">
        <f>SUM(D51:E51)</f>
        <v>1</v>
      </c>
      <c r="D51" s="77">
        <v>1</v>
      </c>
      <c r="E51" s="77">
        <v>0</v>
      </c>
    </row>
  </sheetData>
  <mergeCells count="7">
    <mergeCell ref="A50:A51"/>
    <mergeCell ref="A2:A3"/>
    <mergeCell ref="A5:A14"/>
    <mergeCell ref="A16:A23"/>
    <mergeCell ref="A25:A33"/>
    <mergeCell ref="A35:A38"/>
    <mergeCell ref="A40:A48"/>
  </mergeCells>
  <phoneticPr fontId="3"/>
  <pageMargins left="0.70866141732283472" right="0.70866141732283472" top="0.74803149606299213" bottom="0.74803149606299213" header="0.31496062992125984" footer="0.31496062992125984"/>
  <pageSetup paperSize="9" scale="6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集計表</vt:lpstr>
      <vt:lpstr>作業用シート</vt:lpstr>
      <vt:lpstr>集計表!Print_Area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2024-09-18T04:51:47Z</dcterms:modified>
</cp:coreProperties>
</file>