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p1503-04895\g\新行政Ｇ_HDD\行政Gメインフォルダ(H281109～)\10 三役名簿ほか\02 道内市町村の概要（市町村の組織と運営の概要）\R01\05_公開用データ\02_オープンデータ用\"/>
    </mc:Choice>
  </mc:AlternateContent>
  <bookViews>
    <workbookView xWindow="1410" yWindow="-225" windowWidth="6480" windowHeight="12120" tabRatio="745"/>
  </bookViews>
  <sheets>
    <sheet name="Ⅰ－１" sheetId="4" r:id="rId1"/>
  </sheets>
  <definedNames>
    <definedName name="_xlnm._FilterDatabase" localSheetId="0" hidden="1">'Ⅰ－１'!$A$19:$BY$256</definedName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'Ⅰ－１'!$A$1:$X$256</definedName>
    <definedName name="_xlnm.Print_Titles" localSheetId="0">'Ⅰ－１'!$14:$18</definedName>
    <definedName name="tblDOUTAIwk_T">#REF!</definedName>
    <definedName name="チェック表">#REF!</definedName>
  </definedNames>
  <calcPr calcId="162913"/>
</workbook>
</file>

<file path=xl/calcChain.xml><?xml version="1.0" encoding="utf-8"?>
<calcChain xmlns="http://schemas.openxmlformats.org/spreadsheetml/2006/main">
  <c r="I29" i="4" l="1"/>
  <c r="V218" i="4" l="1"/>
  <c r="V51" i="4" l="1"/>
  <c r="W241" i="4"/>
  <c r="W232" i="4"/>
  <c r="W212" i="4"/>
  <c r="W195" i="4"/>
  <c r="W184" i="4"/>
  <c r="W175" i="4"/>
  <c r="W154" i="4"/>
  <c r="W145" i="4"/>
  <c r="N145" i="4"/>
  <c r="W134" i="4"/>
  <c r="W125" i="4"/>
  <c r="N125" i="4"/>
  <c r="W116" i="4"/>
  <c r="W95" i="4"/>
  <c r="W91" i="4"/>
  <c r="W75" i="4"/>
  <c r="T23" i="4" l="1"/>
  <c r="Q23" i="4"/>
  <c r="P23" i="4"/>
  <c r="R23" i="4"/>
  <c r="K22" i="4"/>
  <c r="V23" i="4" l="1"/>
  <c r="V24" i="4"/>
  <c r="V25" i="4"/>
  <c r="U29" i="4"/>
  <c r="R73" i="4"/>
  <c r="U73" i="4"/>
  <c r="U239" i="4"/>
  <c r="U238" i="4"/>
  <c r="U237" i="4"/>
  <c r="U236" i="4"/>
  <c r="U235" i="4"/>
  <c r="U234" i="4"/>
  <c r="U233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3" i="4"/>
  <c r="U192" i="4"/>
  <c r="U191" i="4"/>
  <c r="U190" i="4"/>
  <c r="U189" i="4"/>
  <c r="U188" i="4"/>
  <c r="U187" i="4"/>
  <c r="U186" i="4"/>
  <c r="U185" i="4"/>
  <c r="U182" i="4"/>
  <c r="U181" i="4"/>
  <c r="U180" i="4"/>
  <c r="U179" i="4"/>
  <c r="U178" i="4"/>
  <c r="U177" i="4"/>
  <c r="U176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2" i="4"/>
  <c r="U151" i="4"/>
  <c r="U150" i="4"/>
  <c r="U149" i="4"/>
  <c r="U148" i="4"/>
  <c r="U147" i="4"/>
  <c r="U146" i="4"/>
  <c r="U143" i="4"/>
  <c r="U142" i="4"/>
  <c r="U141" i="4"/>
  <c r="U140" i="4"/>
  <c r="U139" i="4"/>
  <c r="U138" i="4"/>
  <c r="U137" i="4"/>
  <c r="U136" i="4"/>
  <c r="U135" i="4"/>
  <c r="U132" i="4"/>
  <c r="U131" i="4"/>
  <c r="U130" i="4"/>
  <c r="U129" i="4"/>
  <c r="U128" i="4"/>
  <c r="U127" i="4"/>
  <c r="U126" i="4"/>
  <c r="U123" i="4"/>
  <c r="U122" i="4"/>
  <c r="U121" i="4"/>
  <c r="U120" i="4"/>
  <c r="U119" i="4"/>
  <c r="U118" i="4"/>
  <c r="U117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3" i="4"/>
  <c r="U92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R239" i="4"/>
  <c r="R238" i="4"/>
  <c r="R237" i="4"/>
  <c r="R236" i="4"/>
  <c r="R235" i="4"/>
  <c r="R234" i="4"/>
  <c r="R233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3" i="4"/>
  <c r="R192" i="4"/>
  <c r="R191" i="4"/>
  <c r="R190" i="4"/>
  <c r="R189" i="4"/>
  <c r="R188" i="4"/>
  <c r="R187" i="4"/>
  <c r="R186" i="4"/>
  <c r="R185" i="4"/>
  <c r="R182" i="4"/>
  <c r="R181" i="4"/>
  <c r="R180" i="4"/>
  <c r="R179" i="4"/>
  <c r="R178" i="4"/>
  <c r="R177" i="4"/>
  <c r="R176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2" i="4"/>
  <c r="R151" i="4"/>
  <c r="R150" i="4"/>
  <c r="R149" i="4"/>
  <c r="R148" i="4"/>
  <c r="R147" i="4"/>
  <c r="R146" i="4"/>
  <c r="R143" i="4"/>
  <c r="R142" i="4"/>
  <c r="R141" i="4"/>
  <c r="R140" i="4"/>
  <c r="R139" i="4"/>
  <c r="R138" i="4"/>
  <c r="R137" i="4"/>
  <c r="R136" i="4"/>
  <c r="R135" i="4"/>
  <c r="R132" i="4"/>
  <c r="R131" i="4"/>
  <c r="R130" i="4"/>
  <c r="R129" i="4"/>
  <c r="R128" i="4"/>
  <c r="R127" i="4"/>
  <c r="R126" i="4"/>
  <c r="R123" i="4"/>
  <c r="R122" i="4"/>
  <c r="R121" i="4"/>
  <c r="R120" i="4"/>
  <c r="R119" i="4"/>
  <c r="R118" i="4"/>
  <c r="R117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3" i="4"/>
  <c r="R92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K75" i="4"/>
  <c r="T184" i="4" l="1"/>
  <c r="S184" i="4"/>
  <c r="Q184" i="4"/>
  <c r="P184" i="4"/>
  <c r="O184" i="4"/>
  <c r="N184" i="4"/>
  <c r="K184" i="4"/>
  <c r="U184" i="4" l="1"/>
  <c r="R184" i="4"/>
  <c r="T241" i="4"/>
  <c r="S241" i="4"/>
  <c r="Q241" i="4"/>
  <c r="P241" i="4"/>
  <c r="O241" i="4"/>
  <c r="N241" i="4"/>
  <c r="K241" i="4"/>
  <c r="T232" i="4"/>
  <c r="S232" i="4"/>
  <c r="U232" i="4" s="1"/>
  <c r="Q232" i="4"/>
  <c r="P232" i="4"/>
  <c r="O232" i="4"/>
  <c r="N232" i="4"/>
  <c r="K232" i="4"/>
  <c r="T212" i="4"/>
  <c r="S212" i="4"/>
  <c r="Q212" i="4"/>
  <c r="P212" i="4"/>
  <c r="O212" i="4"/>
  <c r="N212" i="4"/>
  <c r="K212" i="4"/>
  <c r="T195" i="4"/>
  <c r="S195" i="4"/>
  <c r="Q195" i="4"/>
  <c r="P195" i="4"/>
  <c r="O195" i="4"/>
  <c r="N195" i="4"/>
  <c r="K195" i="4"/>
  <c r="T175" i="4"/>
  <c r="S175" i="4"/>
  <c r="Q175" i="4"/>
  <c r="P175" i="4"/>
  <c r="O175" i="4"/>
  <c r="N175" i="4"/>
  <c r="K175" i="4"/>
  <c r="T154" i="4"/>
  <c r="S154" i="4"/>
  <c r="Q154" i="4"/>
  <c r="P154" i="4"/>
  <c r="O154" i="4"/>
  <c r="N154" i="4"/>
  <c r="K154" i="4"/>
  <c r="T134" i="4"/>
  <c r="S134" i="4"/>
  <c r="Q134" i="4"/>
  <c r="P134" i="4"/>
  <c r="O134" i="4"/>
  <c r="N134" i="4"/>
  <c r="K134" i="4"/>
  <c r="T116" i="4"/>
  <c r="S116" i="4"/>
  <c r="Q116" i="4"/>
  <c r="P116" i="4"/>
  <c r="O116" i="4"/>
  <c r="N116" i="4"/>
  <c r="K116" i="4"/>
  <c r="T95" i="4"/>
  <c r="S95" i="4"/>
  <c r="Q95" i="4"/>
  <c r="P95" i="4"/>
  <c r="O95" i="4"/>
  <c r="N95" i="4"/>
  <c r="K95" i="4"/>
  <c r="T91" i="4"/>
  <c r="S91" i="4"/>
  <c r="Q91" i="4"/>
  <c r="P91" i="4"/>
  <c r="O91" i="4"/>
  <c r="N91" i="4"/>
  <c r="T75" i="4"/>
  <c r="S75" i="4"/>
  <c r="Q75" i="4"/>
  <c r="P75" i="4"/>
  <c r="O75" i="4"/>
  <c r="N75" i="4"/>
  <c r="U134" i="4" l="1"/>
  <c r="U95" i="4"/>
  <c r="U195" i="4"/>
  <c r="R95" i="4"/>
  <c r="R195" i="4"/>
  <c r="U91" i="4"/>
  <c r="R154" i="4"/>
  <c r="U154" i="4"/>
  <c r="R175" i="4"/>
  <c r="U175" i="4"/>
  <c r="R241" i="4"/>
  <c r="U241" i="4"/>
  <c r="R91" i="4"/>
  <c r="V91" i="4"/>
  <c r="R134" i="4"/>
  <c r="R232" i="4"/>
  <c r="V75" i="4"/>
  <c r="R75" i="4"/>
  <c r="U75" i="4"/>
  <c r="R116" i="4"/>
  <c r="U116" i="4"/>
  <c r="R212" i="4"/>
  <c r="U212" i="4"/>
  <c r="V20" i="4"/>
  <c r="V19" i="4"/>
  <c r="T145" i="4" l="1"/>
  <c r="U145" i="4" s="1"/>
  <c r="T125" i="4"/>
  <c r="T25" i="4"/>
  <c r="T21" i="4"/>
  <c r="Q145" i="4"/>
  <c r="P145" i="4"/>
  <c r="R145" i="4" s="1"/>
  <c r="Q125" i="4"/>
  <c r="P125" i="4"/>
  <c r="Q25" i="4"/>
  <c r="P25" i="4"/>
  <c r="Q21" i="4"/>
  <c r="P21" i="4"/>
  <c r="P19" i="4" s="1"/>
  <c r="R19" i="4" s="1"/>
  <c r="P24" i="4" l="1"/>
  <c r="R125" i="4"/>
  <c r="Q24" i="4"/>
  <c r="T19" i="4"/>
  <c r="U19" i="4" s="1"/>
  <c r="U125" i="4"/>
  <c r="Q19" i="4" l="1"/>
  <c r="T24" i="4"/>
  <c r="V29" i="4" l="1"/>
  <c r="R30" i="4"/>
  <c r="J22" i="4" l="1"/>
  <c r="L234" i="4"/>
  <c r="M234" i="4" s="1"/>
  <c r="L235" i="4"/>
  <c r="M235" i="4" s="1"/>
  <c r="L236" i="4"/>
  <c r="M236" i="4" s="1"/>
  <c r="L237" i="4"/>
  <c r="M237" i="4" s="1"/>
  <c r="L238" i="4"/>
  <c r="M238" i="4" s="1"/>
  <c r="L239" i="4"/>
  <c r="M239" i="4" s="1"/>
  <c r="L233" i="4"/>
  <c r="M233" i="4" s="1"/>
  <c r="L214" i="4"/>
  <c r="M214" i="4" s="1"/>
  <c r="L215" i="4"/>
  <c r="M215" i="4" s="1"/>
  <c r="L216" i="4"/>
  <c r="M216" i="4" s="1"/>
  <c r="L217" i="4"/>
  <c r="M217" i="4" s="1"/>
  <c r="L218" i="4"/>
  <c r="M218" i="4" s="1"/>
  <c r="L219" i="4"/>
  <c r="M219" i="4" s="1"/>
  <c r="L220" i="4"/>
  <c r="M220" i="4" s="1"/>
  <c r="L221" i="4"/>
  <c r="M221" i="4" s="1"/>
  <c r="L222" i="4"/>
  <c r="M222" i="4" s="1"/>
  <c r="L223" i="4"/>
  <c r="M223" i="4" s="1"/>
  <c r="L224" i="4"/>
  <c r="M224" i="4" s="1"/>
  <c r="L225" i="4"/>
  <c r="M225" i="4" s="1"/>
  <c r="L226" i="4"/>
  <c r="M226" i="4" s="1"/>
  <c r="L227" i="4"/>
  <c r="M227" i="4" s="1"/>
  <c r="L228" i="4"/>
  <c r="M228" i="4" s="1"/>
  <c r="L229" i="4"/>
  <c r="M229" i="4" s="1"/>
  <c r="L230" i="4"/>
  <c r="M230" i="4" s="1"/>
  <c r="L197" i="4"/>
  <c r="M197" i="4" s="1"/>
  <c r="L198" i="4"/>
  <c r="M198" i="4" s="1"/>
  <c r="L199" i="4"/>
  <c r="M199" i="4" s="1"/>
  <c r="L200" i="4"/>
  <c r="M200" i="4" s="1"/>
  <c r="L201" i="4"/>
  <c r="M201" i="4" s="1"/>
  <c r="L202" i="4"/>
  <c r="M202" i="4" s="1"/>
  <c r="L203" i="4"/>
  <c r="M203" i="4" s="1"/>
  <c r="L204" i="4"/>
  <c r="M204" i="4" s="1"/>
  <c r="L205" i="4"/>
  <c r="M205" i="4" s="1"/>
  <c r="L206" i="4"/>
  <c r="M206" i="4" s="1"/>
  <c r="L207" i="4"/>
  <c r="M207" i="4" s="1"/>
  <c r="L208" i="4"/>
  <c r="M208" i="4" s="1"/>
  <c r="L209" i="4"/>
  <c r="M209" i="4" s="1"/>
  <c r="L210" i="4"/>
  <c r="M210" i="4" s="1"/>
  <c r="L196" i="4"/>
  <c r="M196" i="4" s="1"/>
  <c r="L186" i="4"/>
  <c r="M186" i="4" s="1"/>
  <c r="L187" i="4"/>
  <c r="M187" i="4" s="1"/>
  <c r="L188" i="4"/>
  <c r="M188" i="4" s="1"/>
  <c r="L189" i="4"/>
  <c r="M189" i="4" s="1"/>
  <c r="L190" i="4"/>
  <c r="M190" i="4" s="1"/>
  <c r="L191" i="4"/>
  <c r="M191" i="4" s="1"/>
  <c r="L192" i="4"/>
  <c r="M192" i="4" s="1"/>
  <c r="L193" i="4"/>
  <c r="M193" i="4" s="1"/>
  <c r="L185" i="4"/>
  <c r="M185" i="4" s="1"/>
  <c r="L177" i="4"/>
  <c r="M177" i="4" s="1"/>
  <c r="L178" i="4"/>
  <c r="M178" i="4" s="1"/>
  <c r="L179" i="4"/>
  <c r="M179" i="4" s="1"/>
  <c r="L180" i="4"/>
  <c r="M180" i="4" s="1"/>
  <c r="L181" i="4"/>
  <c r="M181" i="4" s="1"/>
  <c r="L182" i="4"/>
  <c r="M182" i="4" s="1"/>
  <c r="L176" i="4"/>
  <c r="M176" i="4" s="1"/>
  <c r="L156" i="4"/>
  <c r="M156" i="4" s="1"/>
  <c r="L157" i="4"/>
  <c r="M157" i="4" s="1"/>
  <c r="L158" i="4"/>
  <c r="M158" i="4" s="1"/>
  <c r="L159" i="4"/>
  <c r="M159" i="4" s="1"/>
  <c r="L160" i="4"/>
  <c r="M160" i="4" s="1"/>
  <c r="L161" i="4"/>
  <c r="M161" i="4" s="1"/>
  <c r="L162" i="4"/>
  <c r="M162" i="4" s="1"/>
  <c r="L163" i="4"/>
  <c r="M163" i="4" s="1"/>
  <c r="L164" i="4"/>
  <c r="M164" i="4" s="1"/>
  <c r="L165" i="4"/>
  <c r="M165" i="4" s="1"/>
  <c r="L166" i="4"/>
  <c r="M166" i="4" s="1"/>
  <c r="L167" i="4"/>
  <c r="M167" i="4" s="1"/>
  <c r="L168" i="4"/>
  <c r="M168" i="4" s="1"/>
  <c r="L169" i="4"/>
  <c r="M169" i="4" s="1"/>
  <c r="L170" i="4"/>
  <c r="M170" i="4" s="1"/>
  <c r="L171" i="4"/>
  <c r="M171" i="4" s="1"/>
  <c r="L172" i="4"/>
  <c r="M172" i="4" s="1"/>
  <c r="L173" i="4"/>
  <c r="M173" i="4" s="1"/>
  <c r="L155" i="4"/>
  <c r="M155" i="4" s="1"/>
  <c r="L147" i="4"/>
  <c r="M147" i="4" s="1"/>
  <c r="L148" i="4"/>
  <c r="M148" i="4" s="1"/>
  <c r="L149" i="4"/>
  <c r="M149" i="4" s="1"/>
  <c r="L150" i="4"/>
  <c r="M150" i="4" s="1"/>
  <c r="L151" i="4"/>
  <c r="M151" i="4" s="1"/>
  <c r="L152" i="4"/>
  <c r="M152" i="4" s="1"/>
  <c r="L146" i="4"/>
  <c r="M146" i="4" s="1"/>
  <c r="L136" i="4"/>
  <c r="M136" i="4" s="1"/>
  <c r="L137" i="4"/>
  <c r="M137" i="4" s="1"/>
  <c r="L138" i="4"/>
  <c r="M138" i="4" s="1"/>
  <c r="L139" i="4"/>
  <c r="M139" i="4" s="1"/>
  <c r="L140" i="4"/>
  <c r="M140" i="4" s="1"/>
  <c r="L141" i="4"/>
  <c r="M141" i="4" s="1"/>
  <c r="L142" i="4"/>
  <c r="M142" i="4" s="1"/>
  <c r="L143" i="4"/>
  <c r="M143" i="4" s="1"/>
  <c r="L135" i="4"/>
  <c r="M135" i="4" s="1"/>
  <c r="L127" i="4"/>
  <c r="M127" i="4" s="1"/>
  <c r="L128" i="4"/>
  <c r="M128" i="4" s="1"/>
  <c r="L129" i="4"/>
  <c r="M129" i="4" s="1"/>
  <c r="L130" i="4"/>
  <c r="M130" i="4" s="1"/>
  <c r="L131" i="4"/>
  <c r="M131" i="4" s="1"/>
  <c r="L132" i="4"/>
  <c r="M132" i="4" s="1"/>
  <c r="L126" i="4"/>
  <c r="M126" i="4" s="1"/>
  <c r="L118" i="4"/>
  <c r="M118" i="4" s="1"/>
  <c r="L119" i="4"/>
  <c r="M119" i="4" s="1"/>
  <c r="L120" i="4"/>
  <c r="M120" i="4" s="1"/>
  <c r="L121" i="4"/>
  <c r="M121" i="4" s="1"/>
  <c r="L122" i="4"/>
  <c r="M122" i="4" s="1"/>
  <c r="L123" i="4"/>
  <c r="M123" i="4" s="1"/>
  <c r="L117" i="4"/>
  <c r="M117" i="4" s="1"/>
  <c r="L97" i="4"/>
  <c r="M97" i="4" s="1"/>
  <c r="L98" i="4"/>
  <c r="M98" i="4" s="1"/>
  <c r="L99" i="4"/>
  <c r="M99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108" i="4"/>
  <c r="M108" i="4" s="1"/>
  <c r="L109" i="4"/>
  <c r="M109" i="4" s="1"/>
  <c r="L110" i="4"/>
  <c r="M110" i="4" s="1"/>
  <c r="L111" i="4"/>
  <c r="M111" i="4" s="1"/>
  <c r="L112" i="4"/>
  <c r="M112" i="4" s="1"/>
  <c r="L113" i="4"/>
  <c r="M113" i="4" s="1"/>
  <c r="L114" i="4"/>
  <c r="M114" i="4" s="1"/>
  <c r="L96" i="4"/>
  <c r="M96" i="4" s="1"/>
  <c r="L93" i="4"/>
  <c r="M93" i="4" s="1"/>
  <c r="L92" i="4"/>
  <c r="M92" i="4" s="1"/>
  <c r="L73" i="4"/>
  <c r="M73" i="4" s="1"/>
  <c r="J29" i="4"/>
  <c r="K29" i="4"/>
  <c r="K91" i="4" s="1"/>
  <c r="J21" i="4" l="1"/>
  <c r="L75" i="4"/>
  <c r="M75" i="4" s="1"/>
  <c r="I22" i="4"/>
  <c r="L212" i="4"/>
  <c r="M212" i="4" s="1"/>
  <c r="L213" i="4"/>
  <c r="M213" i="4" s="1"/>
  <c r="L95" i="4"/>
  <c r="M95" i="4" s="1"/>
  <c r="L154" i="4"/>
  <c r="M154" i="4" s="1"/>
  <c r="L232" i="4"/>
  <c r="M232" i="4" s="1"/>
  <c r="L116" i="4"/>
  <c r="M116" i="4" s="1"/>
  <c r="L184" i="4"/>
  <c r="M184" i="4" s="1"/>
  <c r="L175" i="4"/>
  <c r="M175" i="4" s="1"/>
  <c r="L195" i="4"/>
  <c r="M195" i="4" s="1"/>
  <c r="L241" i="4"/>
  <c r="M241" i="4" s="1"/>
  <c r="L134" i="4"/>
  <c r="M134" i="4" s="1"/>
  <c r="K145" i="4"/>
  <c r="K125" i="4"/>
  <c r="K21" i="4"/>
  <c r="L91" i="4" l="1"/>
  <c r="M91" i="4" s="1"/>
  <c r="I21" i="4"/>
  <c r="I19" i="4" s="1"/>
  <c r="K19" i="4"/>
  <c r="L145" i="4"/>
  <c r="M145" i="4" s="1"/>
  <c r="L29" i="4"/>
  <c r="L125" i="4"/>
  <c r="M125" i="4" s="1"/>
  <c r="L19" i="4" l="1"/>
  <c r="J19" i="4"/>
  <c r="M19" i="4" l="1"/>
  <c r="L36" i="4" l="1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M29" i="4"/>
  <c r="L246" i="4"/>
  <c r="M246" i="4" s="1"/>
  <c r="L245" i="4"/>
  <c r="M245" i="4" s="1"/>
  <c r="L244" i="4"/>
  <c r="M244" i="4" s="1"/>
  <c r="L243" i="4"/>
  <c r="L89" i="4"/>
  <c r="M89" i="4" s="1"/>
  <c r="L88" i="4"/>
  <c r="M88" i="4" s="1"/>
  <c r="L87" i="4"/>
  <c r="M87" i="4" s="1"/>
  <c r="L86" i="4"/>
  <c r="M86" i="4" s="1"/>
  <c r="L85" i="4"/>
  <c r="M85" i="4" s="1"/>
  <c r="L84" i="4"/>
  <c r="M84" i="4" s="1"/>
  <c r="L83" i="4"/>
  <c r="M83" i="4" s="1"/>
  <c r="L82" i="4"/>
  <c r="M82" i="4" s="1"/>
  <c r="L81" i="4"/>
  <c r="M81" i="4" s="1"/>
  <c r="L80" i="4"/>
  <c r="M80" i="4" s="1"/>
  <c r="L79" i="4"/>
  <c r="M79" i="4" s="1"/>
  <c r="L78" i="4"/>
  <c r="M78" i="4" s="1"/>
  <c r="L77" i="4"/>
  <c r="M77" i="4" s="1"/>
  <c r="L76" i="4"/>
  <c r="M76" i="4" s="1"/>
  <c r="L72" i="4"/>
  <c r="M72" i="4" s="1"/>
  <c r="L71" i="4"/>
  <c r="M71" i="4" s="1"/>
  <c r="L70" i="4"/>
  <c r="M70" i="4" s="1"/>
  <c r="L69" i="4"/>
  <c r="M69" i="4" s="1"/>
  <c r="L68" i="4"/>
  <c r="M68" i="4" s="1"/>
  <c r="L67" i="4"/>
  <c r="M67" i="4" s="1"/>
  <c r="L66" i="4"/>
  <c r="M66" i="4" s="1"/>
  <c r="L65" i="4"/>
  <c r="M65" i="4" s="1"/>
  <c r="L64" i="4"/>
  <c r="M64" i="4" s="1"/>
  <c r="L63" i="4"/>
  <c r="M63" i="4" s="1"/>
  <c r="L62" i="4"/>
  <c r="M62" i="4" s="1"/>
  <c r="L61" i="4"/>
  <c r="M61" i="4" s="1"/>
  <c r="L60" i="4"/>
  <c r="M60" i="4" s="1"/>
  <c r="L59" i="4"/>
  <c r="M59" i="4" s="1"/>
  <c r="L58" i="4"/>
  <c r="M58" i="4" s="1"/>
  <c r="L57" i="4"/>
  <c r="M57" i="4" s="1"/>
  <c r="L56" i="4"/>
  <c r="M56" i="4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M49" i="4" s="1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M42" i="4" s="1"/>
  <c r="L41" i="4"/>
  <c r="M41" i="4" s="1"/>
  <c r="L40" i="4"/>
  <c r="M40" i="4" s="1"/>
  <c r="L39" i="4"/>
  <c r="M39" i="4" s="1"/>
  <c r="L38" i="4"/>
  <c r="M38" i="4" s="1"/>
  <c r="L37" i="4"/>
  <c r="M37" i="4" s="1"/>
  <c r="M243" i="4" l="1"/>
  <c r="L21" i="4"/>
  <c r="M21" i="4" s="1"/>
  <c r="V239" i="4"/>
  <c r="U243" i="4"/>
  <c r="U70" i="4"/>
  <c r="U66" i="4"/>
  <c r="U62" i="4"/>
  <c r="U58" i="4"/>
  <c r="U54" i="4"/>
  <c r="U50" i="4"/>
  <c r="U46" i="4"/>
  <c r="U42" i="4"/>
  <c r="U38" i="4"/>
  <c r="U34" i="4"/>
  <c r="U30" i="4"/>
  <c r="U245" i="4"/>
  <c r="U72" i="4"/>
  <c r="U68" i="4"/>
  <c r="U64" i="4"/>
  <c r="U60" i="4"/>
  <c r="U56" i="4"/>
  <c r="U52" i="4"/>
  <c r="U48" i="4"/>
  <c r="U44" i="4"/>
  <c r="U40" i="4"/>
  <c r="U36" i="4"/>
  <c r="U32" i="4"/>
  <c r="U244" i="4"/>
  <c r="U71" i="4"/>
  <c r="U67" i="4"/>
  <c r="U63" i="4"/>
  <c r="U59" i="4"/>
  <c r="U55" i="4"/>
  <c r="U51" i="4"/>
  <c r="U47" i="4"/>
  <c r="U43" i="4"/>
  <c r="U39" i="4"/>
  <c r="U35" i="4"/>
  <c r="U31" i="4"/>
  <c r="V58" i="4"/>
  <c r="V42" i="4"/>
  <c r="V38" i="4"/>
  <c r="V34" i="4"/>
  <c r="V83" i="4"/>
  <c r="V92" i="4"/>
  <c r="V109" i="4"/>
  <c r="V105" i="4"/>
  <c r="V97" i="4"/>
  <c r="V150" i="4"/>
  <c r="V160" i="4"/>
  <c r="V168" i="4"/>
  <c r="V188" i="4"/>
  <c r="V237" i="4"/>
  <c r="V244" i="4"/>
  <c r="U33" i="4"/>
  <c r="U49" i="4"/>
  <c r="U65" i="4"/>
  <c r="V69" i="4"/>
  <c r="V61" i="4"/>
  <c r="V57" i="4"/>
  <c r="V53" i="4"/>
  <c r="V41" i="4"/>
  <c r="V37" i="4"/>
  <c r="V86" i="4"/>
  <c r="V93" i="4"/>
  <c r="V138" i="4"/>
  <c r="V157" i="4"/>
  <c r="V165" i="4"/>
  <c r="V179" i="4"/>
  <c r="V189" i="4"/>
  <c r="V203" i="4"/>
  <c r="V213" i="4"/>
  <c r="V224" i="4"/>
  <c r="V238" i="4"/>
  <c r="V245" i="4"/>
  <c r="U37" i="4"/>
  <c r="U53" i="4"/>
  <c r="U69" i="4"/>
  <c r="V72" i="4"/>
  <c r="V68" i="4"/>
  <c r="V56" i="4"/>
  <c r="V48" i="4"/>
  <c r="V40" i="4"/>
  <c r="V85" i="4"/>
  <c r="V111" i="4"/>
  <c r="V123" i="4"/>
  <c r="V141" i="4"/>
  <c r="V148" i="4"/>
  <c r="V158" i="4"/>
  <c r="V176" i="4"/>
  <c r="V186" i="4"/>
  <c r="V196" i="4"/>
  <c r="V204" i="4"/>
  <c r="V208" i="4"/>
  <c r="V217" i="4"/>
  <c r="V235" i="4"/>
  <c r="U41" i="4"/>
  <c r="U57" i="4"/>
  <c r="V71" i="4"/>
  <c r="V67" i="4"/>
  <c r="V43" i="4"/>
  <c r="V32" i="4"/>
  <c r="V110" i="4"/>
  <c r="V149" i="4"/>
  <c r="V159" i="4"/>
  <c r="V197" i="4"/>
  <c r="V205" i="4"/>
  <c r="V222" i="4"/>
  <c r="U45" i="4"/>
  <c r="U61" i="4"/>
  <c r="U246" i="4"/>
  <c r="V230" i="4" l="1"/>
  <c r="V209" i="4"/>
  <c r="V191" i="4"/>
  <c r="V98" i="4"/>
  <c r="V47" i="4"/>
  <c r="V225" i="4"/>
  <c r="V170" i="4"/>
  <c r="V127" i="4"/>
  <c r="V99" i="4"/>
  <c r="V89" i="4"/>
  <c r="V234" i="4"/>
  <c r="V199" i="4"/>
  <c r="V120" i="4"/>
  <c r="V73" i="4"/>
  <c r="V54" i="4"/>
  <c r="V136" i="4"/>
  <c r="V106" i="4"/>
  <c r="V39" i="4"/>
  <c r="V207" i="4"/>
  <c r="V236" i="4"/>
  <c r="V177" i="4"/>
  <c r="V140" i="4"/>
  <c r="V88" i="4"/>
  <c r="V185" i="4"/>
  <c r="V182" i="4"/>
  <c r="V155" i="4"/>
  <c r="V135" i="4"/>
  <c r="V114" i="4"/>
  <c r="V190" i="4"/>
  <c r="V44" i="4"/>
  <c r="V233" i="4"/>
  <c r="V215" i="4"/>
  <c r="V198" i="4"/>
  <c r="V139" i="4"/>
  <c r="V187" i="4"/>
  <c r="V80" i="4"/>
  <c r="V246" i="4"/>
  <c r="V166" i="4"/>
  <c r="V131" i="4"/>
  <c r="V64" i="4"/>
  <c r="V193" i="4"/>
  <c r="V142" i="4"/>
  <c r="V117" i="4"/>
  <c r="V112" i="4"/>
  <c r="V227" i="4"/>
  <c r="V156" i="4"/>
  <c r="V171" i="4"/>
  <c r="V63" i="4"/>
  <c r="V152" i="4"/>
  <c r="V96" i="4"/>
  <c r="V60" i="4"/>
  <c r="V216" i="4"/>
  <c r="V161" i="4"/>
  <c r="V108" i="4"/>
  <c r="V82" i="4"/>
  <c r="V178" i="4"/>
  <c r="V121" i="4"/>
  <c r="V70" i="4"/>
  <c r="V143" i="4"/>
  <c r="V226" i="4"/>
  <c r="V167" i="4"/>
  <c r="V130" i="4"/>
  <c r="V35" i="4"/>
  <c r="V77" i="4"/>
  <c r="V228" i="4"/>
  <c r="V192" i="4"/>
  <c r="V87" i="4"/>
  <c r="V243" i="4"/>
  <c r="V201" i="4"/>
  <c r="V163" i="4"/>
  <c r="V118" i="4"/>
  <c r="V200" i="4"/>
  <c r="V162" i="4"/>
  <c r="V81" i="4"/>
  <c r="V36" i="4"/>
  <c r="V52" i="4"/>
  <c r="V151" i="4"/>
  <c r="V128" i="4"/>
  <c r="V49" i="4"/>
  <c r="V65" i="4"/>
  <c r="V223" i="4"/>
  <c r="V206" i="4"/>
  <c r="V46" i="4"/>
  <c r="V62" i="4"/>
  <c r="V102" i="4"/>
  <c r="V221" i="4"/>
  <c r="V103" i="4"/>
  <c r="V33" i="4"/>
  <c r="V173" i="4"/>
  <c r="V45" i="4"/>
  <c r="V210" i="4"/>
  <c r="V172" i="4"/>
  <c r="V113" i="4"/>
  <c r="V30" i="4"/>
  <c r="V181" i="4"/>
  <c r="V84" i="4"/>
  <c r="V55" i="4"/>
  <c r="V180" i="4"/>
  <c r="V137" i="4"/>
  <c r="V119" i="4"/>
  <c r="V107" i="4"/>
  <c r="V169" i="4"/>
  <c r="V100" i="4"/>
  <c r="V76" i="4"/>
  <c r="V129" i="4"/>
  <c r="V101" i="4"/>
  <c r="V31" i="4"/>
  <c r="V122" i="4"/>
  <c r="V59" i="4"/>
  <c r="V229" i="4"/>
  <c r="V214" i="4"/>
  <c r="V220" i="4"/>
  <c r="V147" i="4"/>
  <c r="V132" i="4"/>
  <c r="V104" i="4"/>
  <c r="V78" i="4"/>
  <c r="V219" i="4"/>
  <c r="V202" i="4"/>
  <c r="V164" i="4"/>
  <c r="V146" i="4"/>
  <c r="V126" i="4"/>
  <c r="V79" i="4"/>
  <c r="V50" i="4"/>
  <c r="V66" i="4"/>
  <c r="V242" i="4"/>
  <c r="R43" i="4"/>
  <c r="R59" i="4"/>
  <c r="R29" i="4"/>
  <c r="R36" i="4"/>
  <c r="R52" i="4"/>
  <c r="R68" i="4"/>
  <c r="R245" i="4"/>
  <c r="R49" i="4"/>
  <c r="R65" i="4"/>
  <c r="R244" i="4"/>
  <c r="R31" i="4"/>
  <c r="R46" i="4"/>
  <c r="R62" i="4"/>
  <c r="V145" i="4"/>
  <c r="R32" i="4"/>
  <c r="R47" i="4"/>
  <c r="R63" i="4"/>
  <c r="R40" i="4"/>
  <c r="R56" i="4"/>
  <c r="R72" i="4"/>
  <c r="R37" i="4"/>
  <c r="R53" i="4"/>
  <c r="R69" i="4"/>
  <c r="V125" i="4"/>
  <c r="R34" i="4"/>
  <c r="R50" i="4"/>
  <c r="R66" i="4"/>
  <c r="R243" i="4"/>
  <c r="R39" i="4"/>
  <c r="R55" i="4"/>
  <c r="R71" i="4"/>
  <c r="R33" i="4"/>
  <c r="R48" i="4"/>
  <c r="R64" i="4"/>
  <c r="R45" i="4"/>
  <c r="R61" i="4"/>
  <c r="R42" i="4"/>
  <c r="R58" i="4"/>
  <c r="R35" i="4"/>
  <c r="R51" i="4"/>
  <c r="R67" i="4"/>
  <c r="R246" i="4"/>
  <c r="R44" i="4"/>
  <c r="R60" i="4"/>
  <c r="R41" i="4"/>
  <c r="R57" i="4"/>
  <c r="R38" i="4"/>
  <c r="R54" i="4"/>
  <c r="R70" i="4"/>
  <c r="L22" i="4"/>
  <c r="M22" i="4" s="1"/>
  <c r="U25" i="4" l="1"/>
  <c r="V241" i="4"/>
  <c r="V184" i="4"/>
  <c r="V116" i="4"/>
  <c r="V95" i="4"/>
  <c r="V134" i="4"/>
  <c r="V212" i="4"/>
  <c r="V154" i="4"/>
  <c r="V175" i="4"/>
  <c r="V232" i="4"/>
  <c r="V195" i="4"/>
  <c r="U21" i="4"/>
  <c r="R21" i="4"/>
  <c r="V21" i="4"/>
  <c r="U24" i="4" l="1"/>
  <c r="U23" i="4"/>
  <c r="R25" i="4" l="1"/>
  <c r="R24" i="4"/>
</calcChain>
</file>

<file path=xl/comments1.xml><?xml version="1.0" encoding="utf-8"?>
<comments xmlns="http://schemas.openxmlformats.org/spreadsheetml/2006/main">
  <authors>
    <author>097823</author>
  </authors>
  <commentList>
    <comment ref="H19" authorId="0" shapeId="0">
      <text>
        <r>
          <rPr>
            <sz val="9"/>
            <color indexed="81"/>
            <rFont val="ＭＳ Ｐゴシック"/>
            <family val="3"/>
            <charset val="128"/>
          </rPr>
          <t>数値Ｂ　　北方３島、風連湖、然別湖含む
数値Ｂ＝Ａ＋Ｃ＋風蓮湖59.01</t>
        </r>
      </text>
    </comment>
    <comment ref="H20" authorId="0" shapeId="0">
      <text>
        <r>
          <rPr>
            <sz val="16"/>
            <color indexed="81"/>
            <rFont val="ＭＳ Ｐゴシック"/>
            <family val="3"/>
            <charset val="128"/>
          </rPr>
          <t>全道計－色丹－択捉－国後</t>
        </r>
      </text>
    </comment>
    <comment ref="H22" authorId="0" shapeId="0">
      <text>
        <r>
          <rPr>
            <sz val="16"/>
            <color indexed="81"/>
            <rFont val="ＭＳ Ｐゴシック"/>
            <family val="3"/>
            <charset val="128"/>
          </rPr>
          <t>数値Ｃ　町村59,920.88㎢
＋色丹(セルH243)250.57㎢
＋国後(セルH245)1,489.90㎢
＋択捉(セルH248)3,167.75㎢</t>
        </r>
      </text>
    </comment>
    <comment ref="H23" authorId="0" shapeId="0">
      <text>
        <r>
          <rPr>
            <sz val="9"/>
            <color indexed="81"/>
            <rFont val="ＭＳ Ｐゴシック"/>
            <family val="3"/>
            <charset val="128"/>
          </rPr>
          <t>数値Ａ　　町村＋然別湖(3.59)</t>
        </r>
      </text>
    </comment>
    <comment ref="H24" authorId="0" shapeId="0">
      <text>
        <r>
          <rPr>
            <sz val="9"/>
            <color indexed="81"/>
            <rFont val="ＭＳ Ｐゴシック"/>
            <family val="3"/>
            <charset val="128"/>
          </rPr>
          <t>町＋然別湖(3.59)</t>
        </r>
      </text>
    </comment>
  </commentList>
</comments>
</file>

<file path=xl/sharedStrings.xml><?xml version="1.0" encoding="utf-8"?>
<sst xmlns="http://schemas.openxmlformats.org/spreadsheetml/2006/main" count="696" uniqueCount="304">
  <si>
    <t>札幌市</t>
  </si>
  <si>
    <t>中央区</t>
  </si>
  <si>
    <t>北区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</si>
  <si>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</si>
  <si>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</si>
  <si>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</si>
  <si>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</si>
  <si>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</si>
  <si>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</si>
  <si>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</si>
  <si>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</si>
  <si>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函館市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</si>
  <si>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</si>
  <si>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</si>
  <si>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</si>
  <si>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</si>
  <si>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</si>
  <si>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</si>
  <si>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</si>
  <si>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</si>
  <si>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</si>
  <si>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</si>
  <si>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</si>
  <si>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</si>
  <si>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</si>
  <si>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</si>
  <si>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</si>
  <si>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</si>
  <si>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</si>
  <si>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</si>
  <si>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</si>
  <si>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</si>
  <si>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</si>
  <si>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</si>
  <si>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</si>
  <si>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</si>
  <si>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</si>
  <si>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</si>
  <si>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</si>
  <si>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</si>
  <si>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</si>
  <si>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</si>
  <si>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</si>
  <si>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</si>
  <si>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</si>
  <si>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</si>
  <si>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</si>
  <si>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</si>
  <si>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</si>
  <si>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島牧村</t>
  </si>
  <si>
    <t>寿都町</t>
  </si>
  <si>
    <t>黒松内町</t>
  </si>
  <si>
    <t>蘭越町</t>
  </si>
  <si>
    <t>ニセコ町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</si>
  <si>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</si>
  <si>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</si>
  <si>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</si>
  <si>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</si>
  <si>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</si>
  <si>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</si>
  <si>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</si>
  <si>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</si>
  <si>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</si>
  <si>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</si>
  <si>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</si>
  <si>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</si>
  <si>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</si>
  <si>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</si>
  <si>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</si>
  <si>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</si>
  <si>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</si>
  <si>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</si>
  <si>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</si>
  <si>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</si>
  <si>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</si>
  <si>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</si>
  <si>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</si>
  <si>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</si>
  <si>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</si>
  <si>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</si>
  <si>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</si>
  <si>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</si>
  <si>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</si>
  <si>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</si>
  <si>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</si>
  <si>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</si>
  <si>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</si>
  <si>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</si>
  <si>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</si>
  <si>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</si>
  <si>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</si>
  <si>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</si>
  <si>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</si>
  <si>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</si>
  <si>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</si>
  <si>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</si>
  <si>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</si>
  <si>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</si>
  <si>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</si>
  <si>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</si>
  <si>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</si>
  <si>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</si>
  <si>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</si>
  <si>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湧別町</t>
  </si>
  <si>
    <t>滝上町</t>
  </si>
  <si>
    <t>興部町</t>
  </si>
  <si>
    <t>西興部村</t>
  </si>
  <si>
    <t>雄武町</t>
  </si>
  <si>
    <t>豊浦町</t>
  </si>
  <si>
    <t>壮瞥町</t>
  </si>
  <si>
    <t>白老町</t>
  </si>
  <si>
    <t>日高町</t>
  </si>
  <si>
    <t>平取町</t>
  </si>
  <si>
    <t>新冠町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</si>
  <si>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</si>
  <si>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</si>
  <si>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</si>
  <si>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</si>
  <si>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</si>
  <si>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</si>
  <si>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</si>
  <si>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</si>
  <si>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</si>
  <si>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</si>
  <si>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</si>
  <si>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</si>
  <si>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</si>
  <si>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</si>
  <si>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</si>
  <si>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</si>
  <si>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</si>
  <si>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</si>
  <si>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</si>
  <si>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</si>
  <si>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</si>
  <si>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</si>
  <si>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</si>
  <si>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</si>
  <si>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</si>
  <si>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</si>
  <si>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</si>
  <si>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</si>
  <si>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</si>
  <si>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国土地理院公表値等</t>
    <rPh sb="0" eb="2">
      <t>コクド</t>
    </rPh>
    <rPh sb="2" eb="4">
      <t>チリ</t>
    </rPh>
    <rPh sb="4" eb="5">
      <t>イン</t>
    </rPh>
    <rPh sb="5" eb="7">
      <t>コウヒョウ</t>
    </rPh>
    <rPh sb="7" eb="8">
      <t>アタイ</t>
    </rPh>
    <rPh sb="8" eb="9">
      <t>トウ</t>
    </rPh>
    <phoneticPr fontId="6"/>
  </si>
  <si>
    <t>人口密度</t>
    <rPh sb="0" eb="2">
      <t>ジンコウ</t>
    </rPh>
    <rPh sb="2" eb="4">
      <t>ミツド</t>
    </rPh>
    <phoneticPr fontId="6"/>
  </si>
  <si>
    <t>選挙人名簿
登録者数</t>
    <rPh sb="0" eb="2">
      <t>センキョ</t>
    </rPh>
    <rPh sb="2" eb="3">
      <t>ニン</t>
    </rPh>
    <rPh sb="3" eb="5">
      <t>メイボ</t>
    </rPh>
    <rPh sb="6" eb="8">
      <t>トウロク</t>
    </rPh>
    <rPh sb="8" eb="9">
      <t>シャ</t>
    </rPh>
    <rPh sb="9" eb="10">
      <t>スウ</t>
    </rPh>
    <phoneticPr fontId="6"/>
  </si>
  <si>
    <t>増減</t>
    <rPh sb="0" eb="2">
      <t>ゾウゲン</t>
    </rPh>
    <phoneticPr fontId="6"/>
  </si>
  <si>
    <t>全道計</t>
    <rPh sb="0" eb="1">
      <t>ゼン</t>
    </rPh>
    <rPh sb="1" eb="2">
      <t>ドウ</t>
    </rPh>
    <rPh sb="2" eb="3">
      <t>ケイ</t>
    </rPh>
    <phoneticPr fontId="6"/>
  </si>
  <si>
    <t>市計</t>
    <rPh sb="0" eb="1">
      <t>シ</t>
    </rPh>
    <rPh sb="1" eb="2">
      <t>ケイ</t>
    </rPh>
    <phoneticPr fontId="6"/>
  </si>
  <si>
    <t>旭川市</t>
    <rPh sb="0" eb="3">
      <t>アサヒカワシ</t>
    </rPh>
    <phoneticPr fontId="5"/>
  </si>
  <si>
    <t>士別市</t>
    <rPh sb="0" eb="3">
      <t>シベツシ</t>
    </rPh>
    <phoneticPr fontId="5"/>
  </si>
  <si>
    <t>名寄市</t>
    <rPh sb="0" eb="3">
      <t>ナヨロシ</t>
    </rPh>
    <phoneticPr fontId="5"/>
  </si>
  <si>
    <t>富良野市</t>
    <rPh sb="0" eb="4">
      <t>フラノシ</t>
    </rPh>
    <phoneticPr fontId="5"/>
  </si>
  <si>
    <t>北斗市</t>
    <rPh sb="0" eb="2">
      <t>ホクト</t>
    </rPh>
    <rPh sb="2" eb="3">
      <t>シ</t>
    </rPh>
    <phoneticPr fontId="6"/>
  </si>
  <si>
    <t>江差町</t>
    <rPh sb="0" eb="3">
      <t>エサシチョウ</t>
    </rPh>
    <phoneticPr fontId="6"/>
  </si>
  <si>
    <t>上ノ国町</t>
    <rPh sb="0" eb="1">
      <t>カミ</t>
    </rPh>
    <rPh sb="2" eb="4">
      <t>クニチョウ</t>
    </rPh>
    <phoneticPr fontId="6"/>
  </si>
  <si>
    <t>厚沢部町</t>
    <rPh sb="0" eb="4">
      <t>アッサブチョウ</t>
    </rPh>
    <phoneticPr fontId="6"/>
  </si>
  <si>
    <t>乙部町</t>
    <rPh sb="0" eb="3">
      <t>オトベチョウ</t>
    </rPh>
    <phoneticPr fontId="6"/>
  </si>
  <si>
    <t>奥尻町</t>
    <rPh sb="0" eb="2">
      <t>オクシリ</t>
    </rPh>
    <rPh sb="2" eb="3">
      <t>チョウ</t>
    </rPh>
    <phoneticPr fontId="6"/>
  </si>
  <si>
    <t>今金町</t>
    <rPh sb="0" eb="1">
      <t>イマ</t>
    </rPh>
    <rPh sb="1" eb="2">
      <t>キン</t>
    </rPh>
    <rPh sb="2" eb="3">
      <t>チョウ</t>
    </rPh>
    <phoneticPr fontId="6"/>
  </si>
  <si>
    <t>せたな町</t>
    <rPh sb="3" eb="4">
      <t>マチ</t>
    </rPh>
    <phoneticPr fontId="6"/>
  </si>
  <si>
    <t>鷹栖町</t>
    <rPh sb="0" eb="3">
      <t>タカスチョウ</t>
    </rPh>
    <phoneticPr fontId="5"/>
  </si>
  <si>
    <t>東神楽町</t>
    <rPh sb="0" eb="4">
      <t>ヒガシカグラチョウ</t>
    </rPh>
    <phoneticPr fontId="5"/>
  </si>
  <si>
    <t>当麻町</t>
    <rPh sb="0" eb="3">
      <t>トウマチョウ</t>
    </rPh>
    <phoneticPr fontId="5"/>
  </si>
  <si>
    <t>比布町</t>
    <rPh sb="0" eb="3">
      <t>ピップチョウ</t>
    </rPh>
    <phoneticPr fontId="5"/>
  </si>
  <si>
    <t>愛別町</t>
    <rPh sb="0" eb="3">
      <t>アイベツチョウ</t>
    </rPh>
    <phoneticPr fontId="5"/>
  </si>
  <si>
    <t>上川町</t>
    <rPh sb="0" eb="3">
      <t>カミカワチョウ</t>
    </rPh>
    <phoneticPr fontId="5"/>
  </si>
  <si>
    <t>東川町</t>
    <rPh sb="0" eb="3">
      <t>ヒガシカワチョウ</t>
    </rPh>
    <phoneticPr fontId="5"/>
  </si>
  <si>
    <t>美瑛町</t>
    <rPh sb="0" eb="3">
      <t>ビエイチョウ</t>
    </rPh>
    <phoneticPr fontId="5"/>
  </si>
  <si>
    <t>上富良野町</t>
    <rPh sb="0" eb="5">
      <t>カミフラノチョウ</t>
    </rPh>
    <phoneticPr fontId="5"/>
  </si>
  <si>
    <t>中富良野町</t>
    <rPh sb="0" eb="5">
      <t>ナカフラノチョウ</t>
    </rPh>
    <phoneticPr fontId="5"/>
  </si>
  <si>
    <t>南富良野町</t>
    <rPh sb="0" eb="5">
      <t>ミナミフラノチョウ</t>
    </rPh>
    <phoneticPr fontId="5"/>
  </si>
  <si>
    <t>占冠村</t>
    <rPh sb="0" eb="3">
      <t>シムカップムラ</t>
    </rPh>
    <phoneticPr fontId="5"/>
  </si>
  <si>
    <t>和寒町</t>
    <rPh sb="0" eb="3">
      <t>ワッサムチョウ</t>
    </rPh>
    <phoneticPr fontId="5"/>
  </si>
  <si>
    <t>剣淵町</t>
    <rPh sb="0" eb="3">
      <t>ケンブチチョウ</t>
    </rPh>
    <phoneticPr fontId="5"/>
  </si>
  <si>
    <t>下川町</t>
    <rPh sb="0" eb="3">
      <t>シモカワチョウ</t>
    </rPh>
    <phoneticPr fontId="5"/>
  </si>
  <si>
    <t>美深町</t>
    <rPh sb="0" eb="3">
      <t>ビフカチョウ</t>
    </rPh>
    <phoneticPr fontId="5"/>
  </si>
  <si>
    <t>音威子府村</t>
    <rPh sb="0" eb="5">
      <t>オトイネップムラ</t>
    </rPh>
    <phoneticPr fontId="5"/>
  </si>
  <si>
    <t>中川町</t>
    <rPh sb="0" eb="3">
      <t>ナカガワチョウ</t>
    </rPh>
    <phoneticPr fontId="5"/>
  </si>
  <si>
    <t>大空町</t>
    <rPh sb="0" eb="3">
      <t>オオゾラチョウ</t>
    </rPh>
    <phoneticPr fontId="6"/>
  </si>
  <si>
    <t>洞爺湖町</t>
    <rPh sb="0" eb="2">
      <t>トウヤ</t>
    </rPh>
    <rPh sb="2" eb="3">
      <t>コ</t>
    </rPh>
    <rPh sb="3" eb="4">
      <t>チョウ</t>
    </rPh>
    <phoneticPr fontId="6"/>
  </si>
  <si>
    <t>安平町</t>
    <rPh sb="0" eb="2">
      <t>アビラ</t>
    </rPh>
    <rPh sb="2" eb="3">
      <t>チョウ</t>
    </rPh>
    <phoneticPr fontId="6"/>
  </si>
  <si>
    <t>むかわ町</t>
    <rPh sb="3" eb="4">
      <t>チョウ</t>
    </rPh>
    <phoneticPr fontId="6"/>
  </si>
  <si>
    <t>新ひだか町</t>
    <rPh sb="0" eb="1">
      <t>シン</t>
    </rPh>
    <rPh sb="4" eb="5">
      <t>チョウ</t>
    </rPh>
    <phoneticPr fontId="6"/>
  </si>
  <si>
    <t>〔三島計〕</t>
    <rPh sb="1" eb="2">
      <t>サン</t>
    </rPh>
    <rPh sb="2" eb="3">
      <t>シマ</t>
    </rPh>
    <rPh sb="3" eb="4">
      <t>ケイ</t>
    </rPh>
    <phoneticPr fontId="6"/>
  </si>
  <si>
    <t>〔色丹島〕</t>
    <rPh sb="1" eb="4">
      <t>シコタントウ</t>
    </rPh>
    <phoneticPr fontId="6"/>
  </si>
  <si>
    <t>色丹村</t>
    <rPh sb="0" eb="3">
      <t>シコタンムラ</t>
    </rPh>
    <phoneticPr fontId="6"/>
  </si>
  <si>
    <t>〔国後島〕</t>
    <rPh sb="1" eb="3">
      <t>クナシリ</t>
    </rPh>
    <rPh sb="3" eb="4">
      <t>トウ</t>
    </rPh>
    <phoneticPr fontId="6"/>
  </si>
  <si>
    <t>留夜別村</t>
    <rPh sb="0" eb="4">
      <t>ルヨベツムラ</t>
    </rPh>
    <phoneticPr fontId="6"/>
  </si>
  <si>
    <t>〔択捉島〕</t>
    <rPh sb="1" eb="3">
      <t>エトロフ</t>
    </rPh>
    <rPh sb="3" eb="4">
      <t>トウ</t>
    </rPh>
    <phoneticPr fontId="6"/>
  </si>
  <si>
    <t>留別村</t>
    <rPh sb="0" eb="3">
      <t>ルベツムラ</t>
    </rPh>
    <phoneticPr fontId="6"/>
  </si>
  <si>
    <t>紗那村</t>
    <rPh sb="0" eb="3">
      <t>シャナムラ</t>
    </rPh>
    <phoneticPr fontId="6"/>
  </si>
  <si>
    <t>蘂取村</t>
    <rPh sb="0" eb="1">
      <t>シベ</t>
    </rPh>
    <rPh sb="1" eb="2">
      <t>トリ</t>
    </rPh>
    <rPh sb="2" eb="3">
      <t>ムラ</t>
    </rPh>
    <phoneticPr fontId="6"/>
  </si>
  <si>
    <t>〈全道計〉</t>
    <rPh sb="1" eb="2">
      <t>ゼン</t>
    </rPh>
    <rPh sb="2" eb="3">
      <t>ミチ</t>
    </rPh>
    <rPh sb="3" eb="4">
      <t>ケイ</t>
    </rPh>
    <phoneticPr fontId="6"/>
  </si>
  <si>
    <t>町村計</t>
    <rPh sb="0" eb="2">
      <t>チョウソン</t>
    </rPh>
    <rPh sb="2" eb="3">
      <t>ケイ</t>
    </rPh>
    <phoneticPr fontId="6"/>
  </si>
  <si>
    <t>〈町村計〉</t>
    <rPh sb="1" eb="3">
      <t>チョウソン</t>
    </rPh>
    <rPh sb="3" eb="4">
      <t>ケイ</t>
    </rPh>
    <phoneticPr fontId="6"/>
  </si>
  <si>
    <t>〈町計〉</t>
    <rPh sb="1" eb="2">
      <t>マチ</t>
    </rPh>
    <rPh sb="2" eb="3">
      <t>ケイ</t>
    </rPh>
    <phoneticPr fontId="6"/>
  </si>
  <si>
    <t>国     勢     調     査</t>
    <rPh sb="0" eb="1">
      <t>クニ</t>
    </rPh>
    <rPh sb="6" eb="7">
      <t>ゼイ</t>
    </rPh>
    <rPh sb="12" eb="13">
      <t>チョウ</t>
    </rPh>
    <rPh sb="18" eb="19">
      <t>サ</t>
    </rPh>
    <phoneticPr fontId="6"/>
  </si>
  <si>
    <t>住   民   基   本   台   帳</t>
    <rPh sb="0" eb="1">
      <t>ジュウ</t>
    </rPh>
    <rPh sb="4" eb="5">
      <t>ミン</t>
    </rPh>
    <rPh sb="8" eb="9">
      <t>モト</t>
    </rPh>
    <rPh sb="12" eb="13">
      <t>ホン</t>
    </rPh>
    <rPh sb="16" eb="17">
      <t>ダイ</t>
    </rPh>
    <rPh sb="20" eb="21">
      <t>トバリ</t>
    </rPh>
    <phoneticPr fontId="6"/>
  </si>
  <si>
    <t>比      較</t>
    <rPh sb="0" eb="1">
      <t>ヒ</t>
    </rPh>
    <rPh sb="7" eb="8">
      <t>クラ</t>
    </rPh>
    <phoneticPr fontId="8"/>
  </si>
  <si>
    <t>世       帯      数</t>
    <rPh sb="0" eb="1">
      <t>ヨ</t>
    </rPh>
    <rPh sb="8" eb="9">
      <t>オビ</t>
    </rPh>
    <rPh sb="15" eb="16">
      <t>カズ</t>
    </rPh>
    <phoneticPr fontId="6"/>
  </si>
  <si>
    <t>人        口</t>
    <rPh sb="0" eb="1">
      <t>ヒト</t>
    </rPh>
    <rPh sb="9" eb="10">
      <t>クチ</t>
    </rPh>
    <phoneticPr fontId="6"/>
  </si>
  <si>
    <r>
      <t>増減数</t>
    </r>
    <r>
      <rPr>
        <sz val="10"/>
        <color indexed="8"/>
        <rFont val="ＭＳ Ｐゴシック"/>
        <family val="3"/>
        <charset val="128"/>
      </rPr>
      <t/>
    </r>
    <rPh sb="0" eb="2">
      <t>ゾウゲン</t>
    </rPh>
    <rPh sb="2" eb="3">
      <t>スウ</t>
    </rPh>
    <phoneticPr fontId="8"/>
  </si>
  <si>
    <t>（人/k㎡）</t>
    <rPh sb="1" eb="2">
      <t>ヒト</t>
    </rPh>
    <phoneticPr fontId="6"/>
  </si>
  <si>
    <t>世 帯 数</t>
    <rPh sb="0" eb="1">
      <t>ヨ</t>
    </rPh>
    <rPh sb="2" eb="3">
      <t>オビ</t>
    </rPh>
    <rPh sb="4" eb="5">
      <t>カズ</t>
    </rPh>
    <phoneticPr fontId="8"/>
  </si>
  <si>
    <t>面   積</t>
    <rPh sb="0" eb="1">
      <t>メン</t>
    </rPh>
    <rPh sb="4" eb="5">
      <t>セキ</t>
    </rPh>
    <phoneticPr fontId="6"/>
  </si>
  <si>
    <t>人   口</t>
    <rPh sb="0" eb="1">
      <t>ヒト</t>
    </rPh>
    <rPh sb="4" eb="5">
      <t>クチ</t>
    </rPh>
    <phoneticPr fontId="8"/>
  </si>
  <si>
    <t>〈村計〉</t>
    <rPh sb="1" eb="2">
      <t>ムラ</t>
    </rPh>
    <rPh sb="2" eb="3">
      <t>ケイ</t>
    </rPh>
    <phoneticPr fontId="6"/>
  </si>
  <si>
    <t>全道計・市</t>
    <rPh sb="0" eb="1">
      <t>ゼン</t>
    </rPh>
    <rPh sb="1" eb="2">
      <t>ドウ</t>
    </rPh>
    <rPh sb="2" eb="3">
      <t>ケイ</t>
    </rPh>
    <rPh sb="4" eb="5">
      <t>シ</t>
    </rPh>
    <phoneticPr fontId="6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</si>
  <si>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6"/>
  </si>
  <si>
    <t>地方公共団体
コード番号</t>
    <rPh sb="0" eb="2">
      <t>チホウ</t>
    </rPh>
    <rPh sb="2" eb="4">
      <t>コウキョウ</t>
    </rPh>
    <rPh sb="10" eb="12">
      <t>バンゴウ</t>
    </rPh>
    <phoneticPr fontId="6"/>
  </si>
  <si>
    <t>１　市町村別面積・人口・世帯数等の状況</t>
    <rPh sb="2" eb="5">
      <t>シチョウソン</t>
    </rPh>
    <rPh sb="5" eb="6">
      <t>ベツ</t>
    </rPh>
    <rPh sb="6" eb="8">
      <t>メンセキ</t>
    </rPh>
    <rPh sb="9" eb="11">
      <t>ジンコウ</t>
    </rPh>
    <rPh sb="12" eb="15">
      <t>セタイスウ</t>
    </rPh>
    <rPh sb="15" eb="16">
      <t>トウ</t>
    </rPh>
    <rPh sb="17" eb="19">
      <t>ジョウキョウ</t>
    </rPh>
    <phoneticPr fontId="6"/>
  </si>
  <si>
    <t>(G)-(H)
（I)</t>
    <phoneticPr fontId="6"/>
  </si>
  <si>
    <t>石狩振興局</t>
    <rPh sb="0" eb="2">
      <t>イシカリ</t>
    </rPh>
    <rPh sb="2" eb="5">
      <t>シンコウキョク</t>
    </rPh>
    <phoneticPr fontId="6"/>
  </si>
  <si>
    <t>渡島総合振興局</t>
    <rPh sb="0" eb="2">
      <t>オシマ</t>
    </rPh>
    <rPh sb="2" eb="4">
      <t>ソウゴウ</t>
    </rPh>
    <rPh sb="4" eb="7">
      <t>シンコウキョク</t>
    </rPh>
    <phoneticPr fontId="6"/>
  </si>
  <si>
    <t>檜山振興局</t>
    <rPh sb="0" eb="2">
      <t>ヒヤマ</t>
    </rPh>
    <rPh sb="2" eb="5">
      <t>シンコウキョク</t>
    </rPh>
    <phoneticPr fontId="6"/>
  </si>
  <si>
    <t>後志総合振興局</t>
    <rPh sb="0" eb="2">
      <t>シリベシ</t>
    </rPh>
    <rPh sb="2" eb="4">
      <t>ソウゴウ</t>
    </rPh>
    <rPh sb="4" eb="7">
      <t>シンコウキョク</t>
    </rPh>
    <phoneticPr fontId="6"/>
  </si>
  <si>
    <t>空知総合振興局</t>
    <rPh sb="0" eb="2">
      <t>ソラチ</t>
    </rPh>
    <rPh sb="2" eb="4">
      <t>ソウゴウ</t>
    </rPh>
    <rPh sb="4" eb="7">
      <t>シンコウキョク</t>
    </rPh>
    <phoneticPr fontId="6"/>
  </si>
  <si>
    <t>上川総合振興局</t>
    <rPh sb="0" eb="2">
      <t>カミカワ</t>
    </rPh>
    <rPh sb="2" eb="4">
      <t>ソウゴウ</t>
    </rPh>
    <rPh sb="4" eb="7">
      <t>シンコウキョク</t>
    </rPh>
    <phoneticPr fontId="6"/>
  </si>
  <si>
    <t>留萌振興局</t>
    <rPh sb="0" eb="2">
      <t>ルモイ</t>
    </rPh>
    <rPh sb="2" eb="5">
      <t>シンコウキョク</t>
    </rPh>
    <phoneticPr fontId="6"/>
  </si>
  <si>
    <t>宗谷総合振興局</t>
    <rPh sb="0" eb="2">
      <t>ソウヤ</t>
    </rPh>
    <rPh sb="2" eb="4">
      <t>ソウゴウ</t>
    </rPh>
    <rPh sb="4" eb="7">
      <t>シンコウキョク</t>
    </rPh>
    <phoneticPr fontId="6"/>
  </si>
  <si>
    <t>オホーツク
総合振興局</t>
    <rPh sb="6" eb="8">
      <t>ソウゴウ</t>
    </rPh>
    <rPh sb="8" eb="11">
      <t>シンコウキョク</t>
    </rPh>
    <phoneticPr fontId="6"/>
  </si>
  <si>
    <t>胆振総合振興局</t>
    <rPh sb="0" eb="2">
      <t>イブリ</t>
    </rPh>
    <rPh sb="2" eb="4">
      <t>ソウゴウ</t>
    </rPh>
    <rPh sb="4" eb="7">
      <t>シンコウキョク</t>
    </rPh>
    <phoneticPr fontId="6"/>
  </si>
  <si>
    <t>日高振興局</t>
    <rPh sb="0" eb="2">
      <t>ヒダカ</t>
    </rPh>
    <rPh sb="2" eb="5">
      <t>シンコウキョク</t>
    </rPh>
    <phoneticPr fontId="6"/>
  </si>
  <si>
    <t>釧路総合振興局</t>
    <rPh sb="0" eb="2">
      <t>クシロ</t>
    </rPh>
    <rPh sb="2" eb="4">
      <t>ソウゴウ</t>
    </rPh>
    <rPh sb="4" eb="7">
      <t>シンコウキョク</t>
    </rPh>
    <phoneticPr fontId="6"/>
  </si>
  <si>
    <t>根室振興局</t>
    <rPh sb="2" eb="5">
      <t>シンコウキョク</t>
    </rPh>
    <phoneticPr fontId="6"/>
  </si>
  <si>
    <t>〈根室振興局〉</t>
    <rPh sb="1" eb="3">
      <t>ネムロ</t>
    </rPh>
    <rPh sb="3" eb="6">
      <t>シンコウキョク</t>
    </rPh>
    <phoneticPr fontId="6"/>
  </si>
  <si>
    <t>(人)
(B)</t>
    <rPh sb="1" eb="2">
      <t>ヒト</t>
    </rPh>
    <phoneticPr fontId="6"/>
  </si>
  <si>
    <t>（世帯）
(C)</t>
    <rPh sb="1" eb="3">
      <t>セタイ</t>
    </rPh>
    <phoneticPr fontId="6"/>
  </si>
  <si>
    <t>（人）
(D)</t>
    <rPh sb="1" eb="2">
      <t>ヒト</t>
    </rPh>
    <phoneticPr fontId="8"/>
  </si>
  <si>
    <t>（人）
(G)</t>
    <rPh sb="1" eb="2">
      <t>ヒト</t>
    </rPh>
    <phoneticPr fontId="6"/>
  </si>
  <si>
    <t>（世帯）
(J)</t>
    <rPh sb="1" eb="3">
      <t>セタイ</t>
    </rPh>
    <phoneticPr fontId="6"/>
  </si>
  <si>
    <t>(J)-(K)
(L)</t>
    <phoneticPr fontId="6"/>
  </si>
  <si>
    <t>(G)/(A)
(M)</t>
    <phoneticPr fontId="6"/>
  </si>
  <si>
    <t>（人）
(N)</t>
    <rPh sb="1" eb="2">
      <t>ヒト</t>
    </rPh>
    <phoneticPr fontId="6"/>
  </si>
  <si>
    <t xml:space="preserve">(k㎡)
(A)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/>
  </si>
  <si>
    <t>(B)-(D)
(E)</t>
    <phoneticPr fontId="9"/>
  </si>
  <si>
    <r>
      <t>増減率</t>
    </r>
    <r>
      <rPr>
        <sz val="10"/>
        <color indexed="8"/>
        <rFont val="ＭＳ Ｐゴシック"/>
        <family val="3"/>
        <charset val="128"/>
      </rPr>
      <t/>
    </r>
    <rPh sb="0" eb="3">
      <t>ゾウゲンリツ</t>
    </rPh>
    <phoneticPr fontId="8"/>
  </si>
  <si>
    <t>(E)/(D)×100
（％）(F)</t>
    <phoneticPr fontId="9"/>
  </si>
  <si>
    <t>(平22.10.1)</t>
    <rPh sb="1" eb="2">
      <t>ヘイ</t>
    </rPh>
    <phoneticPr fontId="6"/>
  </si>
  <si>
    <t>留意事項</t>
    <rPh sb="0" eb="2">
      <t>リュウイ</t>
    </rPh>
    <rPh sb="2" eb="4">
      <t>ジコウ</t>
    </rPh>
    <phoneticPr fontId="9"/>
  </si>
  <si>
    <t>　・色丹島、国後島、択捉島内の村の面積を合計し〔　　〕書きとした。</t>
    <rPh sb="2" eb="5">
      <t>シコタントウ</t>
    </rPh>
    <rPh sb="6" eb="8">
      <t>クナシリ</t>
    </rPh>
    <rPh sb="8" eb="9">
      <t>トウ</t>
    </rPh>
    <rPh sb="10" eb="12">
      <t>エトロフ</t>
    </rPh>
    <rPh sb="12" eb="13">
      <t>トウ</t>
    </rPh>
    <rPh sb="13" eb="14">
      <t>ナイ</t>
    </rPh>
    <rPh sb="15" eb="16">
      <t>ムラ</t>
    </rPh>
    <rPh sb="17" eb="19">
      <t>メンセキ</t>
    </rPh>
    <rPh sb="20" eb="22">
      <t>ゴウケイ</t>
    </rPh>
    <rPh sb="27" eb="28">
      <t>カ</t>
    </rPh>
    <phoneticPr fontId="6"/>
  </si>
  <si>
    <t>十勝総合振興局</t>
    <rPh sb="0" eb="2">
      <t>トカチ</t>
    </rPh>
    <rPh sb="2" eb="4">
      <t>ソウゴウ</t>
    </rPh>
    <rPh sb="4" eb="7">
      <t>シンコウキョク</t>
    </rPh>
    <phoneticPr fontId="6"/>
  </si>
  <si>
    <t>　・面積と人口密度の全道計、町村計及び根室振興局計は色丹島、国後島、択捉島を加えて算定し、３島を含まない面積及び人口</t>
    <rPh sb="2" eb="4">
      <t>メンセキ</t>
    </rPh>
    <rPh sb="5" eb="7">
      <t>ジンコウ</t>
    </rPh>
    <rPh sb="7" eb="9">
      <t>ミツド</t>
    </rPh>
    <rPh sb="10" eb="11">
      <t>ゼン</t>
    </rPh>
    <rPh sb="11" eb="12">
      <t>ドウ</t>
    </rPh>
    <rPh sb="12" eb="13">
      <t>ケイ</t>
    </rPh>
    <rPh sb="14" eb="16">
      <t>チョウソン</t>
    </rPh>
    <rPh sb="16" eb="17">
      <t>ケイ</t>
    </rPh>
    <rPh sb="17" eb="18">
      <t>オヨ</t>
    </rPh>
    <rPh sb="19" eb="21">
      <t>ネムロ</t>
    </rPh>
    <rPh sb="21" eb="24">
      <t>シンコウキョク</t>
    </rPh>
    <rPh sb="24" eb="25">
      <t>ケイ</t>
    </rPh>
    <phoneticPr fontId="6"/>
  </si>
  <si>
    <t>　・境界未定の市町村面積のうち、地方交付税算定の基礎となる面積を掲載しているものについては（　　）書きとし、全道計、</t>
    <rPh sb="2" eb="4">
      <t>キョウカイ</t>
    </rPh>
    <rPh sb="4" eb="6">
      <t>ミテイ</t>
    </rPh>
    <rPh sb="7" eb="10">
      <t>シチョウソン</t>
    </rPh>
    <rPh sb="10" eb="12">
      <t>メンセキ</t>
    </rPh>
    <rPh sb="16" eb="18">
      <t>チホウ</t>
    </rPh>
    <rPh sb="18" eb="21">
      <t>コウフゼイ</t>
    </rPh>
    <rPh sb="21" eb="23">
      <t>サンテイ</t>
    </rPh>
    <rPh sb="24" eb="26">
      <t>キソ</t>
    </rPh>
    <phoneticPr fontId="6"/>
  </si>
  <si>
    <t>(注)1 風蓮湖</t>
    <rPh sb="1" eb="2">
      <t>チュウ</t>
    </rPh>
    <rPh sb="5" eb="8">
      <t>フウレンコ</t>
    </rPh>
    <phoneticPr fontId="6"/>
  </si>
  <si>
    <t>(注)2 然別湖</t>
    <rPh sb="1" eb="2">
      <t>チュウ</t>
    </rPh>
    <rPh sb="5" eb="7">
      <t>シカリベツ</t>
    </rPh>
    <rPh sb="7" eb="8">
      <t>コ</t>
    </rPh>
    <phoneticPr fontId="6"/>
  </si>
  <si>
    <t>(注)1　風蓮湖</t>
    <rPh sb="1" eb="2">
      <t>チュウ</t>
    </rPh>
    <rPh sb="5" eb="8">
      <t>フウレンコ</t>
    </rPh>
    <phoneticPr fontId="6"/>
  </si>
  <si>
    <t>(注)2　然別湖</t>
    <rPh sb="1" eb="2">
      <t>チュウ</t>
    </rPh>
    <rPh sb="5" eb="7">
      <t>シカリベツ</t>
    </rPh>
    <rPh sb="7" eb="8">
      <t>コ</t>
    </rPh>
    <phoneticPr fontId="6"/>
  </si>
  <si>
    <t xml:space="preserve">（人）
</t>
    <rPh sb="1" eb="2">
      <t>ヒト</t>
    </rPh>
    <phoneticPr fontId="6"/>
  </si>
  <si>
    <t>　　　町村計及び町計には算入している。</t>
    <phoneticPr fontId="9"/>
  </si>
  <si>
    <t>南幌町</t>
    <phoneticPr fontId="6"/>
  </si>
  <si>
    <t>奈井江町</t>
    <phoneticPr fontId="6"/>
  </si>
  <si>
    <t>真狩村</t>
    <phoneticPr fontId="5"/>
  </si>
  <si>
    <t>厚真町</t>
    <phoneticPr fontId="5"/>
  </si>
  <si>
    <t>0</t>
    <phoneticPr fontId="6"/>
  </si>
  <si>
    <t>1</t>
    <phoneticPr fontId="6"/>
  </si>
  <si>
    <t>5</t>
    <phoneticPr fontId="6"/>
  </si>
  <si>
    <t>8</t>
    <phoneticPr fontId="6"/>
  </si>
  <si>
    <t>4</t>
    <phoneticPr fontId="6"/>
  </si>
  <si>
    <t>9</t>
    <phoneticPr fontId="6"/>
  </si>
  <si>
    <t>0</t>
    <phoneticPr fontId="6"/>
  </si>
  <si>
    <t>1</t>
    <phoneticPr fontId="6"/>
  </si>
  <si>
    <t>7</t>
    <phoneticPr fontId="6"/>
  </si>
  <si>
    <t>6</t>
    <phoneticPr fontId="6"/>
  </si>
  <si>
    <t>6</t>
    <phoneticPr fontId="6"/>
  </si>
  <si>
    <t>八雲町</t>
    <phoneticPr fontId="6"/>
  </si>
  <si>
    <t>長万部町</t>
    <phoneticPr fontId="6"/>
  </si>
  <si>
    <t>利尻町</t>
    <phoneticPr fontId="5"/>
  </si>
  <si>
    <t>遠軽町</t>
    <phoneticPr fontId="6"/>
  </si>
  <si>
    <t>5</t>
    <phoneticPr fontId="6"/>
  </si>
  <si>
    <t>4</t>
    <phoneticPr fontId="6"/>
  </si>
  <si>
    <t>新得町</t>
    <phoneticPr fontId="6"/>
  </si>
  <si>
    <t>清水町</t>
    <phoneticPr fontId="6"/>
  </si>
  <si>
    <t>浜中町</t>
    <phoneticPr fontId="5"/>
  </si>
  <si>
    <t>3</t>
    <phoneticPr fontId="6"/>
  </si>
  <si>
    <t>2</t>
    <phoneticPr fontId="6"/>
  </si>
  <si>
    <t>6</t>
    <phoneticPr fontId="6"/>
  </si>
  <si>
    <t>7</t>
    <phoneticPr fontId="6"/>
  </si>
  <si>
    <t>5</t>
    <phoneticPr fontId="6"/>
  </si>
  <si>
    <t>―</t>
    <phoneticPr fontId="9"/>
  </si>
  <si>
    <t>泊村</t>
    <phoneticPr fontId="6"/>
  </si>
  <si>
    <t>外国人</t>
    <phoneticPr fontId="9"/>
  </si>
  <si>
    <t>色丹島</t>
    <rPh sb="0" eb="3">
      <t>シコタントウ</t>
    </rPh>
    <phoneticPr fontId="6"/>
  </si>
  <si>
    <t>　・歯舞群島の面積（94.84k㎡）は、根室市の面積に算入している。</t>
    <rPh sb="2" eb="4">
      <t>ハボマイ</t>
    </rPh>
    <rPh sb="4" eb="6">
      <t>グントウ</t>
    </rPh>
    <rPh sb="7" eb="9">
      <t>メンセキ</t>
    </rPh>
    <rPh sb="20" eb="23">
      <t>ネムロシ</t>
    </rPh>
    <rPh sb="24" eb="26">
      <t>メンセキ</t>
    </rPh>
    <rPh sb="27" eb="29">
      <t>サンニュウ</t>
    </rPh>
    <phoneticPr fontId="6"/>
  </si>
  <si>
    <t>東区</t>
    <phoneticPr fontId="9"/>
  </si>
  <si>
    <t>札幌市</t>
    <phoneticPr fontId="9"/>
  </si>
  <si>
    <t>泊村</t>
    <phoneticPr fontId="9"/>
  </si>
  <si>
    <t>　・平成27年10月1日現在の国勢調査人口及び世帯数は確定値である。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コクセイ</t>
    </rPh>
    <rPh sb="17" eb="19">
      <t>チョウサ</t>
    </rPh>
    <rPh sb="19" eb="21">
      <t>ジンコウ</t>
    </rPh>
    <rPh sb="21" eb="22">
      <t>オヨ</t>
    </rPh>
    <rPh sb="23" eb="26">
      <t>セタイスウ</t>
    </rPh>
    <rPh sb="27" eb="30">
      <t>カクテイチ</t>
    </rPh>
    <phoneticPr fontId="9"/>
  </si>
  <si>
    <t>泊　村</t>
    <phoneticPr fontId="6"/>
  </si>
  <si>
    <t>　　市計、町村計及び振興局等計にも各々算入している。</t>
    <phoneticPr fontId="9"/>
  </si>
  <si>
    <t>　  密度を〈　　　〉書きした。</t>
    <phoneticPr fontId="9"/>
  </si>
  <si>
    <t>―</t>
    <phoneticPr fontId="9"/>
  </si>
  <si>
    <t>(平30.1.1)</t>
    <rPh sb="1" eb="2">
      <t>ヘイ</t>
    </rPh>
    <phoneticPr fontId="6"/>
  </si>
  <si>
    <t>(平27.10.1)</t>
    <rPh sb="1" eb="2">
      <t>ヘイ</t>
    </rPh>
    <phoneticPr fontId="6"/>
  </si>
  <si>
    <t>(平31.1.1)</t>
    <rPh sb="1" eb="2">
      <t>ヘイ</t>
    </rPh>
    <phoneticPr fontId="6"/>
  </si>
  <si>
    <t>―</t>
  </si>
  <si>
    <t>(令元.6.3)</t>
    <rPh sb="1" eb="2">
      <t>レイ</t>
    </rPh>
    <rPh sb="2" eb="3">
      <t>ガン</t>
    </rPh>
    <phoneticPr fontId="6"/>
  </si>
  <si>
    <t>(注)1　風蓮湖は、境界未定のため根室市及び別海町の面積には含まない。また、市計及び町計にも含まないが</t>
    <rPh sb="1" eb="2">
      <t>チュウ</t>
    </rPh>
    <rPh sb="40" eb="41">
      <t>オヨ</t>
    </rPh>
    <phoneticPr fontId="9"/>
  </si>
  <si>
    <t>（人）
(H)</t>
    <rPh sb="1" eb="2">
      <t>ヒト</t>
    </rPh>
    <phoneticPr fontId="6"/>
  </si>
  <si>
    <t>（世帯）
(K)</t>
    <rPh sb="1" eb="3">
      <t>セタイ</t>
    </rPh>
    <phoneticPr fontId="6"/>
  </si>
  <si>
    <t>(平30.10.1現在)</t>
    <rPh sb="1" eb="2">
      <t>ヘイ</t>
    </rPh>
    <rPh sb="9" eb="11">
      <t>ゲンザイ</t>
    </rPh>
    <phoneticPr fontId="6"/>
  </si>
  <si>
    <t>　　　振興局等計及び全道計には算入している。</t>
    <rPh sb="3" eb="6">
      <t>シンコウキョク</t>
    </rPh>
    <rPh sb="6" eb="7">
      <t>トウ</t>
    </rPh>
    <rPh sb="7" eb="8">
      <t>ケイ</t>
    </rPh>
    <rPh sb="8" eb="9">
      <t>オヨ</t>
    </rPh>
    <phoneticPr fontId="9"/>
  </si>
  <si>
    <t>(注)2　然別湖は、境界未定のため、上士幌町及び鹿追町の面積には含まないが、全道計、振興局等計、</t>
    <rPh sb="1" eb="2">
      <t>チュウ</t>
    </rPh>
    <rPh sb="42" eb="45">
      <t>シンコウキョク</t>
    </rPh>
    <rPh sb="45" eb="46">
      <t>トウ</t>
    </rPh>
    <rPh sb="46" eb="47">
      <t>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</si>
</sst>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.00;&quot;△ &quot;#,##0.00"/>
    <numFmt numFmtId="178" formatCode="#,##0_ "/>
    <numFmt numFmtId="179" formatCode="#,##0.00_);\(#,##0.00\)"/>
    <numFmt numFmtId="180" formatCode="\(#,##0.00\)"/>
    <numFmt numFmtId="181" formatCode="&quot;〈&quot;#,##0.00&quot;〉&quot;"/>
    <numFmt numFmtId="182" formatCode="\(#.##\)"/>
    <numFmt numFmtId="183" formatCode="&quot;〔&quot;#,##0.00&quot;〕&quot;"/>
    <numFmt numFmtId="184" formatCode="&quot;〔&quot;@&quot;〕&quot;"/>
    <numFmt numFmtId="185" formatCode="\(#,###.##\)"/>
    <numFmt numFmtId="186" formatCode="\(#.##0\)"/>
  </numFmts>
  <fonts count="21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dashed">
        <color indexed="64"/>
      </left>
      <right style="thin">
        <color indexed="8"/>
      </right>
      <top style="double">
        <color indexed="8"/>
      </top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</borders>
  <cellStyleXfs count="16">
    <xf numFmtId="1" fontId="0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0">
      <alignment vertical="center"/>
    </xf>
    <xf numFmtId="0" fontId="5" fillId="0" borderId="0"/>
    <xf numFmtId="38" fontId="3" fillId="0" borderId="0" applyFont="0" applyFill="0" applyBorder="0" applyAlignment="0" applyProtection="0"/>
    <xf numFmtId="0" fontId="16" fillId="0" borderId="0">
      <alignment vertical="center"/>
    </xf>
    <xf numFmtId="0" fontId="3" fillId="0" borderId="0"/>
    <xf numFmtId="38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15" fillId="0" borderId="0">
      <alignment vertical="center"/>
    </xf>
    <xf numFmtId="38" fontId="17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8">
    <xf numFmtId="1" fontId="0" fillId="0" borderId="0" xfId="0"/>
    <xf numFmtId="1" fontId="0" fillId="0" borderId="0" xfId="0" applyFont="1" applyFill="1" applyBorder="1"/>
    <xf numFmtId="49" fontId="0" fillId="0" borderId="0" xfId="0" applyNumberFormat="1" applyFont="1" applyFill="1"/>
    <xf numFmtId="49" fontId="0" fillId="0" borderId="0" xfId="0" applyNumberFormat="1" applyFont="1" applyFill="1" applyBorder="1"/>
    <xf numFmtId="49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Protection="1">
      <protection locked="0"/>
    </xf>
    <xf numFmtId="49" fontId="10" fillId="0" borderId="0" xfId="0" applyNumberFormat="1" applyFont="1" applyFill="1"/>
    <xf numFmtId="49" fontId="10" fillId="0" borderId="0" xfId="0" applyNumberFormat="1" applyFont="1" applyFill="1" applyBorder="1"/>
    <xf numFmtId="49" fontId="10" fillId="0" borderId="2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178" fontId="10" fillId="0" borderId="0" xfId="0" applyNumberFormat="1" applyFont="1" applyFill="1" applyBorder="1"/>
    <xf numFmtId="49" fontId="10" fillId="0" borderId="6" xfId="0" applyNumberFormat="1" applyFont="1" applyFill="1" applyBorder="1" applyAlignment="1">
      <alignment horizontal="distributed"/>
    </xf>
    <xf numFmtId="49" fontId="10" fillId="0" borderId="7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76" fontId="10" fillId="0" borderId="7" xfId="0" applyNumberFormat="1" applyFont="1" applyFill="1" applyBorder="1" applyProtection="1">
      <protection locked="0"/>
    </xf>
    <xf numFmtId="176" fontId="10" fillId="0" borderId="1" xfId="0" applyNumberFormat="1" applyFont="1" applyFill="1" applyBorder="1" applyProtection="1">
      <protection locked="0"/>
    </xf>
    <xf numFmtId="49" fontId="10" fillId="0" borderId="9" xfId="0" applyNumberFormat="1" applyFont="1" applyFill="1" applyBorder="1" applyAlignment="1">
      <alignment horizontal="distributed"/>
    </xf>
    <xf numFmtId="49" fontId="10" fillId="0" borderId="11" xfId="0" applyNumberFormat="1" applyFont="1" applyFill="1" applyBorder="1" applyAlignment="1">
      <alignment horizontal="distributed"/>
    </xf>
    <xf numFmtId="49" fontId="10" fillId="0" borderId="0" xfId="0" applyNumberFormat="1" applyFont="1" applyFill="1" applyBorder="1" applyProtection="1">
      <protection locked="0"/>
    </xf>
    <xf numFmtId="49" fontId="10" fillId="0" borderId="0" xfId="0" applyNumberFormat="1" applyFont="1" applyFill="1" applyBorder="1" applyProtection="1"/>
    <xf numFmtId="176" fontId="10" fillId="0" borderId="8" xfId="0" applyNumberFormat="1" applyFont="1" applyFill="1" applyBorder="1" applyProtection="1">
      <protection locked="0"/>
    </xf>
    <xf numFmtId="179" fontId="0" fillId="0" borderId="0" xfId="0" applyNumberFormat="1" applyFont="1" applyFill="1"/>
    <xf numFmtId="176" fontId="0" fillId="0" borderId="0" xfId="0" applyNumberFormat="1" applyFont="1" applyFill="1"/>
    <xf numFmtId="177" fontId="0" fillId="0" borderId="0" xfId="0" applyNumberFormat="1" applyFont="1" applyFill="1"/>
    <xf numFmtId="49" fontId="10" fillId="0" borderId="13" xfId="0" applyNumberFormat="1" applyFont="1" applyFill="1" applyBorder="1"/>
    <xf numFmtId="49" fontId="10" fillId="0" borderId="0" xfId="0" applyNumberFormat="1" applyFont="1" applyFill="1" applyProtection="1">
      <protection locked="0"/>
    </xf>
    <xf numFmtId="176" fontId="10" fillId="0" borderId="15" xfId="1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 wrapText="1"/>
    </xf>
    <xf numFmtId="176" fontId="10" fillId="0" borderId="16" xfId="1" applyNumberFormat="1" applyFont="1" applyFill="1" applyBorder="1" applyAlignment="1">
      <alignment horizontal="center" vertical="center" wrapText="1"/>
    </xf>
    <xf numFmtId="176" fontId="10" fillId="0" borderId="17" xfId="0" applyNumberFormat="1" applyFont="1" applyFill="1" applyBorder="1" applyAlignment="1">
      <alignment horizontal="center" wrapText="1"/>
    </xf>
    <xf numFmtId="176" fontId="10" fillId="0" borderId="16" xfId="0" applyNumberFormat="1" applyFont="1" applyFill="1" applyBorder="1" applyAlignment="1">
      <alignment horizontal="center" wrapText="1"/>
    </xf>
    <xf numFmtId="176" fontId="10" fillId="0" borderId="2" xfId="0" applyNumberFormat="1" applyFont="1" applyFill="1" applyBorder="1" applyProtection="1">
      <protection locked="0"/>
    </xf>
    <xf numFmtId="181" fontId="10" fillId="0" borderId="1" xfId="0" applyNumberFormat="1" applyFont="1" applyFill="1" applyBorder="1" applyProtection="1">
      <protection locked="0"/>
    </xf>
    <xf numFmtId="49" fontId="10" fillId="0" borderId="0" xfId="0" applyNumberFormat="1" applyFont="1" applyFill="1" applyBorder="1" applyAlignment="1">
      <alignment horizontal="left"/>
    </xf>
    <xf numFmtId="178" fontId="10" fillId="0" borderId="0" xfId="0" applyNumberFormat="1" applyFont="1" applyFill="1" applyBorder="1" applyAlignment="1"/>
    <xf numFmtId="176" fontId="10" fillId="0" borderId="0" xfId="0" applyNumberFormat="1" applyFont="1" applyFill="1"/>
    <xf numFmtId="49" fontId="14" fillId="0" borderId="18" xfId="0" applyNumberFormat="1" applyFont="1" applyFill="1" applyBorder="1" applyAlignment="1">
      <alignment horizontal="distributed"/>
    </xf>
    <xf numFmtId="49" fontId="14" fillId="0" borderId="19" xfId="0" applyNumberFormat="1" applyFont="1" applyFill="1" applyBorder="1" applyAlignment="1">
      <alignment horizontal="distributed"/>
    </xf>
    <xf numFmtId="49" fontId="14" fillId="0" borderId="11" xfId="0" applyNumberFormat="1" applyFont="1" applyFill="1" applyBorder="1" applyAlignment="1">
      <alignment horizontal="distributed"/>
    </xf>
    <xf numFmtId="49" fontId="14" fillId="0" borderId="9" xfId="0" applyNumberFormat="1" applyFont="1" applyFill="1" applyBorder="1" applyAlignment="1">
      <alignment horizontal="distributed"/>
    </xf>
    <xf numFmtId="49" fontId="14" fillId="0" borderId="11" xfId="0" applyNumberFormat="1" applyFont="1" applyFill="1" applyBorder="1" applyAlignment="1">
      <alignment horizontal="distributed" wrapText="1"/>
    </xf>
    <xf numFmtId="49" fontId="14" fillId="0" borderId="9" xfId="0" applyNumberFormat="1" applyFont="1" applyFill="1" applyBorder="1" applyAlignment="1">
      <alignment horizontal="distributed" wrapText="1"/>
    </xf>
    <xf numFmtId="176" fontId="10" fillId="0" borderId="15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Protection="1">
      <protection locked="0"/>
    </xf>
    <xf numFmtId="179" fontId="10" fillId="0" borderId="15" xfId="0" applyNumberFormat="1" applyFont="1" applyFill="1" applyBorder="1" applyAlignment="1">
      <alignment horizontal="center" vertical="center"/>
    </xf>
    <xf numFmtId="179" fontId="10" fillId="0" borderId="1" xfId="1" applyNumberFormat="1" applyFont="1" applyFill="1" applyBorder="1" applyAlignment="1">
      <alignment horizontal="center" vertical="center"/>
    </xf>
    <xf numFmtId="179" fontId="10" fillId="0" borderId="16" xfId="0" applyNumberFormat="1" applyFont="1" applyFill="1" applyBorder="1" applyAlignment="1">
      <alignment horizontal="center" wrapText="1"/>
    </xf>
    <xf numFmtId="176" fontId="10" fillId="0" borderId="21" xfId="0" applyNumberFormat="1" applyFont="1" applyFill="1" applyBorder="1" applyAlignment="1">
      <alignment horizontal="center"/>
    </xf>
    <xf numFmtId="176" fontId="10" fillId="0" borderId="22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wrapText="1"/>
    </xf>
    <xf numFmtId="49" fontId="14" fillId="0" borderId="6" xfId="0" applyNumberFormat="1" applyFont="1" applyFill="1" applyBorder="1" applyAlignment="1">
      <alignment horizontal="distributed"/>
    </xf>
    <xf numFmtId="184" fontId="10" fillId="0" borderId="6" xfId="0" applyNumberFormat="1" applyFont="1" applyFill="1" applyBorder="1" applyAlignment="1">
      <alignment horizontal="distributed"/>
    </xf>
    <xf numFmtId="179" fontId="10" fillId="0" borderId="8" xfId="0" applyNumberFormat="1" applyFont="1" applyFill="1" applyBorder="1" applyProtection="1">
      <protection locked="0"/>
    </xf>
    <xf numFmtId="181" fontId="10" fillId="0" borderId="1" xfId="0" applyNumberFormat="1" applyFont="1" applyFill="1" applyBorder="1" applyAlignment="1" applyProtection="1">
      <alignment horizontal="right"/>
      <protection locked="0"/>
    </xf>
    <xf numFmtId="179" fontId="10" fillId="0" borderId="8" xfId="0" applyNumberFormat="1" applyFont="1" applyFill="1" applyBorder="1" applyAlignment="1" applyProtection="1">
      <alignment horizontal="right"/>
      <protection locked="0"/>
    </xf>
    <xf numFmtId="179" fontId="10" fillId="0" borderId="4" xfId="0" applyNumberFormat="1" applyFont="1" applyFill="1" applyBorder="1" applyProtection="1">
      <protection locked="0"/>
    </xf>
    <xf numFmtId="179" fontId="10" fillId="0" borderId="1" xfId="0" applyNumberFormat="1" applyFont="1" applyFill="1" applyBorder="1"/>
    <xf numFmtId="182" fontId="10" fillId="0" borderId="8" xfId="0" applyNumberFormat="1" applyFont="1" applyFill="1" applyBorder="1" applyProtection="1">
      <protection locked="0"/>
    </xf>
    <xf numFmtId="185" fontId="10" fillId="0" borderId="8" xfId="0" applyNumberFormat="1" applyFont="1" applyFill="1" applyBorder="1" applyProtection="1">
      <protection locked="0"/>
    </xf>
    <xf numFmtId="183" fontId="10" fillId="0" borderId="1" xfId="0" applyNumberFormat="1" applyFont="1" applyFill="1" applyBorder="1" applyAlignment="1" applyProtection="1">
      <alignment horizontal="right"/>
      <protection locked="0"/>
    </xf>
    <xf numFmtId="183" fontId="10" fillId="0" borderId="8" xfId="0" applyNumberFormat="1" applyFont="1" applyFill="1" applyBorder="1" applyProtection="1">
      <protection locked="0"/>
    </xf>
    <xf numFmtId="186" fontId="10" fillId="0" borderId="8" xfId="0" applyNumberFormat="1" applyFont="1" applyFill="1" applyBorder="1" applyProtection="1">
      <protection locked="0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46" xfId="0" applyNumberFormat="1" applyFont="1" applyFill="1" applyBorder="1" applyAlignment="1">
      <alignment horizontal="center" wrapText="1"/>
    </xf>
    <xf numFmtId="176" fontId="10" fillId="0" borderId="5" xfId="0" applyNumberFormat="1" applyFont="1" applyFill="1" applyBorder="1" applyProtection="1">
      <protection locked="0"/>
    </xf>
    <xf numFmtId="179" fontId="0" fillId="0" borderId="0" xfId="0" applyNumberFormat="1" applyFont="1" applyFill="1" applyBorder="1"/>
    <xf numFmtId="49" fontId="10" fillId="0" borderId="47" xfId="0" applyNumberFormat="1" applyFont="1" applyFill="1" applyBorder="1" applyAlignment="1">
      <alignment horizontal="distributed"/>
    </xf>
    <xf numFmtId="49" fontId="10" fillId="0" borderId="48" xfId="0" applyNumberFormat="1" applyFont="1" applyFill="1" applyBorder="1" applyAlignment="1">
      <alignment horizontal="center"/>
    </xf>
    <xf numFmtId="49" fontId="10" fillId="0" borderId="41" xfId="0" applyNumberFormat="1" applyFont="1" applyFill="1" applyBorder="1" applyAlignment="1">
      <alignment horizontal="center"/>
    </xf>
    <xf numFmtId="49" fontId="10" fillId="0" borderId="49" xfId="0" applyNumberFormat="1" applyFont="1" applyFill="1" applyBorder="1" applyAlignment="1">
      <alignment horizontal="center"/>
    </xf>
    <xf numFmtId="179" fontId="10" fillId="0" borderId="49" xfId="0" applyNumberFormat="1" applyFont="1" applyFill="1" applyBorder="1" applyProtection="1">
      <protection locked="0"/>
    </xf>
    <xf numFmtId="49" fontId="10" fillId="0" borderId="51" xfId="0" applyNumberFormat="1" applyFont="1" applyFill="1" applyBorder="1" applyAlignment="1">
      <alignment horizontal="distributed"/>
    </xf>
    <xf numFmtId="177" fontId="10" fillId="0" borderId="54" xfId="1" applyNumberFormat="1" applyFont="1" applyFill="1" applyBorder="1" applyAlignment="1">
      <alignment horizontal="center" vertical="center" wrapText="1"/>
    </xf>
    <xf numFmtId="177" fontId="10" fillId="0" borderId="55" xfId="1" applyNumberFormat="1" applyFont="1" applyFill="1" applyBorder="1" applyAlignment="1">
      <alignment horizontal="center" vertical="center" wrapText="1"/>
    </xf>
    <xf numFmtId="177" fontId="10" fillId="0" borderId="56" xfId="1" applyNumberFormat="1" applyFont="1" applyFill="1" applyBorder="1" applyAlignment="1">
      <alignment horizontal="center" vertical="center" wrapText="1"/>
    </xf>
    <xf numFmtId="177" fontId="10" fillId="0" borderId="57" xfId="0" applyNumberFormat="1" applyFont="1" applyFill="1" applyBorder="1" applyProtection="1">
      <protection locked="0"/>
    </xf>
    <xf numFmtId="177" fontId="10" fillId="0" borderId="55" xfId="0" applyNumberFormat="1" applyFont="1" applyFill="1" applyBorder="1" applyProtection="1">
      <protection locked="0"/>
    </xf>
    <xf numFmtId="1" fontId="0" fillId="0" borderId="0" xfId="0" applyFont="1" applyFill="1" applyAlignment="1">
      <alignment vertical="center"/>
    </xf>
    <xf numFmtId="179" fontId="10" fillId="0" borderId="1" xfId="0" applyNumberFormat="1" applyFont="1" applyFill="1" applyBorder="1" applyProtection="1">
      <protection locked="0"/>
    </xf>
    <xf numFmtId="179" fontId="10" fillId="0" borderId="20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/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wrapText="1"/>
    </xf>
    <xf numFmtId="177" fontId="10" fillId="0" borderId="5" xfId="0" applyNumberFormat="1" applyFont="1" applyFill="1" applyBorder="1" applyProtection="1">
      <protection locked="0"/>
    </xf>
    <xf numFmtId="177" fontId="10" fillId="0" borderId="1" xfId="0" applyNumberFormat="1" applyFont="1" applyFill="1" applyBorder="1" applyProtection="1"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55" xfId="0" applyNumberFormat="1" applyFont="1" applyFill="1" applyBorder="1" applyAlignment="1" applyProtection="1">
      <alignment horizontal="center" vertical="center"/>
      <protection locked="0"/>
    </xf>
    <xf numFmtId="177" fontId="10" fillId="0" borderId="50" xfId="0" applyNumberFormat="1" applyFont="1" applyFill="1" applyBorder="1" applyAlignment="1" applyProtection="1">
      <alignment horizontal="center" vertical="center"/>
      <protection locked="0"/>
    </xf>
    <xf numFmtId="177" fontId="10" fillId="0" borderId="58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Alignment="1"/>
    <xf numFmtId="176" fontId="10" fillId="0" borderId="15" xfId="2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/>
    </xf>
    <xf numFmtId="176" fontId="10" fillId="0" borderId="16" xfId="2" applyNumberFormat="1" applyFont="1" applyFill="1" applyBorder="1" applyAlignment="1">
      <alignment horizontal="center" vertical="center" wrapText="1"/>
    </xf>
    <xf numFmtId="176" fontId="10" fillId="0" borderId="40" xfId="0" applyNumberFormat="1" applyFont="1" applyFill="1" applyBorder="1" applyProtection="1"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8" xfId="0" applyNumberFormat="1" applyFont="1" applyFill="1" applyBorder="1" applyAlignment="1" applyProtection="1">
      <alignment horizontal="center" vertical="center"/>
      <protection locked="0"/>
    </xf>
    <xf numFmtId="176" fontId="10" fillId="0" borderId="50" xfId="0" applyNumberFormat="1" applyFont="1" applyFill="1" applyBorder="1" applyAlignment="1" applyProtection="1">
      <alignment horizontal="center" vertical="center"/>
      <protection locked="0"/>
    </xf>
    <xf numFmtId="176" fontId="10" fillId="0" borderId="49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/>
    <xf numFmtId="176" fontId="0" fillId="0" borderId="0" xfId="0" applyNumberFormat="1" applyFont="1" applyFill="1" applyBorder="1" applyProtection="1">
      <protection locked="0"/>
    </xf>
    <xf numFmtId="176" fontId="10" fillId="0" borderId="59" xfId="0" applyNumberFormat="1" applyFont="1" applyFill="1" applyBorder="1"/>
    <xf numFmtId="176" fontId="10" fillId="0" borderId="60" xfId="0" applyNumberFormat="1" applyFont="1" applyFill="1" applyBorder="1"/>
    <xf numFmtId="176" fontId="10" fillId="0" borderId="5" xfId="0" applyNumberFormat="1" applyFont="1" applyFill="1" applyBorder="1"/>
    <xf numFmtId="176" fontId="10" fillId="0" borderId="24" xfId="0" applyNumberFormat="1" applyFont="1" applyFill="1" applyBorder="1" applyProtection="1">
      <protection locked="0"/>
    </xf>
    <xf numFmtId="176" fontId="10" fillId="0" borderId="61" xfId="0" applyNumberFormat="1" applyFont="1" applyFill="1" applyBorder="1" applyProtection="1">
      <protection locked="0"/>
    </xf>
    <xf numFmtId="176" fontId="10" fillId="0" borderId="24" xfId="0" applyNumberFormat="1" applyFont="1" applyFill="1" applyBorder="1"/>
    <xf numFmtId="176" fontId="10" fillId="0" borderId="61" xfId="0" applyNumberFormat="1" applyFont="1" applyFill="1" applyBorder="1"/>
    <xf numFmtId="176" fontId="10" fillId="0" borderId="10" xfId="0" applyNumberFormat="1" applyFont="1" applyFill="1" applyBorder="1" applyProtection="1">
      <protection locked="0"/>
    </xf>
    <xf numFmtId="176" fontId="10" fillId="0" borderId="1" xfId="0" applyNumberFormat="1" applyFont="1" applyFill="1" applyBorder="1"/>
    <xf numFmtId="176" fontId="10" fillId="0" borderId="0" xfId="0" applyNumberFormat="1" applyFont="1" applyFill="1" applyBorder="1" applyProtection="1">
      <protection locked="0"/>
    </xf>
    <xf numFmtId="176" fontId="10" fillId="0" borderId="25" xfId="0" applyNumberFormat="1" applyFont="1" applyFill="1" applyBorder="1" applyProtection="1">
      <protection locked="0"/>
    </xf>
    <xf numFmtId="176" fontId="10" fillId="0" borderId="43" xfId="0" applyNumberFormat="1" applyFont="1" applyFill="1" applyBorder="1" applyProtection="1">
      <protection locked="0"/>
    </xf>
    <xf numFmtId="176" fontId="10" fillId="0" borderId="12" xfId="0" applyNumberFormat="1" applyFont="1" applyFill="1" applyBorder="1" applyProtection="1">
      <protection locked="0"/>
    </xf>
    <xf numFmtId="176" fontId="10" fillId="0" borderId="1" xfId="0" applyNumberFormat="1" applyFont="1" applyFill="1" applyBorder="1" applyAlignment="1" applyProtection="1">
      <protection locked="0"/>
    </xf>
    <xf numFmtId="176" fontId="10" fillId="0" borderId="24" xfId="0" applyNumberFormat="1" applyFont="1" applyFill="1" applyBorder="1" applyAlignment="1" applyProtection="1">
      <alignment horizontal="center" vertical="center"/>
      <protection locked="0"/>
    </xf>
    <xf numFmtId="176" fontId="10" fillId="0" borderId="61" xfId="0" applyNumberFormat="1" applyFont="1" applyFill="1" applyBorder="1" applyAlignment="1" applyProtection="1">
      <alignment horizontal="center" vertical="center"/>
      <protection locked="0"/>
    </xf>
    <xf numFmtId="176" fontId="10" fillId="0" borderId="42" xfId="0" applyNumberFormat="1" applyFont="1" applyFill="1" applyBorder="1" applyAlignment="1" applyProtection="1">
      <alignment horizontal="center" vertical="center"/>
      <protection locked="0"/>
    </xf>
    <xf numFmtId="176" fontId="10" fillId="0" borderId="62" xfId="0" applyNumberFormat="1" applyFont="1" applyFill="1" applyBorder="1" applyAlignment="1" applyProtection="1">
      <alignment horizontal="center" vertical="center"/>
      <protection locked="0"/>
    </xf>
    <xf numFmtId="176" fontId="10" fillId="0" borderId="13" xfId="0" applyNumberFormat="1" applyFont="1" applyFill="1" applyBorder="1"/>
    <xf numFmtId="176" fontId="10" fillId="0" borderId="7" xfId="0" applyNumberFormat="1" applyFont="1" applyFill="1" applyBorder="1"/>
    <xf numFmtId="176" fontId="10" fillId="0" borderId="7" xfId="0" applyNumberFormat="1" applyFont="1" applyFill="1" applyBorder="1" applyProtection="1"/>
    <xf numFmtId="176" fontId="0" fillId="0" borderId="0" xfId="0" applyNumberFormat="1" applyFont="1" applyFill="1" applyBorder="1"/>
    <xf numFmtId="182" fontId="10" fillId="0" borderId="1" xfId="0" applyNumberFormat="1" applyFont="1" applyFill="1" applyBorder="1" applyProtection="1">
      <protection locked="0"/>
    </xf>
    <xf numFmtId="49" fontId="14" fillId="0" borderId="0" xfId="0" applyNumberFormat="1" applyFont="1" applyFill="1" applyBorder="1" applyAlignment="1">
      <alignment horizontal="distributed"/>
    </xf>
    <xf numFmtId="176" fontId="10" fillId="0" borderId="63" xfId="0" applyNumberFormat="1" applyFont="1" applyFill="1" applyBorder="1" applyProtection="1">
      <protection locked="0"/>
    </xf>
    <xf numFmtId="176" fontId="10" fillId="0" borderId="64" xfId="0" applyNumberFormat="1" applyFont="1" applyFill="1" applyBorder="1" applyProtection="1">
      <protection locked="0"/>
    </xf>
    <xf numFmtId="49" fontId="10" fillId="0" borderId="0" xfId="0" applyNumberFormat="1" applyFont="1" applyFill="1" applyBorder="1" applyAlignment="1">
      <alignment horizontal="distributed"/>
    </xf>
    <xf numFmtId="179" fontId="10" fillId="0" borderId="55" xfId="0" applyNumberFormat="1" applyFont="1" applyFill="1" applyBorder="1" applyProtection="1">
      <protection locked="0"/>
    </xf>
    <xf numFmtId="176" fontId="10" fillId="0" borderId="65" xfId="0" applyNumberFormat="1" applyFont="1" applyFill="1" applyBorder="1" applyProtection="1">
      <protection locked="0"/>
    </xf>
    <xf numFmtId="176" fontId="10" fillId="0" borderId="55" xfId="0" applyNumberFormat="1" applyFont="1" applyFill="1" applyBorder="1" applyProtection="1">
      <protection locked="0"/>
    </xf>
    <xf numFmtId="179" fontId="18" fillId="0" borderId="1" xfId="1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/>
    <xf numFmtId="176" fontId="20" fillId="0" borderId="0" xfId="0" applyNumberFormat="1" applyFont="1" applyFill="1" applyBorder="1" applyProtection="1">
      <protection locked="0"/>
    </xf>
    <xf numFmtId="176" fontId="20" fillId="0" borderId="0" xfId="0" applyNumberFormat="1" applyFont="1" applyFill="1"/>
    <xf numFmtId="49" fontId="13" fillId="0" borderId="0" xfId="0" applyNumberFormat="1" applyFont="1" applyFill="1" applyAlignment="1"/>
    <xf numFmtId="49" fontId="12" fillId="0" borderId="13" xfId="0" applyNumberFormat="1" applyFont="1" applyFill="1" applyBorder="1" applyAlignment="1">
      <alignment horizontal="left" wrapText="1"/>
    </xf>
    <xf numFmtId="49" fontId="10" fillId="0" borderId="2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31" xfId="0" applyNumberFormat="1" applyFont="1" applyFill="1" applyBorder="1" applyAlignment="1">
      <alignment horizontal="center" vertical="center"/>
    </xf>
    <xf numFmtId="177" fontId="10" fillId="0" borderId="52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177" fontId="10" fillId="0" borderId="34" xfId="1" applyNumberFormat="1" applyFont="1" applyFill="1" applyBorder="1" applyAlignment="1">
      <alignment horizontal="center" vertical="center"/>
    </xf>
    <xf numFmtId="177" fontId="10" fillId="0" borderId="53" xfId="1" applyNumberFormat="1" applyFont="1" applyFill="1" applyBorder="1" applyAlignment="1">
      <alignment horizontal="center" vertical="center"/>
    </xf>
    <xf numFmtId="176" fontId="10" fillId="0" borderId="45" xfId="0" applyNumberFormat="1" applyFont="1" applyFill="1" applyBorder="1" applyAlignment="1" applyProtection="1">
      <alignment horizontal="center" vertical="center"/>
      <protection locked="0"/>
    </xf>
    <xf numFmtId="176" fontId="10" fillId="0" borderId="36" xfId="0" applyNumberFormat="1" applyFont="1" applyFill="1" applyBorder="1" applyAlignment="1" applyProtection="1">
      <alignment horizontal="center" vertical="center"/>
      <protection locked="0"/>
    </xf>
    <xf numFmtId="176" fontId="10" fillId="0" borderId="37" xfId="0" applyNumberFormat="1" applyFont="1" applyFill="1" applyBorder="1" applyAlignment="1" applyProtection="1">
      <alignment horizontal="center" vertical="center"/>
      <protection locked="0"/>
    </xf>
    <xf numFmtId="176" fontId="10" fillId="0" borderId="35" xfId="0" applyNumberFormat="1" applyFont="1" applyFill="1" applyBorder="1" applyAlignment="1">
      <alignment horizontal="center" vertical="center"/>
    </xf>
    <xf numFmtId="176" fontId="10" fillId="0" borderId="36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wrapText="1"/>
    </xf>
    <xf numFmtId="176" fontId="10" fillId="0" borderId="1" xfId="0" applyNumberFormat="1" applyFont="1" applyFill="1" applyBorder="1" applyAlignment="1">
      <alignment horizontal="center" wrapText="1"/>
    </xf>
    <xf numFmtId="176" fontId="10" fillId="0" borderId="44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39" xfId="0" applyNumberFormat="1" applyFont="1" applyFill="1" applyBorder="1" applyAlignment="1">
      <alignment horizontal="center" vertical="center"/>
    </xf>
  </cellXfs>
  <cellStyles count="16">
    <cellStyle name="パーセント 2" xfId="10"/>
    <cellStyle name="桁区切り" xfId="1" builtinId="6"/>
    <cellStyle name="桁区切り 2" xfId="2"/>
    <cellStyle name="桁区切り 2 2" xfId="8"/>
    <cellStyle name="桁区切り 2 3" xfId="12"/>
    <cellStyle name="桁区切り 3" xfId="5"/>
    <cellStyle name="標準" xfId="0" builtinId="0"/>
    <cellStyle name="標準 2" xfId="3"/>
    <cellStyle name="標準 2 2" xfId="9"/>
    <cellStyle name="標準 3" xfId="7"/>
    <cellStyle name="標準 4" xfId="6"/>
    <cellStyle name="標準 4 2" xfId="15"/>
    <cellStyle name="標準 5" xfId="11"/>
    <cellStyle name="標準 6" xfId="13"/>
    <cellStyle name="標準 6 2" xfId="14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Y294"/>
  <sheetViews>
    <sheetView showGridLines="0" tabSelected="1" topLeftCell="A16" zoomScale="70" zoomScaleNormal="70" zoomScaleSheetLayoutView="50" workbookViewId="0">
      <selection activeCell="J31" sqref="J31"/>
    </sheetView>
  </sheetViews>
  <sheetFormatPr defaultColWidth="10.69921875" defaultRowHeight="17.25" x14ac:dyDescent="0.2"/>
  <cols>
    <col min="1" max="1" width="13.09765625" style="2" bestFit="1" customWidth="1"/>
    <col min="2" max="7" width="1.69921875" style="2" customWidth="1"/>
    <col min="8" max="8" width="16.3984375" style="23" customWidth="1"/>
    <col min="9" max="12" width="10.69921875" style="24" customWidth="1"/>
    <col min="13" max="13" width="10.69921875" style="25" customWidth="1"/>
    <col min="14" max="14" width="9.69921875" style="24" customWidth="1"/>
    <col min="15" max="15" width="9.296875" style="24" bestFit="1" customWidth="1"/>
    <col min="16" max="16" width="9.69921875" style="24" customWidth="1"/>
    <col min="17" max="17" width="8.3984375" style="24" bestFit="1" customWidth="1"/>
    <col min="18" max="21" width="9.69921875" style="24" customWidth="1"/>
    <col min="22" max="22" width="9.69921875" style="25" customWidth="1"/>
    <col min="23" max="23" width="9.69921875" style="24" customWidth="1"/>
    <col min="24" max="24" width="12.69921875" style="2" bestFit="1" customWidth="1"/>
    <col min="25" max="28" width="2.69921875" style="2" customWidth="1"/>
    <col min="29" max="29" width="11.5" style="3" customWidth="1"/>
    <col min="30" max="33" width="2.5" style="3" bestFit="1" customWidth="1"/>
    <col min="34" max="34" width="9.69921875" style="3" customWidth="1"/>
    <col min="35" max="35" width="10.69921875" style="3"/>
    <col min="36" max="38" width="10.69921875" style="2"/>
    <col min="39" max="41" width="18.69921875" style="2" customWidth="1"/>
    <col min="42" max="43" width="10.69921875" style="2"/>
    <col min="44" max="53" width="2.69921875" style="2" customWidth="1"/>
    <col min="54" max="55" width="3.69921875" style="2" customWidth="1"/>
    <col min="56" max="56" width="10.69921875" style="2"/>
    <col min="57" max="64" width="9.69921875" style="2" customWidth="1"/>
    <col min="65" max="16384" width="10.69921875" style="2"/>
  </cols>
  <sheetData>
    <row r="1" spans="1:64" ht="21" x14ac:dyDescent="0.2">
      <c r="A1" s="139" t="s">
        <v>211</v>
      </c>
      <c r="B1" s="139"/>
      <c r="C1" s="139"/>
      <c r="D1" s="139"/>
      <c r="E1" s="139"/>
      <c r="F1" s="139"/>
      <c r="G1" s="139"/>
      <c r="H1" s="139"/>
      <c r="I1" s="139"/>
      <c r="J1" s="139"/>
      <c r="K1" s="94"/>
    </row>
    <row r="2" spans="1:64" ht="14.25" customHeight="1" x14ac:dyDescent="0.2"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BD2" s="5"/>
      <c r="BE2" s="5"/>
      <c r="BF2" s="5"/>
      <c r="BG2" s="5"/>
      <c r="BH2" s="5"/>
      <c r="BI2" s="5"/>
      <c r="BJ2" s="5"/>
      <c r="BK2" s="5"/>
      <c r="BL2" s="5"/>
    </row>
    <row r="3" spans="1:64" ht="23.1" customHeight="1" x14ac:dyDescent="0.2">
      <c r="A3" s="39" t="s">
        <v>240</v>
      </c>
      <c r="AC3" s="4"/>
      <c r="AD3" s="4"/>
      <c r="AE3" s="4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BD3" s="5"/>
      <c r="BE3" s="5"/>
      <c r="BF3" s="5"/>
      <c r="BG3" s="5"/>
      <c r="BH3" s="5"/>
      <c r="BI3" s="5"/>
      <c r="BJ3" s="5"/>
      <c r="BK3" s="5"/>
      <c r="BL3" s="5"/>
    </row>
    <row r="4" spans="1:64" ht="23.1" customHeight="1" x14ac:dyDescent="0.2">
      <c r="A4" s="38" t="s">
        <v>243</v>
      </c>
      <c r="B4" s="37"/>
      <c r="N4" s="103" t="s">
        <v>298</v>
      </c>
      <c r="O4" s="103"/>
      <c r="P4" s="103"/>
      <c r="Q4" s="103"/>
      <c r="R4" s="104"/>
      <c r="AC4" s="4"/>
      <c r="AD4" s="4"/>
      <c r="AE4" s="4"/>
      <c r="AF4" s="4"/>
      <c r="AG4" s="4"/>
      <c r="AH4" s="4"/>
      <c r="AI4" s="4"/>
      <c r="AJ4" s="5"/>
      <c r="AK4" s="5"/>
      <c r="AL4" s="5"/>
      <c r="AM4" s="5"/>
      <c r="AN4" s="5"/>
      <c r="AO4" s="5"/>
      <c r="AP4" s="5"/>
      <c r="AQ4" s="5"/>
      <c r="BD4" s="5"/>
      <c r="BE4" s="5"/>
      <c r="BF4" s="5"/>
      <c r="BG4" s="5"/>
      <c r="BH4" s="5"/>
      <c r="BI4" s="5"/>
      <c r="BJ4" s="5"/>
      <c r="BK4" s="5"/>
      <c r="BL4" s="5"/>
    </row>
    <row r="5" spans="1:64" ht="23.1" customHeight="1" x14ac:dyDescent="0.2">
      <c r="A5" s="6" t="s">
        <v>291</v>
      </c>
      <c r="B5" s="6"/>
      <c r="N5" s="136" t="s">
        <v>302</v>
      </c>
      <c r="O5" s="136"/>
      <c r="P5" s="136"/>
      <c r="Q5" s="136"/>
      <c r="R5" s="137"/>
      <c r="S5" s="138"/>
      <c r="T5" s="138"/>
      <c r="AC5" s="4"/>
      <c r="AD5" s="4"/>
      <c r="AE5" s="4"/>
      <c r="AF5" s="4"/>
      <c r="AG5" s="4"/>
      <c r="AH5" s="4"/>
      <c r="AI5" s="4"/>
      <c r="AJ5" s="5"/>
      <c r="AK5" s="5"/>
      <c r="AL5" s="5"/>
      <c r="AM5" s="5"/>
      <c r="AN5" s="5"/>
      <c r="AO5" s="5"/>
      <c r="AP5" s="5"/>
      <c r="AQ5" s="5"/>
      <c r="BD5" s="5"/>
      <c r="BE5" s="5"/>
      <c r="BF5" s="5"/>
      <c r="BG5" s="5"/>
      <c r="BH5" s="5"/>
      <c r="BI5" s="5"/>
      <c r="BJ5" s="5"/>
      <c r="BK5" s="5"/>
      <c r="BL5" s="5"/>
    </row>
    <row r="6" spans="1:64" ht="23.1" customHeight="1" x14ac:dyDescent="0.2">
      <c r="A6" s="37" t="s">
        <v>284</v>
      </c>
      <c r="B6" s="37"/>
      <c r="N6" s="136" t="s">
        <v>303</v>
      </c>
      <c r="O6" s="136"/>
      <c r="P6" s="136"/>
      <c r="Q6" s="136"/>
      <c r="R6" s="137"/>
      <c r="S6" s="138"/>
      <c r="T6" s="138"/>
      <c r="AC6" s="4"/>
      <c r="AD6" s="4"/>
      <c r="AE6" s="4"/>
      <c r="AI6" s="4"/>
      <c r="AJ6" s="5"/>
      <c r="AK6" s="5"/>
      <c r="AL6" s="5"/>
      <c r="AM6" s="5"/>
      <c r="AN6" s="5"/>
      <c r="AO6" s="5"/>
      <c r="AP6" s="5"/>
      <c r="AQ6" s="5"/>
      <c r="BD6" s="5"/>
      <c r="BE6" s="5"/>
      <c r="BF6" s="5"/>
      <c r="BG6" s="5"/>
      <c r="BH6" s="5"/>
      <c r="BI6" s="5"/>
      <c r="BJ6" s="5"/>
      <c r="BK6" s="5"/>
      <c r="BL6" s="5"/>
    </row>
    <row r="7" spans="1:64" ht="23.1" customHeight="1" x14ac:dyDescent="0.2">
      <c r="A7" s="37" t="s">
        <v>244</v>
      </c>
      <c r="B7" s="6"/>
      <c r="N7" s="136" t="s">
        <v>250</v>
      </c>
      <c r="O7" s="136"/>
      <c r="P7" s="136"/>
      <c r="Q7" s="136"/>
      <c r="R7" s="137"/>
      <c r="S7" s="138"/>
      <c r="T7" s="138"/>
      <c r="AC7" s="4"/>
      <c r="AD7" s="4"/>
      <c r="AE7" s="4"/>
      <c r="AI7" s="4"/>
      <c r="AJ7" s="5"/>
      <c r="AK7" s="5"/>
      <c r="AL7" s="5"/>
      <c r="AM7" s="5"/>
      <c r="AN7" s="5"/>
      <c r="AO7" s="5"/>
      <c r="AP7" s="5"/>
      <c r="AQ7" s="5"/>
      <c r="BD7" s="5"/>
      <c r="BE7" s="5"/>
      <c r="BF7" s="5"/>
      <c r="BG7" s="5"/>
      <c r="BH7" s="5"/>
      <c r="BI7" s="5"/>
      <c r="BJ7" s="5"/>
      <c r="BK7" s="5"/>
      <c r="BL7" s="5"/>
    </row>
    <row r="8" spans="1:64" ht="23.1" customHeight="1" x14ac:dyDescent="0.2">
      <c r="A8" s="6" t="s">
        <v>290</v>
      </c>
      <c r="AC8" s="4"/>
      <c r="AD8" s="4"/>
      <c r="AE8" s="4"/>
      <c r="AI8" s="4"/>
      <c r="AJ8" s="5"/>
      <c r="AK8" s="5"/>
      <c r="AL8" s="5"/>
      <c r="AM8" s="5"/>
      <c r="AN8" s="5"/>
      <c r="AO8" s="5"/>
      <c r="AP8" s="5"/>
      <c r="AQ8" s="5"/>
      <c r="BD8" s="5"/>
      <c r="BE8" s="5"/>
      <c r="BF8" s="5"/>
      <c r="BG8" s="5"/>
      <c r="BH8" s="5"/>
      <c r="BI8" s="5"/>
      <c r="BJ8" s="5"/>
      <c r="BK8" s="5"/>
      <c r="BL8" s="5"/>
    </row>
    <row r="9" spans="1:64" ht="23.1" customHeight="1" x14ac:dyDescent="0.2">
      <c r="A9" s="37" t="s">
        <v>241</v>
      </c>
      <c r="AC9" s="4"/>
      <c r="AD9" s="4"/>
      <c r="AE9" s="4"/>
      <c r="AI9" s="4"/>
      <c r="AJ9" s="5"/>
      <c r="AK9" s="5"/>
      <c r="AL9" s="5"/>
      <c r="AM9" s="5"/>
      <c r="AN9" s="5"/>
      <c r="AO9" s="5"/>
      <c r="AP9" s="5"/>
      <c r="AQ9" s="5"/>
      <c r="BD9" s="5"/>
      <c r="BE9" s="5"/>
      <c r="BF9" s="5"/>
      <c r="BG9" s="5"/>
      <c r="BH9" s="5"/>
      <c r="BI9" s="5"/>
      <c r="BJ9" s="5"/>
      <c r="BK9" s="5"/>
      <c r="BL9" s="5"/>
    </row>
    <row r="10" spans="1:64" ht="23.1" customHeight="1" x14ac:dyDescent="0.2">
      <c r="A10" s="37" t="s">
        <v>288</v>
      </c>
      <c r="AC10" s="4"/>
      <c r="AD10" s="4"/>
      <c r="AE10" s="4"/>
      <c r="AF10" s="4"/>
      <c r="AG10" s="4"/>
      <c r="AH10" s="4"/>
      <c r="AI10" s="4"/>
      <c r="AJ10" s="5"/>
      <c r="AK10" s="5"/>
      <c r="AL10" s="5"/>
      <c r="AM10" s="5"/>
      <c r="AN10" s="5"/>
      <c r="AO10" s="5"/>
      <c r="AP10" s="5"/>
      <c r="AQ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23.1" customHeight="1" x14ac:dyDescent="0.2">
      <c r="A11" s="37"/>
      <c r="AC11" s="4"/>
      <c r="AD11" s="4"/>
      <c r="AE11" s="4"/>
      <c r="AF11" s="4"/>
      <c r="AG11" s="4"/>
      <c r="AH11" s="4"/>
      <c r="AI11" s="4"/>
      <c r="AJ11" s="5"/>
      <c r="AK11" s="5"/>
      <c r="AL11" s="5"/>
      <c r="AM11" s="5"/>
      <c r="AN11" s="5"/>
      <c r="AO11" s="5"/>
      <c r="AP11" s="5"/>
      <c r="AQ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23.1" customHeight="1" x14ac:dyDescent="0.2">
      <c r="AC12" s="4"/>
      <c r="AD12" s="4"/>
      <c r="AE12" s="4"/>
      <c r="AF12" s="4"/>
      <c r="AG12" s="4"/>
      <c r="AH12" s="4"/>
      <c r="AI12" s="4"/>
      <c r="AJ12" s="5"/>
      <c r="AK12" s="5"/>
      <c r="AL12" s="5"/>
      <c r="AM12" s="5"/>
      <c r="AN12" s="5"/>
      <c r="AO12" s="5"/>
      <c r="AP12" s="5"/>
      <c r="AQ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6" customFormat="1" ht="25.5" customHeight="1" thickBot="1" x14ac:dyDescent="0.25">
      <c r="A13" s="140" t="s">
        <v>208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23"/>
      <c r="X13" s="26"/>
      <c r="AC13" s="7"/>
      <c r="AD13" s="7"/>
      <c r="AE13" s="7"/>
      <c r="AF13" s="7"/>
      <c r="AG13" s="7"/>
      <c r="AH13" s="7"/>
      <c r="AI13" s="7"/>
    </row>
    <row r="14" spans="1:64" s="6" customFormat="1" ht="19.5" customHeight="1" x14ac:dyDescent="0.15">
      <c r="A14" s="141" t="s">
        <v>209</v>
      </c>
      <c r="B14" s="144" t="s">
        <v>210</v>
      </c>
      <c r="C14" s="144"/>
      <c r="D14" s="144"/>
      <c r="E14" s="144"/>
      <c r="F14" s="144"/>
      <c r="G14" s="145"/>
      <c r="H14" s="84" t="s">
        <v>143</v>
      </c>
      <c r="I14" s="150" t="s">
        <v>197</v>
      </c>
      <c r="J14" s="150"/>
      <c r="K14" s="150"/>
      <c r="L14" s="150"/>
      <c r="M14" s="151"/>
      <c r="N14" s="165" t="s">
        <v>198</v>
      </c>
      <c r="O14" s="166"/>
      <c r="P14" s="166"/>
      <c r="Q14" s="166"/>
      <c r="R14" s="166"/>
      <c r="S14" s="166"/>
      <c r="T14" s="166"/>
      <c r="U14" s="167"/>
      <c r="V14" s="85"/>
      <c r="W14" s="163" t="s">
        <v>145</v>
      </c>
      <c r="X14" s="152" t="s">
        <v>209</v>
      </c>
      <c r="AC14" s="7"/>
      <c r="AD14" s="7"/>
      <c r="AE14" s="7"/>
      <c r="AF14" s="7"/>
      <c r="AG14" s="7"/>
      <c r="AH14" s="7"/>
      <c r="AI14" s="7"/>
    </row>
    <row r="15" spans="1:64" s="6" customFormat="1" ht="24" customHeight="1" x14ac:dyDescent="0.15">
      <c r="A15" s="142"/>
      <c r="B15" s="146"/>
      <c r="C15" s="146"/>
      <c r="D15" s="146"/>
      <c r="E15" s="146"/>
      <c r="F15" s="146"/>
      <c r="G15" s="147"/>
      <c r="H15" s="49" t="s">
        <v>205</v>
      </c>
      <c r="I15" s="95" t="s">
        <v>206</v>
      </c>
      <c r="J15" s="95" t="s">
        <v>204</v>
      </c>
      <c r="K15" s="95" t="s">
        <v>206</v>
      </c>
      <c r="L15" s="155" t="s">
        <v>199</v>
      </c>
      <c r="M15" s="156"/>
      <c r="N15" s="157" t="s">
        <v>201</v>
      </c>
      <c r="O15" s="158"/>
      <c r="P15" s="158"/>
      <c r="Q15" s="158"/>
      <c r="R15" s="159"/>
      <c r="S15" s="160" t="s">
        <v>200</v>
      </c>
      <c r="T15" s="161"/>
      <c r="U15" s="162"/>
      <c r="V15" s="86" t="s">
        <v>144</v>
      </c>
      <c r="W15" s="164"/>
      <c r="X15" s="153"/>
      <c r="AC15" s="20"/>
      <c r="AD15" s="20"/>
      <c r="AE15" s="20"/>
      <c r="AF15" s="20"/>
      <c r="AG15" s="20"/>
      <c r="AH15" s="20"/>
      <c r="AI15" s="20"/>
      <c r="AJ15" s="27"/>
      <c r="AK15" s="27"/>
      <c r="AL15" s="27"/>
      <c r="AM15" s="27"/>
      <c r="AN15" s="27"/>
      <c r="AO15" s="27"/>
      <c r="AP15" s="27"/>
      <c r="AQ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s="6" customFormat="1" ht="21.75" customHeight="1" x14ac:dyDescent="0.15">
      <c r="A16" s="142"/>
      <c r="B16" s="146"/>
      <c r="C16" s="146"/>
      <c r="D16" s="146"/>
      <c r="E16" s="146"/>
      <c r="F16" s="146"/>
      <c r="G16" s="147"/>
      <c r="H16" s="135" t="s">
        <v>301</v>
      </c>
      <c r="I16" s="96" t="s">
        <v>294</v>
      </c>
      <c r="J16" s="96" t="s">
        <v>294</v>
      </c>
      <c r="K16" s="96" t="s">
        <v>239</v>
      </c>
      <c r="L16" s="28" t="s">
        <v>202</v>
      </c>
      <c r="M16" s="77" t="s">
        <v>237</v>
      </c>
      <c r="N16" s="67" t="s">
        <v>295</v>
      </c>
      <c r="O16" s="52"/>
      <c r="P16" s="67" t="s">
        <v>293</v>
      </c>
      <c r="Q16" s="52"/>
      <c r="R16" s="46" t="s">
        <v>146</v>
      </c>
      <c r="S16" s="29" t="s">
        <v>295</v>
      </c>
      <c r="T16" s="29" t="s">
        <v>293</v>
      </c>
      <c r="U16" s="30" t="s">
        <v>146</v>
      </c>
      <c r="V16" s="86" t="s">
        <v>203</v>
      </c>
      <c r="W16" s="30" t="s">
        <v>297</v>
      </c>
      <c r="X16" s="153"/>
      <c r="AC16" s="20"/>
      <c r="AD16" s="20"/>
      <c r="AE16" s="20"/>
      <c r="AF16" s="20"/>
      <c r="AG16" s="20"/>
      <c r="AH16" s="20"/>
      <c r="AI16" s="20"/>
      <c r="AJ16" s="27"/>
      <c r="AK16" s="27"/>
      <c r="AL16" s="27"/>
      <c r="AM16" s="27"/>
      <c r="AN16" s="27"/>
      <c r="AO16" s="27"/>
      <c r="AP16" s="27"/>
      <c r="AQ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s="6" customFormat="1" ht="13.5" x14ac:dyDescent="0.15">
      <c r="A17" s="142"/>
      <c r="B17" s="146"/>
      <c r="C17" s="146"/>
      <c r="D17" s="146"/>
      <c r="E17" s="146"/>
      <c r="F17" s="146"/>
      <c r="G17" s="147"/>
      <c r="H17" s="50"/>
      <c r="I17" s="96"/>
      <c r="J17" s="96"/>
      <c r="K17" s="96"/>
      <c r="L17" s="31"/>
      <c r="M17" s="78"/>
      <c r="N17" s="67"/>
      <c r="O17" s="53" t="s">
        <v>282</v>
      </c>
      <c r="P17" s="67"/>
      <c r="Q17" s="53" t="s">
        <v>282</v>
      </c>
      <c r="R17" s="30"/>
      <c r="S17" s="29"/>
      <c r="T17" s="29"/>
      <c r="U17" s="30"/>
      <c r="V17" s="86"/>
      <c r="W17" s="30"/>
      <c r="X17" s="153"/>
      <c r="AC17" s="20"/>
      <c r="AD17" s="20"/>
      <c r="AE17" s="20"/>
      <c r="AF17" s="20"/>
      <c r="AG17" s="20"/>
      <c r="AH17" s="20"/>
      <c r="AI17" s="20"/>
      <c r="AJ17" s="27"/>
      <c r="AK17" s="27"/>
      <c r="AL17" s="27"/>
      <c r="AM17" s="27"/>
      <c r="AN17" s="27"/>
      <c r="AO17" s="27"/>
      <c r="AP17" s="27"/>
      <c r="AQ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s="6" customFormat="1" ht="27.75" thickBot="1" x14ac:dyDescent="0.2">
      <c r="A18" s="143"/>
      <c r="B18" s="148"/>
      <c r="C18" s="148"/>
      <c r="D18" s="148"/>
      <c r="E18" s="148"/>
      <c r="F18" s="148"/>
      <c r="G18" s="149"/>
      <c r="H18" s="51" t="s">
        <v>235</v>
      </c>
      <c r="I18" s="97" t="s">
        <v>227</v>
      </c>
      <c r="J18" s="97" t="s">
        <v>228</v>
      </c>
      <c r="K18" s="97" t="s">
        <v>229</v>
      </c>
      <c r="L18" s="32" t="s">
        <v>236</v>
      </c>
      <c r="M18" s="79" t="s">
        <v>238</v>
      </c>
      <c r="N18" s="68" t="s">
        <v>230</v>
      </c>
      <c r="O18" s="54" t="s">
        <v>249</v>
      </c>
      <c r="P18" s="68" t="s">
        <v>299</v>
      </c>
      <c r="Q18" s="54" t="s">
        <v>249</v>
      </c>
      <c r="R18" s="47" t="s">
        <v>212</v>
      </c>
      <c r="S18" s="33" t="s">
        <v>231</v>
      </c>
      <c r="T18" s="33" t="s">
        <v>300</v>
      </c>
      <c r="U18" s="34" t="s">
        <v>232</v>
      </c>
      <c r="V18" s="87" t="s">
        <v>233</v>
      </c>
      <c r="W18" s="34" t="s">
        <v>234</v>
      </c>
      <c r="X18" s="154"/>
      <c r="AC18" s="7"/>
      <c r="AD18" s="7"/>
      <c r="AE18" s="7"/>
      <c r="AF18" s="7"/>
      <c r="AG18" s="7"/>
      <c r="AH18" s="7"/>
      <c r="AI18" s="7"/>
    </row>
    <row r="19" spans="1:64" s="7" customFormat="1" ht="27" customHeight="1" thickTop="1" x14ac:dyDescent="0.15">
      <c r="A19" s="40" t="s">
        <v>147</v>
      </c>
      <c r="B19" s="8">
        <v>0</v>
      </c>
      <c r="C19" s="9">
        <v>1</v>
      </c>
      <c r="D19" s="9">
        <v>0</v>
      </c>
      <c r="E19" s="9">
        <v>0</v>
      </c>
      <c r="F19" s="9">
        <v>0</v>
      </c>
      <c r="G19" s="10">
        <v>6</v>
      </c>
      <c r="H19" s="60">
        <v>83423.83</v>
      </c>
      <c r="I19" s="35">
        <f>I21+I22</f>
        <v>5381733</v>
      </c>
      <c r="J19" s="69">
        <f>J21+J22</f>
        <v>2444810</v>
      </c>
      <c r="K19" s="35">
        <f>K21+K22</f>
        <v>5506419</v>
      </c>
      <c r="L19" s="35">
        <f>I19-K19</f>
        <v>-124686</v>
      </c>
      <c r="M19" s="80">
        <f>(L19/K19)*100</f>
        <v>-2.2643754498159328</v>
      </c>
      <c r="N19" s="105">
        <v>5304413</v>
      </c>
      <c r="O19" s="106">
        <v>36061</v>
      </c>
      <c r="P19" s="105">
        <f>P21+P23</f>
        <v>5339539</v>
      </c>
      <c r="Q19" s="106">
        <f>Q21+Q23</f>
        <v>31726</v>
      </c>
      <c r="R19" s="35">
        <f>N19-P19</f>
        <v>-35126</v>
      </c>
      <c r="S19" s="107">
        <v>2781336</v>
      </c>
      <c r="T19" s="107">
        <f>T21+T23</f>
        <v>2772845</v>
      </c>
      <c r="U19" s="69">
        <f>S19-T19</f>
        <v>8491</v>
      </c>
      <c r="V19" s="88">
        <f>ROUND(N19/H19,2)</f>
        <v>63.58</v>
      </c>
      <c r="W19" s="107">
        <v>4546573</v>
      </c>
      <c r="X19" s="41" t="s">
        <v>147</v>
      </c>
      <c r="AC19" s="11"/>
      <c r="AD19" s="11"/>
      <c r="AE19" s="11"/>
      <c r="AF19" s="11"/>
      <c r="AG19" s="11"/>
    </row>
    <row r="20" spans="1:64" s="7" customFormat="1" ht="27" customHeight="1" x14ac:dyDescent="0.15">
      <c r="A20" s="12" t="s">
        <v>193</v>
      </c>
      <c r="B20" s="13"/>
      <c r="C20" s="14"/>
      <c r="D20" s="14"/>
      <c r="E20" s="14"/>
      <c r="F20" s="14"/>
      <c r="G20" s="15"/>
      <c r="H20" s="58">
        <v>78515.61</v>
      </c>
      <c r="I20" s="16"/>
      <c r="J20" s="17"/>
      <c r="K20" s="16"/>
      <c r="L20" s="16"/>
      <c r="M20" s="81"/>
      <c r="N20" s="108"/>
      <c r="O20" s="109"/>
      <c r="P20" s="108"/>
      <c r="Q20" s="109"/>
      <c r="R20" s="17"/>
      <c r="S20" s="17"/>
      <c r="T20" s="17"/>
      <c r="U20" s="22"/>
      <c r="V20" s="36">
        <f>ROUND(N19/H20,2)</f>
        <v>67.56</v>
      </c>
      <c r="W20" s="124"/>
      <c r="X20" s="18" t="s">
        <v>193</v>
      </c>
      <c r="AC20" s="11"/>
      <c r="AD20" s="11"/>
      <c r="AE20" s="11"/>
      <c r="AF20" s="11"/>
      <c r="AG20" s="11"/>
    </row>
    <row r="21" spans="1:64" s="7" customFormat="1" ht="27" customHeight="1" x14ac:dyDescent="0.15">
      <c r="A21" s="12" t="s">
        <v>148</v>
      </c>
      <c r="B21" s="13"/>
      <c r="C21" s="14"/>
      <c r="D21" s="14"/>
      <c r="E21" s="14"/>
      <c r="F21" s="14"/>
      <c r="G21" s="15"/>
      <c r="H21" s="61">
        <v>18536.080000000002</v>
      </c>
      <c r="I21" s="16">
        <f>SUM(I40:I73)+I29</f>
        <v>4395172</v>
      </c>
      <c r="J21" s="17">
        <f>SUM(J40:J73)+J29</f>
        <v>2021698</v>
      </c>
      <c r="K21" s="16">
        <f>SUM(K40:K73)+K29</f>
        <v>4449360</v>
      </c>
      <c r="L21" s="16">
        <f>I21-K21</f>
        <v>-54188</v>
      </c>
      <c r="M21" s="81">
        <f>(L21/K21)*100</f>
        <v>-1.2178830213783556</v>
      </c>
      <c r="N21" s="110">
        <v>4344878</v>
      </c>
      <c r="O21" s="111">
        <v>24726</v>
      </c>
      <c r="P21" s="110">
        <f>SUM(P30:P73)</f>
        <v>4365071</v>
      </c>
      <c r="Q21" s="111">
        <f>SUM(Q30:Q73)</f>
        <v>22197</v>
      </c>
      <c r="R21" s="112">
        <f>N21-P21</f>
        <v>-20193</v>
      </c>
      <c r="S21" s="113">
        <v>2307393</v>
      </c>
      <c r="T21" s="113">
        <f>SUM(T30:T73)</f>
        <v>2297386</v>
      </c>
      <c r="U21" s="17">
        <f>S21-T21</f>
        <v>10007</v>
      </c>
      <c r="V21" s="89">
        <f>ROUND(N21/H21,2)</f>
        <v>234.4</v>
      </c>
      <c r="W21" s="125">
        <v>3728641</v>
      </c>
      <c r="X21" s="18" t="s">
        <v>148</v>
      </c>
      <c r="AC21" s="11"/>
      <c r="AD21" s="11"/>
      <c r="AE21" s="11"/>
      <c r="AF21" s="11"/>
      <c r="AG21" s="11"/>
    </row>
    <row r="22" spans="1:64" s="7" customFormat="1" ht="27" customHeight="1" x14ac:dyDescent="0.15">
      <c r="A22" s="12" t="s">
        <v>194</v>
      </c>
      <c r="B22" s="13"/>
      <c r="C22" s="14"/>
      <c r="D22" s="14"/>
      <c r="E22" s="14"/>
      <c r="F22" s="14"/>
      <c r="G22" s="15"/>
      <c r="H22" s="83">
        <v>64828.74</v>
      </c>
      <c r="I22" s="16">
        <f>SUM(I76:I89,I92:I93,I96:I114,I117:I123,I126:I132,I135:I143,I146:I152,I155:I173,I176:I182,I185:I193,I196:I210,I213:I230,I233:I239,I243:I246)</f>
        <v>986561</v>
      </c>
      <c r="J22" s="16">
        <f t="shared" ref="J22:K22" si="0">SUM(J76:J89,J92:J93,J96:J114,J117:J123,J126:J132,J135:J143,J146:J152,J155:J173,J176:J182,J185:J193,J196:J210,J213:J230,J233:J239,J243:J246)</f>
        <v>423112</v>
      </c>
      <c r="K22" s="16">
        <f t="shared" si="0"/>
        <v>1057059</v>
      </c>
      <c r="L22" s="16">
        <f>I22-K22</f>
        <v>-70498</v>
      </c>
      <c r="M22" s="81">
        <f>(L22/K22)*100</f>
        <v>-6.6692587641749412</v>
      </c>
      <c r="N22" s="110"/>
      <c r="O22" s="111"/>
      <c r="P22" s="110"/>
      <c r="Q22" s="111"/>
      <c r="R22" s="112"/>
      <c r="S22" s="113"/>
      <c r="T22" s="113"/>
      <c r="U22" s="17"/>
      <c r="V22" s="89"/>
      <c r="W22" s="124"/>
      <c r="X22" s="18" t="s">
        <v>194</v>
      </c>
      <c r="AC22" s="11"/>
      <c r="AD22" s="11"/>
      <c r="AE22" s="11"/>
      <c r="AF22" s="11"/>
      <c r="AG22" s="11"/>
    </row>
    <row r="23" spans="1:64" s="7" customFormat="1" ht="27" customHeight="1" x14ac:dyDescent="0.15">
      <c r="A23" s="12" t="s">
        <v>195</v>
      </c>
      <c r="B23" s="13"/>
      <c r="C23" s="14"/>
      <c r="D23" s="14"/>
      <c r="E23" s="14"/>
      <c r="F23" s="14"/>
      <c r="G23" s="15"/>
      <c r="H23" s="58">
        <v>59920.52</v>
      </c>
      <c r="I23" s="16"/>
      <c r="J23" s="17"/>
      <c r="K23" s="16"/>
      <c r="L23" s="16"/>
      <c r="M23" s="81"/>
      <c r="N23" s="108">
        <v>959535</v>
      </c>
      <c r="O23" s="109">
        <v>11335</v>
      </c>
      <c r="P23" s="16">
        <f>SUM(P76:P89,P92:P93,P96:P114,P117:P123,P126:P132,P135:P143,P146:P152,P155:P173,P176:P182,P185:P193,P196:P210,P213:P230,P233:P239,P243:P246)</f>
        <v>974468</v>
      </c>
      <c r="Q23" s="16">
        <f>SUM(Q76:Q89,Q92:Q93,Q96:Q114,Q117:Q123,Q126:Q132,Q135:Q143,Q146:Q152,Q155:Q173,Q176:Q182,Q185:Q193,Q196:Q210,Q213:Q230,Q233:Q239,Q243:Q246)</f>
        <v>9529</v>
      </c>
      <c r="R23" s="112">
        <f>N23-P23</f>
        <v>-14933</v>
      </c>
      <c r="S23" s="17">
        <v>473943</v>
      </c>
      <c r="T23" s="16">
        <f>SUM(T76:T89,T92:T93,T96:T114,T117:T123,T126:T132,T135:T143,T146:T152,T155:T173,T176:T182,T185:T193,T196:T210,T213:T230,T233:T239,T243:T246)</f>
        <v>475459</v>
      </c>
      <c r="U23" s="17">
        <f>S23-T23</f>
        <v>-1516</v>
      </c>
      <c r="V23" s="36">
        <f>ROUND(N23/H23,2)</f>
        <v>16.010000000000002</v>
      </c>
      <c r="W23" s="124">
        <v>817932</v>
      </c>
      <c r="X23" s="18" t="s">
        <v>195</v>
      </c>
      <c r="AC23" s="11"/>
      <c r="AD23" s="11"/>
      <c r="AE23" s="11"/>
      <c r="AF23" s="11"/>
      <c r="AG23" s="11"/>
    </row>
    <row r="24" spans="1:64" s="7" customFormat="1" ht="27" customHeight="1" x14ac:dyDescent="0.15">
      <c r="A24" s="12" t="s">
        <v>196</v>
      </c>
      <c r="B24" s="13"/>
      <c r="C24" s="14"/>
      <c r="D24" s="14"/>
      <c r="E24" s="14"/>
      <c r="F24" s="14"/>
      <c r="G24" s="15"/>
      <c r="H24" s="58">
        <v>55595.169999999984</v>
      </c>
      <c r="I24" s="17"/>
      <c r="J24" s="17"/>
      <c r="K24" s="17"/>
      <c r="L24" s="16"/>
      <c r="M24" s="81"/>
      <c r="N24" s="108">
        <v>930103</v>
      </c>
      <c r="O24" s="109">
        <v>10255</v>
      </c>
      <c r="P24" s="108">
        <f>P23-P25</f>
        <v>944826</v>
      </c>
      <c r="Q24" s="109">
        <f>Q23-Q25</f>
        <v>8618</v>
      </c>
      <c r="R24" s="112">
        <f>N24-P24</f>
        <v>-14723</v>
      </c>
      <c r="S24" s="17">
        <v>459218</v>
      </c>
      <c r="T24" s="17">
        <f>T23-T25</f>
        <v>460808</v>
      </c>
      <c r="U24" s="17">
        <f>S24-T24</f>
        <v>-1590</v>
      </c>
      <c r="V24" s="36">
        <f>ROUND(N24/H24,2)</f>
        <v>16.73</v>
      </c>
      <c r="W24" s="125">
        <v>793657</v>
      </c>
      <c r="X24" s="18" t="s">
        <v>196</v>
      </c>
      <c r="AC24" s="11"/>
      <c r="AD24" s="11"/>
      <c r="AE24" s="11"/>
      <c r="AF24" s="11"/>
      <c r="AG24" s="11"/>
    </row>
    <row r="25" spans="1:64" s="7" customFormat="1" ht="27" customHeight="1" x14ac:dyDescent="0.15">
      <c r="A25" s="12" t="s">
        <v>207</v>
      </c>
      <c r="B25" s="13"/>
      <c r="C25" s="14"/>
      <c r="D25" s="14"/>
      <c r="E25" s="14"/>
      <c r="F25" s="14"/>
      <c r="G25" s="15"/>
      <c r="H25" s="58">
        <v>4325.3500000000004</v>
      </c>
      <c r="I25" s="17"/>
      <c r="J25" s="17"/>
      <c r="K25" s="17"/>
      <c r="L25" s="16"/>
      <c r="M25" s="81"/>
      <c r="N25" s="108">
        <v>29432</v>
      </c>
      <c r="O25" s="109">
        <v>1080</v>
      </c>
      <c r="P25" s="108">
        <f>P93+P96+P101+P102+P108+P109+P114+P166+P171+P180+P185+P208+P220+P221+P238</f>
        <v>29642</v>
      </c>
      <c r="Q25" s="109">
        <f>Q93+Q96+Q101+Q102+Q108+Q109+Q114+Q166+Q171+Q180+Q185+Q208+Q220+Q221+Q238</f>
        <v>911</v>
      </c>
      <c r="R25" s="112">
        <f>N25-P25</f>
        <v>-210</v>
      </c>
      <c r="S25" s="17">
        <v>14725</v>
      </c>
      <c r="T25" s="17">
        <f>T93+T96+T101+T102+T108+T109+T114+T166+T171+T180+T185+T208+T220+T221+T238</f>
        <v>14651</v>
      </c>
      <c r="U25" s="17">
        <f>S25-T25</f>
        <v>74</v>
      </c>
      <c r="V25" s="36">
        <f>ROUND(N25/H25,2)</f>
        <v>6.8</v>
      </c>
      <c r="W25" s="125">
        <v>24275</v>
      </c>
      <c r="X25" s="18" t="s">
        <v>207</v>
      </c>
      <c r="AC25" s="11"/>
      <c r="AD25" s="11"/>
      <c r="AE25" s="11"/>
      <c r="AF25" s="11"/>
      <c r="AG25" s="11"/>
    </row>
    <row r="26" spans="1:64" s="7" customFormat="1" ht="27" customHeight="1" x14ac:dyDescent="0.15">
      <c r="A26" s="12" t="s">
        <v>245</v>
      </c>
      <c r="B26" s="13"/>
      <c r="C26" s="14"/>
      <c r="D26" s="14"/>
      <c r="E26" s="14"/>
      <c r="F26" s="14"/>
      <c r="G26" s="15"/>
      <c r="H26" s="57">
        <v>59.01</v>
      </c>
      <c r="I26" s="17"/>
      <c r="J26" s="17"/>
      <c r="K26" s="17"/>
      <c r="L26" s="16"/>
      <c r="M26" s="81"/>
      <c r="N26" s="108"/>
      <c r="O26" s="109"/>
      <c r="P26" s="108"/>
      <c r="Q26" s="109"/>
      <c r="R26" s="17"/>
      <c r="S26" s="17"/>
      <c r="T26" s="17"/>
      <c r="U26" s="22"/>
      <c r="V26" s="89"/>
      <c r="W26" s="124"/>
      <c r="X26" s="18" t="s">
        <v>247</v>
      </c>
      <c r="AC26" s="11"/>
      <c r="AD26" s="11"/>
      <c r="AE26" s="11"/>
      <c r="AF26" s="11"/>
      <c r="AG26" s="11"/>
    </row>
    <row r="27" spans="1:64" s="7" customFormat="1" ht="27" customHeight="1" x14ac:dyDescent="0.15">
      <c r="A27" s="12" t="s">
        <v>246</v>
      </c>
      <c r="B27" s="13"/>
      <c r="C27" s="14"/>
      <c r="D27" s="14"/>
      <c r="E27" s="14"/>
      <c r="F27" s="14"/>
      <c r="G27" s="15"/>
      <c r="H27" s="57">
        <v>3.59</v>
      </c>
      <c r="I27" s="16"/>
      <c r="J27" s="17"/>
      <c r="K27" s="16"/>
      <c r="L27" s="16"/>
      <c r="M27" s="81"/>
      <c r="N27" s="108"/>
      <c r="O27" s="109"/>
      <c r="P27" s="108"/>
      <c r="Q27" s="109"/>
      <c r="R27" s="17"/>
      <c r="S27" s="17"/>
      <c r="T27" s="17"/>
      <c r="U27" s="22"/>
      <c r="V27" s="89"/>
      <c r="W27" s="124"/>
      <c r="X27" s="18" t="s">
        <v>248</v>
      </c>
      <c r="AC27" s="11"/>
      <c r="AD27" s="11"/>
      <c r="AE27" s="11"/>
      <c r="AF27" s="11"/>
      <c r="AG27" s="11"/>
    </row>
    <row r="28" spans="1:64" s="7" customFormat="1" ht="15" customHeight="1" x14ac:dyDescent="0.15">
      <c r="A28" s="12"/>
      <c r="B28" s="13"/>
      <c r="C28" s="14"/>
      <c r="D28" s="14"/>
      <c r="E28" s="14"/>
      <c r="F28" s="14"/>
      <c r="G28" s="15"/>
      <c r="H28" s="59"/>
      <c r="I28" s="16"/>
      <c r="J28" s="17"/>
      <c r="K28" s="16"/>
      <c r="L28" s="16"/>
      <c r="M28" s="81"/>
      <c r="N28" s="108"/>
      <c r="O28" s="109"/>
      <c r="P28" s="108"/>
      <c r="Q28" s="109"/>
      <c r="R28" s="17"/>
      <c r="S28" s="17"/>
      <c r="T28" s="17"/>
      <c r="U28" s="22"/>
      <c r="V28" s="89"/>
      <c r="W28" s="124"/>
      <c r="X28" s="18"/>
      <c r="AC28" s="11"/>
      <c r="AD28" s="11"/>
      <c r="AE28" s="11"/>
      <c r="AF28" s="11"/>
      <c r="AG28" s="11"/>
    </row>
    <row r="29" spans="1:64" s="7" customFormat="1" ht="27" customHeight="1" x14ac:dyDescent="0.15">
      <c r="A29" s="19" t="s">
        <v>0</v>
      </c>
      <c r="B29" s="13">
        <v>0</v>
      </c>
      <c r="C29" s="14">
        <v>1</v>
      </c>
      <c r="D29" s="14">
        <v>1</v>
      </c>
      <c r="E29" s="14">
        <v>0</v>
      </c>
      <c r="F29" s="14">
        <v>0</v>
      </c>
      <c r="G29" s="15">
        <v>2</v>
      </c>
      <c r="H29" s="57">
        <v>1121.26</v>
      </c>
      <c r="I29" s="98">
        <f>SUM(I30:I39)</f>
        <v>1952356</v>
      </c>
      <c r="J29" s="98">
        <f t="shared" ref="J29:K29" si="1">SUM(J30:J39)</f>
        <v>921837</v>
      </c>
      <c r="K29" s="98">
        <f t="shared" si="1"/>
        <v>1913545</v>
      </c>
      <c r="L29" s="16">
        <f>I29-K29</f>
        <v>38811</v>
      </c>
      <c r="M29" s="81">
        <f t="shared" ref="M29:M93" si="2">(L29/K29)*100</f>
        <v>2.0282251005333034</v>
      </c>
      <c r="N29" s="108">
        <v>1955457</v>
      </c>
      <c r="O29" s="109">
        <v>13488</v>
      </c>
      <c r="P29" s="108">
        <v>1952348</v>
      </c>
      <c r="Q29" s="109">
        <v>12313</v>
      </c>
      <c r="R29" s="17">
        <f t="shared" ref="R29:R72" si="3">N29-P29</f>
        <v>3109</v>
      </c>
      <c r="S29" s="114">
        <v>1058431</v>
      </c>
      <c r="T29" s="115">
        <v>1048469</v>
      </c>
      <c r="U29" s="116">
        <f>S29-T29</f>
        <v>9962</v>
      </c>
      <c r="V29" s="89">
        <f>ROUND(N29/H29,2)</f>
        <v>1743.98</v>
      </c>
      <c r="W29" s="117">
        <v>1674436</v>
      </c>
      <c r="X29" s="18" t="s">
        <v>286</v>
      </c>
      <c r="AC29" s="11"/>
      <c r="AD29" s="11"/>
      <c r="AE29" s="11"/>
      <c r="AF29" s="11"/>
      <c r="AG29" s="11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BD29" s="20"/>
      <c r="BE29" s="20"/>
      <c r="BF29" s="20"/>
      <c r="BG29" s="20"/>
      <c r="BH29" s="20"/>
      <c r="BI29" s="20"/>
      <c r="BJ29" s="20"/>
      <c r="BK29" s="20"/>
      <c r="BL29" s="20"/>
    </row>
    <row r="30" spans="1:64" s="7" customFormat="1" ht="27" customHeight="1" x14ac:dyDescent="0.15">
      <c r="A30" s="19" t="s">
        <v>1</v>
      </c>
      <c r="B30" s="13">
        <v>0</v>
      </c>
      <c r="C30" s="14">
        <v>1</v>
      </c>
      <c r="D30" s="14">
        <v>1</v>
      </c>
      <c r="E30" s="14">
        <v>0</v>
      </c>
      <c r="F30" s="14">
        <v>1</v>
      </c>
      <c r="G30" s="15">
        <v>1</v>
      </c>
      <c r="H30" s="57">
        <v>46.42</v>
      </c>
      <c r="I30" s="16">
        <v>237627</v>
      </c>
      <c r="J30" s="17">
        <v>132006</v>
      </c>
      <c r="K30" s="22">
        <v>220189</v>
      </c>
      <c r="L30" s="16">
        <f t="shared" ref="L30:L36" si="4">I30-K30</f>
        <v>17438</v>
      </c>
      <c r="M30" s="81">
        <f t="shared" si="2"/>
        <v>7.9195600143513065</v>
      </c>
      <c r="N30" s="108">
        <v>235449</v>
      </c>
      <c r="O30" s="109">
        <v>2687</v>
      </c>
      <c r="P30" s="108">
        <v>233884</v>
      </c>
      <c r="Q30" s="109">
        <v>2490</v>
      </c>
      <c r="R30" s="17">
        <f>N30-P30</f>
        <v>1565</v>
      </c>
      <c r="S30" s="117">
        <v>141734</v>
      </c>
      <c r="T30" s="117">
        <v>139954</v>
      </c>
      <c r="U30" s="22">
        <f t="shared" ref="U30:U83" si="5">S30-T30</f>
        <v>1780</v>
      </c>
      <c r="V30" s="89">
        <f t="shared" ref="V30:V89" si="6">ROUND(N30/H30,2)</f>
        <v>5072.1499999999996</v>
      </c>
      <c r="W30" s="117">
        <v>204467</v>
      </c>
      <c r="X30" s="18" t="s">
        <v>1</v>
      </c>
      <c r="AC30" s="11"/>
      <c r="AD30" s="11"/>
      <c r="AE30" s="11"/>
      <c r="AF30" s="11"/>
      <c r="AG30" s="11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BD30" s="20"/>
      <c r="BE30" s="20"/>
      <c r="BF30" s="20"/>
      <c r="BG30" s="20"/>
      <c r="BH30" s="20"/>
      <c r="BI30" s="20"/>
      <c r="BJ30" s="20"/>
      <c r="BK30" s="20"/>
      <c r="BL30" s="20"/>
    </row>
    <row r="31" spans="1:64" s="7" customFormat="1" ht="27" customHeight="1" x14ac:dyDescent="0.15">
      <c r="A31" s="19" t="s">
        <v>2</v>
      </c>
      <c r="B31" s="13">
        <v>0</v>
      </c>
      <c r="C31" s="14">
        <v>1</v>
      </c>
      <c r="D31" s="14">
        <v>1</v>
      </c>
      <c r="E31" s="14">
        <v>0</v>
      </c>
      <c r="F31" s="14">
        <v>2</v>
      </c>
      <c r="G31" s="15">
        <v>9</v>
      </c>
      <c r="H31" s="57">
        <v>63.57</v>
      </c>
      <c r="I31" s="16">
        <v>285321</v>
      </c>
      <c r="J31" s="17">
        <v>133662</v>
      </c>
      <c r="K31" s="22">
        <v>278781</v>
      </c>
      <c r="L31" s="16">
        <f t="shared" si="4"/>
        <v>6540</v>
      </c>
      <c r="M31" s="81">
        <f t="shared" si="2"/>
        <v>2.3459274484272599</v>
      </c>
      <c r="N31" s="108">
        <v>286112</v>
      </c>
      <c r="O31" s="109">
        <v>3271</v>
      </c>
      <c r="P31" s="108">
        <v>285547</v>
      </c>
      <c r="Q31" s="109">
        <v>3022</v>
      </c>
      <c r="R31" s="17">
        <f t="shared" si="3"/>
        <v>565</v>
      </c>
      <c r="S31" s="117">
        <v>151891</v>
      </c>
      <c r="T31" s="117">
        <v>150737</v>
      </c>
      <c r="U31" s="22">
        <f t="shared" si="5"/>
        <v>1154</v>
      </c>
      <c r="V31" s="89">
        <f t="shared" si="6"/>
        <v>4500.74</v>
      </c>
      <c r="W31" s="117">
        <v>241129</v>
      </c>
      <c r="X31" s="18" t="s">
        <v>2</v>
      </c>
      <c r="AC31" s="11"/>
      <c r="AD31" s="11"/>
      <c r="AE31" s="11"/>
      <c r="AF31" s="11"/>
      <c r="AG31" s="11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spans="1:64" s="7" customFormat="1" ht="27" customHeight="1" x14ac:dyDescent="0.15">
      <c r="A32" s="19" t="s">
        <v>3</v>
      </c>
      <c r="B32" s="13">
        <v>0</v>
      </c>
      <c r="C32" s="14">
        <v>1</v>
      </c>
      <c r="D32" s="14">
        <v>1</v>
      </c>
      <c r="E32" s="14">
        <v>0</v>
      </c>
      <c r="F32" s="14">
        <v>3</v>
      </c>
      <c r="G32" s="15">
        <v>7</v>
      </c>
      <c r="H32" s="57">
        <v>56.97</v>
      </c>
      <c r="I32" s="16">
        <v>261912</v>
      </c>
      <c r="J32" s="17">
        <v>124425</v>
      </c>
      <c r="K32" s="22">
        <v>255873</v>
      </c>
      <c r="L32" s="16">
        <f t="shared" si="4"/>
        <v>6039</v>
      </c>
      <c r="M32" s="81">
        <f t="shared" si="2"/>
        <v>2.3601552332602505</v>
      </c>
      <c r="N32" s="108">
        <v>261777</v>
      </c>
      <c r="O32" s="109">
        <v>1721</v>
      </c>
      <c r="P32" s="108">
        <v>262118</v>
      </c>
      <c r="Q32" s="109">
        <v>1611</v>
      </c>
      <c r="R32" s="17">
        <f t="shared" si="3"/>
        <v>-341</v>
      </c>
      <c r="S32" s="117">
        <v>142078</v>
      </c>
      <c r="T32" s="117">
        <v>141368</v>
      </c>
      <c r="U32" s="22">
        <f t="shared" si="5"/>
        <v>710</v>
      </c>
      <c r="V32" s="89">
        <f t="shared" si="6"/>
        <v>4595</v>
      </c>
      <c r="W32" s="117">
        <v>222759</v>
      </c>
      <c r="X32" s="18" t="s">
        <v>285</v>
      </c>
      <c r="AC32" s="11"/>
      <c r="AD32" s="11"/>
      <c r="AE32" s="11"/>
      <c r="AF32" s="11"/>
      <c r="AG32" s="11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BD32" s="20"/>
      <c r="BE32" s="20"/>
      <c r="BF32" s="20"/>
      <c r="BG32" s="20"/>
      <c r="BH32" s="20"/>
      <c r="BI32" s="20"/>
      <c r="BJ32" s="20"/>
      <c r="BK32" s="20"/>
      <c r="BL32" s="20"/>
    </row>
    <row r="33" spans="1:64" s="7" customFormat="1" ht="27" customHeight="1" x14ac:dyDescent="0.15">
      <c r="A33" s="19" t="s">
        <v>4</v>
      </c>
      <c r="B33" s="13">
        <v>0</v>
      </c>
      <c r="C33" s="14">
        <v>1</v>
      </c>
      <c r="D33" s="14">
        <v>1</v>
      </c>
      <c r="E33" s="14">
        <v>0</v>
      </c>
      <c r="F33" s="14">
        <v>4</v>
      </c>
      <c r="G33" s="15">
        <v>5</v>
      </c>
      <c r="H33" s="57">
        <v>34.47</v>
      </c>
      <c r="I33" s="16">
        <v>209584</v>
      </c>
      <c r="J33" s="17">
        <v>104608</v>
      </c>
      <c r="K33" s="22">
        <v>204259</v>
      </c>
      <c r="L33" s="16">
        <f t="shared" si="4"/>
        <v>5325</v>
      </c>
      <c r="M33" s="81">
        <f t="shared" si="2"/>
        <v>2.606984269970968</v>
      </c>
      <c r="N33" s="108">
        <v>212671</v>
      </c>
      <c r="O33" s="109">
        <v>1066</v>
      </c>
      <c r="P33" s="108">
        <v>211747</v>
      </c>
      <c r="Q33" s="109">
        <v>907</v>
      </c>
      <c r="R33" s="17">
        <f t="shared" si="3"/>
        <v>924</v>
      </c>
      <c r="S33" s="117">
        <v>122062</v>
      </c>
      <c r="T33" s="117">
        <v>120507</v>
      </c>
      <c r="U33" s="22">
        <f t="shared" si="5"/>
        <v>1555</v>
      </c>
      <c r="V33" s="89">
        <f t="shared" si="6"/>
        <v>6169.74</v>
      </c>
      <c r="W33" s="117">
        <v>183890</v>
      </c>
      <c r="X33" s="18" t="s">
        <v>4</v>
      </c>
      <c r="AC33" s="11"/>
      <c r="AD33" s="11"/>
      <c r="AE33" s="11"/>
      <c r="AF33" s="11"/>
      <c r="AG33" s="11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64" s="7" customFormat="1" ht="27" customHeight="1" x14ac:dyDescent="0.15">
      <c r="A34" s="19" t="s">
        <v>5</v>
      </c>
      <c r="B34" s="13">
        <v>0</v>
      </c>
      <c r="C34" s="14">
        <v>1</v>
      </c>
      <c r="D34" s="14">
        <v>1</v>
      </c>
      <c r="E34" s="14">
        <v>0</v>
      </c>
      <c r="F34" s="14">
        <v>5</v>
      </c>
      <c r="G34" s="15">
        <v>3</v>
      </c>
      <c r="H34" s="57">
        <v>46.23</v>
      </c>
      <c r="I34" s="16">
        <v>218652</v>
      </c>
      <c r="J34" s="17">
        <v>110171</v>
      </c>
      <c r="K34" s="22">
        <v>212118</v>
      </c>
      <c r="L34" s="16">
        <f t="shared" si="4"/>
        <v>6534</v>
      </c>
      <c r="M34" s="81">
        <f t="shared" si="2"/>
        <v>3.0803609311798148</v>
      </c>
      <c r="N34" s="108">
        <v>222504</v>
      </c>
      <c r="O34" s="109">
        <v>1533</v>
      </c>
      <c r="P34" s="108">
        <v>221466</v>
      </c>
      <c r="Q34" s="109">
        <v>1452</v>
      </c>
      <c r="R34" s="17">
        <f t="shared" si="3"/>
        <v>1038</v>
      </c>
      <c r="S34" s="117">
        <v>126579</v>
      </c>
      <c r="T34" s="117">
        <v>124908</v>
      </c>
      <c r="U34" s="17">
        <f t="shared" si="5"/>
        <v>1671</v>
      </c>
      <c r="V34" s="89">
        <f t="shared" si="6"/>
        <v>4812.9799999999996</v>
      </c>
      <c r="W34" s="117">
        <v>110298</v>
      </c>
      <c r="X34" s="18" t="s">
        <v>5</v>
      </c>
      <c r="AC34" s="82"/>
      <c r="AD34" s="82"/>
      <c r="AE34" s="11"/>
      <c r="AF34" s="11"/>
      <c r="AG34" s="11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BD34" s="20"/>
      <c r="BE34" s="20"/>
      <c r="BF34" s="20"/>
      <c r="BG34" s="20"/>
      <c r="BH34" s="20"/>
      <c r="BI34" s="20"/>
      <c r="BJ34" s="20"/>
      <c r="BK34" s="20"/>
      <c r="BL34" s="20"/>
    </row>
    <row r="35" spans="1:64" s="7" customFormat="1" ht="27" customHeight="1" x14ac:dyDescent="0.15">
      <c r="A35" s="19" t="s">
        <v>6</v>
      </c>
      <c r="B35" s="13">
        <v>0</v>
      </c>
      <c r="C35" s="14">
        <v>1</v>
      </c>
      <c r="D35" s="14">
        <v>1</v>
      </c>
      <c r="E35" s="14">
        <v>0</v>
      </c>
      <c r="F35" s="14">
        <v>6</v>
      </c>
      <c r="G35" s="15">
        <v>1</v>
      </c>
      <c r="H35" s="57">
        <v>657.48</v>
      </c>
      <c r="I35" s="16">
        <v>141190</v>
      </c>
      <c r="J35" s="17">
        <v>61291</v>
      </c>
      <c r="K35" s="22">
        <v>146341</v>
      </c>
      <c r="L35" s="16">
        <f t="shared" si="4"/>
        <v>-5151</v>
      </c>
      <c r="M35" s="81">
        <f t="shared" si="2"/>
        <v>-3.5198611462269631</v>
      </c>
      <c r="N35" s="108">
        <v>137488</v>
      </c>
      <c r="O35" s="109">
        <v>590</v>
      </c>
      <c r="P35" s="108">
        <v>138707</v>
      </c>
      <c r="Q35" s="109">
        <v>576</v>
      </c>
      <c r="R35" s="17">
        <f t="shared" si="3"/>
        <v>-1219</v>
      </c>
      <c r="S35" s="117">
        <v>72502</v>
      </c>
      <c r="T35" s="117">
        <v>72488</v>
      </c>
      <c r="U35" s="17">
        <f t="shared" si="5"/>
        <v>14</v>
      </c>
      <c r="V35" s="89">
        <f t="shared" si="6"/>
        <v>209.11</v>
      </c>
      <c r="W35" s="117">
        <v>192376</v>
      </c>
      <c r="X35" s="18" t="s">
        <v>6</v>
      </c>
      <c r="AC35" s="82"/>
      <c r="AD35" s="82"/>
      <c r="AE35" s="11"/>
      <c r="AF35" s="11"/>
      <c r="AG35" s="11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BD35" s="20"/>
      <c r="BE35" s="20"/>
      <c r="BF35" s="20"/>
      <c r="BG35" s="20"/>
      <c r="BH35" s="20"/>
      <c r="BI35" s="20"/>
      <c r="BJ35" s="20"/>
      <c r="BK35" s="20"/>
      <c r="BL35" s="20"/>
    </row>
    <row r="36" spans="1:64" s="7" customFormat="1" ht="27" customHeight="1" x14ac:dyDescent="0.15">
      <c r="A36" s="19" t="s">
        <v>7</v>
      </c>
      <c r="B36" s="13">
        <v>0</v>
      </c>
      <c r="C36" s="14">
        <v>1</v>
      </c>
      <c r="D36" s="14">
        <v>1</v>
      </c>
      <c r="E36" s="14">
        <v>0</v>
      </c>
      <c r="F36" s="14">
        <v>7</v>
      </c>
      <c r="G36" s="15">
        <v>0</v>
      </c>
      <c r="H36" s="57">
        <v>75.099999999999994</v>
      </c>
      <c r="I36" s="16">
        <v>213578</v>
      </c>
      <c r="J36" s="17">
        <v>97750</v>
      </c>
      <c r="K36" s="22">
        <v>211229</v>
      </c>
      <c r="L36" s="16">
        <f t="shared" si="4"/>
        <v>2349</v>
      </c>
      <c r="M36" s="81">
        <f t="shared" si="2"/>
        <v>1.1120632110174267</v>
      </c>
      <c r="N36" s="108">
        <v>215231</v>
      </c>
      <c r="O36" s="109">
        <v>964</v>
      </c>
      <c r="P36" s="108">
        <v>214049</v>
      </c>
      <c r="Q36" s="109">
        <v>781</v>
      </c>
      <c r="R36" s="17">
        <f t="shared" si="3"/>
        <v>1182</v>
      </c>
      <c r="S36" s="117">
        <v>114066</v>
      </c>
      <c r="T36" s="117">
        <v>112479</v>
      </c>
      <c r="U36" s="17">
        <f t="shared" si="5"/>
        <v>1587</v>
      </c>
      <c r="V36" s="89">
        <f t="shared" si="6"/>
        <v>2865.93</v>
      </c>
      <c r="W36" s="117">
        <v>95291</v>
      </c>
      <c r="X36" s="18" t="s">
        <v>7</v>
      </c>
      <c r="AC36" s="82"/>
      <c r="AD36" s="82"/>
      <c r="AE36" s="11"/>
      <c r="AF36" s="11"/>
      <c r="AG36" s="11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64" s="7" customFormat="1" ht="27" customHeight="1" x14ac:dyDescent="0.15">
      <c r="A37" s="19" t="s">
        <v>8</v>
      </c>
      <c r="B37" s="13">
        <v>0</v>
      </c>
      <c r="C37" s="14">
        <v>1</v>
      </c>
      <c r="D37" s="14">
        <v>1</v>
      </c>
      <c r="E37" s="14">
        <v>0</v>
      </c>
      <c r="F37" s="14">
        <v>8</v>
      </c>
      <c r="G37" s="15">
        <v>8</v>
      </c>
      <c r="H37" s="57">
        <v>24.38</v>
      </c>
      <c r="I37" s="16">
        <v>127767</v>
      </c>
      <c r="J37" s="17">
        <v>55585</v>
      </c>
      <c r="K37" s="22">
        <v>128492</v>
      </c>
      <c r="L37" s="16">
        <f t="shared" ref="L37:L101" si="7">I37-K37</f>
        <v>-725</v>
      </c>
      <c r="M37" s="81">
        <f t="shared" si="2"/>
        <v>-0.56423746225445948</v>
      </c>
      <c r="N37" s="108">
        <v>127648</v>
      </c>
      <c r="O37" s="109">
        <v>651</v>
      </c>
      <c r="P37" s="108">
        <v>127788</v>
      </c>
      <c r="Q37" s="109">
        <v>614</v>
      </c>
      <c r="R37" s="17">
        <f t="shared" si="3"/>
        <v>-140</v>
      </c>
      <c r="S37" s="117">
        <v>65096</v>
      </c>
      <c r="T37" s="117">
        <v>64440</v>
      </c>
      <c r="U37" s="17">
        <f t="shared" si="5"/>
        <v>656</v>
      </c>
      <c r="V37" s="89">
        <f t="shared" si="6"/>
        <v>5235.7700000000004</v>
      </c>
      <c r="W37" s="117">
        <v>119322</v>
      </c>
      <c r="X37" s="18" t="s">
        <v>8</v>
      </c>
      <c r="AC37" s="82"/>
      <c r="AD37" s="82"/>
      <c r="AE37" s="11"/>
      <c r="AF37" s="11"/>
      <c r="AG37" s="11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BD37" s="20"/>
      <c r="BE37" s="20"/>
      <c r="BF37" s="20"/>
      <c r="BG37" s="20"/>
      <c r="BH37" s="20"/>
      <c r="BI37" s="20"/>
      <c r="BJ37" s="20"/>
      <c r="BK37" s="20"/>
      <c r="BL37" s="20"/>
    </row>
    <row r="38" spans="1:64" s="7" customFormat="1" ht="27" customHeight="1" x14ac:dyDescent="0.15">
      <c r="A38" s="19" t="s">
        <v>9</v>
      </c>
      <c r="B38" s="13">
        <v>0</v>
      </c>
      <c r="C38" s="14">
        <v>1</v>
      </c>
      <c r="D38" s="14">
        <v>1</v>
      </c>
      <c r="E38" s="14">
        <v>0</v>
      </c>
      <c r="F38" s="14">
        <v>9</v>
      </c>
      <c r="G38" s="15">
        <v>6</v>
      </c>
      <c r="H38" s="57">
        <v>56.77</v>
      </c>
      <c r="I38" s="16">
        <v>140999</v>
      </c>
      <c r="J38" s="17">
        <v>57333</v>
      </c>
      <c r="K38" s="22">
        <v>139644</v>
      </c>
      <c r="L38" s="16">
        <f t="shared" si="7"/>
        <v>1355</v>
      </c>
      <c r="M38" s="81">
        <f t="shared" si="2"/>
        <v>0.97032453954341036</v>
      </c>
      <c r="N38" s="108">
        <v>142130</v>
      </c>
      <c r="O38" s="109">
        <v>470</v>
      </c>
      <c r="P38" s="108">
        <v>142108</v>
      </c>
      <c r="Q38" s="109">
        <v>385</v>
      </c>
      <c r="R38" s="17">
        <f t="shared" si="3"/>
        <v>22</v>
      </c>
      <c r="S38" s="117">
        <v>69249</v>
      </c>
      <c r="T38" s="117">
        <v>68639</v>
      </c>
      <c r="U38" s="17">
        <f t="shared" si="5"/>
        <v>610</v>
      </c>
      <c r="V38" s="89">
        <f t="shared" si="6"/>
        <v>2503.61</v>
      </c>
      <c r="W38" s="117">
        <v>184683</v>
      </c>
      <c r="X38" s="18" t="s">
        <v>9</v>
      </c>
      <c r="AC38" s="82"/>
      <c r="AD38" s="82"/>
      <c r="AE38" s="11"/>
      <c r="AF38" s="11"/>
      <c r="AG38" s="11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BD38" s="20"/>
      <c r="BE38" s="20"/>
      <c r="BF38" s="20"/>
      <c r="BG38" s="20"/>
      <c r="BH38" s="20"/>
      <c r="BI38" s="20"/>
      <c r="BJ38" s="20"/>
      <c r="BK38" s="20"/>
      <c r="BL38" s="20"/>
    </row>
    <row r="39" spans="1:64" s="7" customFormat="1" ht="27" customHeight="1" x14ac:dyDescent="0.15">
      <c r="A39" s="19" t="s">
        <v>10</v>
      </c>
      <c r="B39" s="13">
        <v>0</v>
      </c>
      <c r="C39" s="14">
        <v>1</v>
      </c>
      <c r="D39" s="14">
        <v>1</v>
      </c>
      <c r="E39" s="14">
        <v>1</v>
      </c>
      <c r="F39" s="14">
        <v>0</v>
      </c>
      <c r="G39" s="15">
        <v>0</v>
      </c>
      <c r="H39" s="57">
        <v>59.87</v>
      </c>
      <c r="I39" s="16">
        <v>115726</v>
      </c>
      <c r="J39" s="17">
        <v>45006</v>
      </c>
      <c r="K39" s="22">
        <v>116619</v>
      </c>
      <c r="L39" s="16">
        <f t="shared" si="7"/>
        <v>-893</v>
      </c>
      <c r="M39" s="81">
        <f t="shared" si="2"/>
        <v>-0.76574143149915541</v>
      </c>
      <c r="N39" s="108">
        <v>114447</v>
      </c>
      <c r="O39" s="109">
        <v>535</v>
      </c>
      <c r="P39" s="108">
        <v>114934</v>
      </c>
      <c r="Q39" s="109">
        <v>475</v>
      </c>
      <c r="R39" s="17">
        <f t="shared" si="3"/>
        <v>-487</v>
      </c>
      <c r="S39" s="117">
        <v>53174</v>
      </c>
      <c r="T39" s="117">
        <v>52949</v>
      </c>
      <c r="U39" s="17">
        <f t="shared" si="5"/>
        <v>225</v>
      </c>
      <c r="V39" s="89">
        <f t="shared" si="6"/>
        <v>1911.59</v>
      </c>
      <c r="W39" s="117">
        <v>120221</v>
      </c>
      <c r="X39" s="18" t="s">
        <v>10</v>
      </c>
      <c r="AC39" s="82"/>
      <c r="AD39" s="82"/>
      <c r="AE39" s="11"/>
      <c r="AF39" s="11"/>
      <c r="AG39" s="11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BD39" s="20"/>
      <c r="BE39" s="20"/>
      <c r="BF39" s="20"/>
      <c r="BG39" s="20"/>
      <c r="BH39" s="20"/>
      <c r="BI39" s="20"/>
      <c r="BJ39" s="20"/>
      <c r="BK39" s="20"/>
      <c r="BL39" s="20"/>
    </row>
    <row r="40" spans="1:64" s="7" customFormat="1" ht="27" customHeight="1" x14ac:dyDescent="0.15">
      <c r="A40" s="19" t="s">
        <v>11</v>
      </c>
      <c r="B40" s="13">
        <v>0</v>
      </c>
      <c r="C40" s="14">
        <v>1</v>
      </c>
      <c r="D40" s="14">
        <v>2</v>
      </c>
      <c r="E40" s="14">
        <v>0</v>
      </c>
      <c r="F40" s="14">
        <v>2</v>
      </c>
      <c r="G40" s="15">
        <v>5</v>
      </c>
      <c r="H40" s="57">
        <v>677.87</v>
      </c>
      <c r="I40" s="16">
        <v>265979</v>
      </c>
      <c r="J40" s="17">
        <v>123950</v>
      </c>
      <c r="K40" s="22">
        <v>279127</v>
      </c>
      <c r="L40" s="16">
        <f t="shared" si="7"/>
        <v>-13148</v>
      </c>
      <c r="M40" s="81">
        <f t="shared" si="2"/>
        <v>-4.7104006420016695</v>
      </c>
      <c r="N40" s="108">
        <v>258948</v>
      </c>
      <c r="O40" s="109">
        <v>1055</v>
      </c>
      <c r="P40" s="108">
        <v>262519</v>
      </c>
      <c r="Q40" s="109">
        <v>947</v>
      </c>
      <c r="R40" s="17">
        <f t="shared" si="3"/>
        <v>-3571</v>
      </c>
      <c r="S40" s="117">
        <v>142571</v>
      </c>
      <c r="T40" s="117">
        <v>143249</v>
      </c>
      <c r="U40" s="17">
        <f t="shared" si="5"/>
        <v>-678</v>
      </c>
      <c r="V40" s="89">
        <f t="shared" si="6"/>
        <v>382</v>
      </c>
      <c r="W40" s="117">
        <v>225615</v>
      </c>
      <c r="X40" s="18" t="s">
        <v>11</v>
      </c>
      <c r="AC40" s="11"/>
      <c r="AD40" s="11"/>
      <c r="AE40" s="11"/>
      <c r="AF40" s="11"/>
      <c r="AG40" s="11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BD40" s="20"/>
      <c r="BE40" s="20"/>
      <c r="BF40" s="20"/>
      <c r="BG40" s="20"/>
      <c r="BH40" s="20"/>
      <c r="BI40" s="20"/>
      <c r="BJ40" s="20"/>
      <c r="BK40" s="20"/>
      <c r="BL40" s="20"/>
    </row>
    <row r="41" spans="1:64" s="7" customFormat="1" ht="27" customHeight="1" x14ac:dyDescent="0.15">
      <c r="A41" s="19" t="s">
        <v>12</v>
      </c>
      <c r="B41" s="13">
        <v>0</v>
      </c>
      <c r="C41" s="14">
        <v>1</v>
      </c>
      <c r="D41" s="14">
        <v>2</v>
      </c>
      <c r="E41" s="14">
        <v>0</v>
      </c>
      <c r="F41" s="14">
        <v>3</v>
      </c>
      <c r="G41" s="15">
        <v>3</v>
      </c>
      <c r="H41" s="57">
        <v>243.83</v>
      </c>
      <c r="I41" s="16">
        <v>121924</v>
      </c>
      <c r="J41" s="17">
        <v>55466</v>
      </c>
      <c r="K41" s="22">
        <v>131928</v>
      </c>
      <c r="L41" s="16">
        <f t="shared" si="7"/>
        <v>-10004</v>
      </c>
      <c r="M41" s="81">
        <f t="shared" si="2"/>
        <v>-7.5829240191619673</v>
      </c>
      <c r="N41" s="108">
        <v>116529</v>
      </c>
      <c r="O41" s="109">
        <v>631</v>
      </c>
      <c r="P41" s="108">
        <v>118948</v>
      </c>
      <c r="Q41" s="109">
        <v>594</v>
      </c>
      <c r="R41" s="17">
        <f t="shared" si="3"/>
        <v>-2419</v>
      </c>
      <c r="S41" s="117">
        <v>63709</v>
      </c>
      <c r="T41" s="117">
        <v>64462</v>
      </c>
      <c r="U41" s="17">
        <f t="shared" si="5"/>
        <v>-753</v>
      </c>
      <c r="V41" s="89">
        <f t="shared" si="6"/>
        <v>477.91</v>
      </c>
      <c r="W41" s="117">
        <v>102738</v>
      </c>
      <c r="X41" s="18" t="s">
        <v>12</v>
      </c>
      <c r="AC41" s="11"/>
      <c r="AD41" s="11"/>
      <c r="AE41" s="11"/>
      <c r="AF41" s="11"/>
      <c r="AG41" s="11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BD41" s="20"/>
      <c r="BE41" s="20"/>
      <c r="BF41" s="20"/>
      <c r="BG41" s="20"/>
      <c r="BH41" s="20"/>
      <c r="BI41" s="20"/>
      <c r="BJ41" s="20"/>
      <c r="BK41" s="20"/>
      <c r="BL41" s="20"/>
    </row>
    <row r="42" spans="1:64" s="7" customFormat="1" ht="27" customHeight="1" x14ac:dyDescent="0.15">
      <c r="A42" s="19" t="s">
        <v>149</v>
      </c>
      <c r="B42" s="13">
        <v>0</v>
      </c>
      <c r="C42" s="14">
        <v>1</v>
      </c>
      <c r="D42" s="14">
        <v>2</v>
      </c>
      <c r="E42" s="14">
        <v>0</v>
      </c>
      <c r="F42" s="14">
        <v>4</v>
      </c>
      <c r="G42" s="15">
        <v>1</v>
      </c>
      <c r="H42" s="57">
        <v>747.66</v>
      </c>
      <c r="I42" s="16">
        <v>339605</v>
      </c>
      <c r="J42" s="17">
        <v>155747</v>
      </c>
      <c r="K42" s="22">
        <v>347095</v>
      </c>
      <c r="L42" s="16">
        <f t="shared" si="7"/>
        <v>-7490</v>
      </c>
      <c r="M42" s="81">
        <f t="shared" si="2"/>
        <v>-2.1579106584652616</v>
      </c>
      <c r="N42" s="108">
        <v>337392</v>
      </c>
      <c r="O42" s="109">
        <v>1074</v>
      </c>
      <c r="P42" s="108">
        <v>340211</v>
      </c>
      <c r="Q42" s="109">
        <v>933</v>
      </c>
      <c r="R42" s="17">
        <f t="shared" si="3"/>
        <v>-2819</v>
      </c>
      <c r="S42" s="117">
        <v>177764</v>
      </c>
      <c r="T42" s="117">
        <v>177815</v>
      </c>
      <c r="U42" s="17">
        <f t="shared" si="5"/>
        <v>-51</v>
      </c>
      <c r="V42" s="89">
        <f t="shared" si="6"/>
        <v>451.26</v>
      </c>
      <c r="W42" s="117">
        <v>290331</v>
      </c>
      <c r="X42" s="18" t="s">
        <v>149</v>
      </c>
      <c r="AC42" s="11"/>
      <c r="AD42" s="11"/>
      <c r="AE42" s="11"/>
      <c r="AF42" s="11"/>
      <c r="AG42" s="11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s="7" customFormat="1" ht="27" customHeight="1" x14ac:dyDescent="0.15">
      <c r="A43" s="19" t="s">
        <v>13</v>
      </c>
      <c r="B43" s="13">
        <v>0</v>
      </c>
      <c r="C43" s="14">
        <v>1</v>
      </c>
      <c r="D43" s="14">
        <v>2</v>
      </c>
      <c r="E43" s="14">
        <v>0</v>
      </c>
      <c r="F43" s="14">
        <v>5</v>
      </c>
      <c r="G43" s="15">
        <v>0</v>
      </c>
      <c r="H43" s="57">
        <v>80.88</v>
      </c>
      <c r="I43" s="16">
        <v>88564</v>
      </c>
      <c r="J43" s="17">
        <v>43616</v>
      </c>
      <c r="K43" s="22">
        <v>94535</v>
      </c>
      <c r="L43" s="16">
        <f t="shared" si="7"/>
        <v>-5971</v>
      </c>
      <c r="M43" s="81">
        <f t="shared" si="2"/>
        <v>-6.3161791928915214</v>
      </c>
      <c r="N43" s="108">
        <v>84405</v>
      </c>
      <c r="O43" s="109">
        <v>389</v>
      </c>
      <c r="P43" s="108">
        <v>85807</v>
      </c>
      <c r="Q43" s="109">
        <v>359</v>
      </c>
      <c r="R43" s="17">
        <f t="shared" si="3"/>
        <v>-1402</v>
      </c>
      <c r="S43" s="117">
        <v>45903</v>
      </c>
      <c r="T43" s="117">
        <v>46265</v>
      </c>
      <c r="U43" s="17">
        <f t="shared" si="5"/>
        <v>-362</v>
      </c>
      <c r="V43" s="89">
        <f t="shared" si="6"/>
        <v>1043.58</v>
      </c>
      <c r="W43" s="117">
        <v>73363</v>
      </c>
      <c r="X43" s="18" t="s">
        <v>13</v>
      </c>
      <c r="AC43" s="11"/>
      <c r="AD43" s="11"/>
      <c r="AE43" s="11"/>
      <c r="AF43" s="11"/>
      <c r="AG43" s="11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64" s="7" customFormat="1" ht="27" customHeight="1" x14ac:dyDescent="0.15">
      <c r="A44" s="19" t="s">
        <v>14</v>
      </c>
      <c r="B44" s="13">
        <v>0</v>
      </c>
      <c r="C44" s="14">
        <v>1</v>
      </c>
      <c r="D44" s="14">
        <v>2</v>
      </c>
      <c r="E44" s="14">
        <v>0</v>
      </c>
      <c r="F44" s="14">
        <v>6</v>
      </c>
      <c r="G44" s="15">
        <v>8</v>
      </c>
      <c r="H44" s="57">
        <v>1362.9</v>
      </c>
      <c r="I44" s="16">
        <v>174742</v>
      </c>
      <c r="J44" s="17">
        <v>82078</v>
      </c>
      <c r="K44" s="22">
        <v>181169</v>
      </c>
      <c r="L44" s="16">
        <f t="shared" si="7"/>
        <v>-6427</v>
      </c>
      <c r="M44" s="81">
        <f t="shared" si="2"/>
        <v>-3.5475164073323802</v>
      </c>
      <c r="N44" s="108">
        <v>170364</v>
      </c>
      <c r="O44" s="109">
        <v>859</v>
      </c>
      <c r="P44" s="108">
        <v>172391</v>
      </c>
      <c r="Q44" s="109">
        <v>747</v>
      </c>
      <c r="R44" s="17">
        <f t="shared" si="3"/>
        <v>-2027</v>
      </c>
      <c r="S44" s="117">
        <v>94654</v>
      </c>
      <c r="T44" s="117">
        <v>94682</v>
      </c>
      <c r="U44" s="17">
        <f t="shared" si="5"/>
        <v>-28</v>
      </c>
      <c r="V44" s="89">
        <f t="shared" si="6"/>
        <v>125</v>
      </c>
      <c r="W44" s="117">
        <v>146825</v>
      </c>
      <c r="X44" s="18" t="s">
        <v>14</v>
      </c>
      <c r="AC44" s="11"/>
      <c r="AD44" s="11"/>
      <c r="AE44" s="11"/>
      <c r="AF44" s="11"/>
      <c r="AG44" s="11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 s="7" customFormat="1" ht="27" customHeight="1" x14ac:dyDescent="0.15">
      <c r="A45" s="19" t="s">
        <v>15</v>
      </c>
      <c r="B45" s="13">
        <v>0</v>
      </c>
      <c r="C45" s="14">
        <v>1</v>
      </c>
      <c r="D45" s="14">
        <v>2</v>
      </c>
      <c r="E45" s="14">
        <v>0</v>
      </c>
      <c r="F45" s="14">
        <v>7</v>
      </c>
      <c r="G45" s="15">
        <v>6</v>
      </c>
      <c r="H45" s="57">
        <v>619.34</v>
      </c>
      <c r="I45" s="16">
        <v>169327</v>
      </c>
      <c r="J45" s="17">
        <v>77707</v>
      </c>
      <c r="K45" s="22">
        <v>168057</v>
      </c>
      <c r="L45" s="16">
        <f t="shared" si="7"/>
        <v>1270</v>
      </c>
      <c r="M45" s="81">
        <f t="shared" si="2"/>
        <v>0.75569598410063255</v>
      </c>
      <c r="N45" s="108">
        <v>166889</v>
      </c>
      <c r="O45" s="109">
        <v>758</v>
      </c>
      <c r="P45" s="108">
        <v>167653</v>
      </c>
      <c r="Q45" s="109">
        <v>675</v>
      </c>
      <c r="R45" s="17">
        <f t="shared" si="3"/>
        <v>-764</v>
      </c>
      <c r="S45" s="117">
        <v>87671</v>
      </c>
      <c r="T45" s="117">
        <v>87166</v>
      </c>
      <c r="U45" s="17">
        <f t="shared" si="5"/>
        <v>505</v>
      </c>
      <c r="V45" s="89">
        <f t="shared" si="6"/>
        <v>269.45999999999998</v>
      </c>
      <c r="W45" s="117">
        <v>142323</v>
      </c>
      <c r="X45" s="18" t="s">
        <v>15</v>
      </c>
      <c r="AC45" s="11"/>
      <c r="AD45" s="11"/>
      <c r="AE45" s="11"/>
      <c r="AF45" s="11"/>
      <c r="AG45" s="11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BD45" s="20"/>
      <c r="BE45" s="20"/>
      <c r="BF45" s="20"/>
      <c r="BG45" s="20"/>
      <c r="BH45" s="20"/>
      <c r="BI45" s="20"/>
      <c r="BJ45" s="20"/>
      <c r="BK45" s="20"/>
      <c r="BL45" s="20"/>
    </row>
    <row r="46" spans="1:64" s="7" customFormat="1" ht="27" customHeight="1" x14ac:dyDescent="0.15">
      <c r="A46" s="19" t="s">
        <v>16</v>
      </c>
      <c r="B46" s="13">
        <v>0</v>
      </c>
      <c r="C46" s="14">
        <v>1</v>
      </c>
      <c r="D46" s="14">
        <v>2</v>
      </c>
      <c r="E46" s="14">
        <v>0</v>
      </c>
      <c r="F46" s="14">
        <v>8</v>
      </c>
      <c r="G46" s="15">
        <v>4</v>
      </c>
      <c r="H46" s="57">
        <v>1427.41</v>
      </c>
      <c r="I46" s="16">
        <v>121226</v>
      </c>
      <c r="J46" s="17">
        <v>56202</v>
      </c>
      <c r="K46" s="22">
        <v>125689</v>
      </c>
      <c r="L46" s="16">
        <f t="shared" si="7"/>
        <v>-4463</v>
      </c>
      <c r="M46" s="81">
        <f t="shared" si="2"/>
        <v>-3.5508278369626618</v>
      </c>
      <c r="N46" s="108">
        <v>117806</v>
      </c>
      <c r="O46" s="109">
        <v>454</v>
      </c>
      <c r="P46" s="108">
        <v>118787</v>
      </c>
      <c r="Q46" s="109">
        <v>386</v>
      </c>
      <c r="R46" s="17">
        <f t="shared" si="3"/>
        <v>-981</v>
      </c>
      <c r="S46" s="117">
        <v>61638</v>
      </c>
      <c r="T46" s="117">
        <v>61514</v>
      </c>
      <c r="U46" s="17">
        <f t="shared" si="5"/>
        <v>124</v>
      </c>
      <c r="V46" s="89">
        <f t="shared" si="6"/>
        <v>82.53</v>
      </c>
      <c r="W46" s="117">
        <v>101406</v>
      </c>
      <c r="X46" s="18" t="s">
        <v>16</v>
      </c>
      <c r="AC46" s="11"/>
      <c r="AD46" s="11"/>
      <c r="AE46" s="11"/>
      <c r="AF46" s="11"/>
      <c r="AG46" s="11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BD46" s="20"/>
      <c r="BE46" s="20"/>
      <c r="BF46" s="20"/>
      <c r="BG46" s="20"/>
      <c r="BH46" s="20"/>
      <c r="BI46" s="20"/>
      <c r="BJ46" s="20"/>
      <c r="BK46" s="20"/>
      <c r="BL46" s="20"/>
    </row>
    <row r="47" spans="1:64" s="7" customFormat="1" ht="27" customHeight="1" x14ac:dyDescent="0.15">
      <c r="A47" s="19" t="s">
        <v>17</v>
      </c>
      <c r="B47" s="13">
        <v>0</v>
      </c>
      <c r="C47" s="14">
        <v>1</v>
      </c>
      <c r="D47" s="14">
        <v>2</v>
      </c>
      <c r="E47" s="14">
        <v>0</v>
      </c>
      <c r="F47" s="14">
        <v>9</v>
      </c>
      <c r="G47" s="15">
        <v>2</v>
      </c>
      <c r="H47" s="57">
        <v>763.07</v>
      </c>
      <c r="I47" s="16">
        <v>8843</v>
      </c>
      <c r="J47" s="17">
        <v>4539</v>
      </c>
      <c r="K47" s="22">
        <v>10922</v>
      </c>
      <c r="L47" s="16">
        <f t="shared" si="7"/>
        <v>-2079</v>
      </c>
      <c r="M47" s="81">
        <f t="shared" si="2"/>
        <v>-19.034975279252883</v>
      </c>
      <c r="N47" s="108">
        <v>8087</v>
      </c>
      <c r="O47" s="109">
        <v>54</v>
      </c>
      <c r="P47" s="108">
        <v>8362</v>
      </c>
      <c r="Q47" s="109">
        <v>46</v>
      </c>
      <c r="R47" s="17">
        <f t="shared" si="3"/>
        <v>-275</v>
      </c>
      <c r="S47" s="117">
        <v>4755</v>
      </c>
      <c r="T47" s="117">
        <v>4876</v>
      </c>
      <c r="U47" s="17">
        <f t="shared" si="5"/>
        <v>-121</v>
      </c>
      <c r="V47" s="89">
        <f t="shared" si="6"/>
        <v>10.6</v>
      </c>
      <c r="W47" s="117">
        <v>7398</v>
      </c>
      <c r="X47" s="18" t="s">
        <v>17</v>
      </c>
      <c r="AC47" s="11"/>
      <c r="AD47" s="11"/>
      <c r="AE47" s="11"/>
      <c r="AF47" s="11"/>
      <c r="AG47" s="11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64" s="7" customFormat="1" ht="27" customHeight="1" x14ac:dyDescent="0.15">
      <c r="A48" s="12" t="s">
        <v>18</v>
      </c>
      <c r="B48" s="13">
        <v>0</v>
      </c>
      <c r="C48" s="14">
        <v>1</v>
      </c>
      <c r="D48" s="14">
        <v>2</v>
      </c>
      <c r="E48" s="14">
        <v>1</v>
      </c>
      <c r="F48" s="14">
        <v>0</v>
      </c>
      <c r="G48" s="15">
        <v>6</v>
      </c>
      <c r="H48" s="83">
        <v>481.02</v>
      </c>
      <c r="I48" s="17">
        <v>84499</v>
      </c>
      <c r="J48" s="17">
        <v>36155</v>
      </c>
      <c r="K48" s="22">
        <v>90145</v>
      </c>
      <c r="L48" s="16">
        <f t="shared" si="7"/>
        <v>-5646</v>
      </c>
      <c r="M48" s="81">
        <f t="shared" si="2"/>
        <v>-6.2632425536635425</v>
      </c>
      <c r="N48" s="108">
        <v>81778</v>
      </c>
      <c r="O48" s="109">
        <v>170</v>
      </c>
      <c r="P48" s="108">
        <v>82823</v>
      </c>
      <c r="Q48" s="109">
        <v>142</v>
      </c>
      <c r="R48" s="17">
        <f t="shared" si="3"/>
        <v>-1045</v>
      </c>
      <c r="S48" s="117">
        <v>41767</v>
      </c>
      <c r="T48" s="117">
        <v>41805</v>
      </c>
      <c r="U48" s="17">
        <f t="shared" si="5"/>
        <v>-38</v>
      </c>
      <c r="V48" s="89">
        <f t="shared" si="6"/>
        <v>170.01</v>
      </c>
      <c r="W48" s="17">
        <v>70930</v>
      </c>
      <c r="X48" s="18" t="s">
        <v>18</v>
      </c>
      <c r="AC48" s="11"/>
      <c r="AD48" s="11"/>
      <c r="AE48" s="11"/>
      <c r="AF48" s="11"/>
      <c r="AG48" s="11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77" s="7" customFormat="1" ht="27" customHeight="1" x14ac:dyDescent="0.15">
      <c r="A49" s="12" t="s">
        <v>19</v>
      </c>
      <c r="B49" s="13">
        <v>0</v>
      </c>
      <c r="C49" s="14">
        <v>1</v>
      </c>
      <c r="D49" s="14">
        <v>2</v>
      </c>
      <c r="E49" s="14">
        <v>1</v>
      </c>
      <c r="F49" s="14">
        <v>1</v>
      </c>
      <c r="G49" s="15">
        <v>4</v>
      </c>
      <c r="H49" s="57">
        <v>471</v>
      </c>
      <c r="I49" s="16">
        <v>39077</v>
      </c>
      <c r="J49" s="17">
        <v>18035</v>
      </c>
      <c r="K49" s="22">
        <v>40998</v>
      </c>
      <c r="L49" s="16">
        <f t="shared" si="7"/>
        <v>-1921</v>
      </c>
      <c r="M49" s="81">
        <f t="shared" si="2"/>
        <v>-4.6855944192399628</v>
      </c>
      <c r="N49" s="108">
        <v>35704</v>
      </c>
      <c r="O49" s="109">
        <v>254</v>
      </c>
      <c r="P49" s="108">
        <v>36322</v>
      </c>
      <c r="Q49" s="109">
        <v>215</v>
      </c>
      <c r="R49" s="17">
        <f t="shared" si="3"/>
        <v>-618</v>
      </c>
      <c r="S49" s="117">
        <v>18243</v>
      </c>
      <c r="T49" s="117">
        <v>18324</v>
      </c>
      <c r="U49" s="17">
        <f t="shared" si="5"/>
        <v>-81</v>
      </c>
      <c r="V49" s="89">
        <f t="shared" si="6"/>
        <v>75.8</v>
      </c>
      <c r="W49" s="117">
        <v>30456</v>
      </c>
      <c r="X49" s="18" t="s">
        <v>19</v>
      </c>
      <c r="AC49" s="11"/>
      <c r="AD49" s="11"/>
      <c r="AE49" s="11"/>
      <c r="AF49" s="11"/>
      <c r="AG49" s="11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77" s="7" customFormat="1" ht="27" customHeight="1" x14ac:dyDescent="0.15">
      <c r="A50" s="19" t="s">
        <v>20</v>
      </c>
      <c r="B50" s="13">
        <v>0</v>
      </c>
      <c r="C50" s="14">
        <v>1</v>
      </c>
      <c r="D50" s="14">
        <v>2</v>
      </c>
      <c r="E50" s="14">
        <v>1</v>
      </c>
      <c r="F50" s="14">
        <v>2</v>
      </c>
      <c r="G50" s="15">
        <v>2</v>
      </c>
      <c r="H50" s="57">
        <v>297.83999999999997</v>
      </c>
      <c r="I50" s="16">
        <v>22221</v>
      </c>
      <c r="J50" s="17">
        <v>10402</v>
      </c>
      <c r="K50" s="22">
        <v>24457</v>
      </c>
      <c r="L50" s="16">
        <f t="shared" si="7"/>
        <v>-2236</v>
      </c>
      <c r="M50" s="81">
        <f t="shared" si="2"/>
        <v>-9.1425767673876592</v>
      </c>
      <c r="N50" s="108">
        <v>21310</v>
      </c>
      <c r="O50" s="109">
        <v>131</v>
      </c>
      <c r="P50" s="108">
        <v>21757</v>
      </c>
      <c r="Q50" s="109">
        <v>129</v>
      </c>
      <c r="R50" s="17">
        <f t="shared" si="3"/>
        <v>-447</v>
      </c>
      <c r="S50" s="117">
        <v>11623</v>
      </c>
      <c r="T50" s="117">
        <v>11768</v>
      </c>
      <c r="U50" s="17">
        <f t="shared" si="5"/>
        <v>-145</v>
      </c>
      <c r="V50" s="89">
        <f t="shared" si="6"/>
        <v>71.55</v>
      </c>
      <c r="W50" s="117">
        <v>18579</v>
      </c>
      <c r="X50" s="18" t="s">
        <v>20</v>
      </c>
      <c r="AC50" s="11"/>
      <c r="AD50" s="11"/>
      <c r="AE50" s="11"/>
      <c r="AF50" s="11"/>
      <c r="AG50" s="11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77" s="7" customFormat="1" ht="27" customHeight="1" x14ac:dyDescent="0.15">
      <c r="A51" s="19" t="s">
        <v>21</v>
      </c>
      <c r="B51" s="13">
        <v>0</v>
      </c>
      <c r="C51" s="14">
        <v>1</v>
      </c>
      <c r="D51" s="14">
        <v>2</v>
      </c>
      <c r="E51" s="14">
        <v>1</v>
      </c>
      <c r="F51" s="14">
        <v>3</v>
      </c>
      <c r="G51" s="15">
        <v>1</v>
      </c>
      <c r="H51" s="62">
        <v>561.57000000000005</v>
      </c>
      <c r="I51" s="16">
        <v>172737</v>
      </c>
      <c r="J51" s="17">
        <v>78298</v>
      </c>
      <c r="K51" s="22">
        <v>173320</v>
      </c>
      <c r="L51" s="16">
        <f t="shared" si="7"/>
        <v>-583</v>
      </c>
      <c r="M51" s="81">
        <f t="shared" si="2"/>
        <v>-0.33637202861758597</v>
      </c>
      <c r="N51" s="108">
        <v>171811</v>
      </c>
      <c r="O51" s="109">
        <v>595</v>
      </c>
      <c r="P51" s="108">
        <v>172373</v>
      </c>
      <c r="Q51" s="109">
        <v>527</v>
      </c>
      <c r="R51" s="17">
        <f t="shared" si="3"/>
        <v>-562</v>
      </c>
      <c r="S51" s="117">
        <v>88545</v>
      </c>
      <c r="T51" s="117">
        <v>87716</v>
      </c>
      <c r="U51" s="17">
        <f t="shared" si="5"/>
        <v>829</v>
      </c>
      <c r="V51" s="48">
        <f>ROUND(N51/H51,2)</f>
        <v>305.95</v>
      </c>
      <c r="W51" s="117">
        <v>144882</v>
      </c>
      <c r="X51" s="18" t="s">
        <v>21</v>
      </c>
      <c r="AC51" s="11"/>
      <c r="AD51" s="11"/>
      <c r="AE51" s="11"/>
      <c r="AF51" s="11"/>
      <c r="AG51" s="11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77" s="7" customFormat="1" ht="27" customHeight="1" x14ac:dyDescent="0.15">
      <c r="A52" s="19" t="s">
        <v>22</v>
      </c>
      <c r="B52" s="13">
        <v>0</v>
      </c>
      <c r="C52" s="14">
        <v>1</v>
      </c>
      <c r="D52" s="14">
        <v>2</v>
      </c>
      <c r="E52" s="14">
        <v>1</v>
      </c>
      <c r="F52" s="14">
        <v>4</v>
      </c>
      <c r="G52" s="15">
        <v>9</v>
      </c>
      <c r="H52" s="57">
        <v>761.47</v>
      </c>
      <c r="I52" s="16">
        <v>36380</v>
      </c>
      <c r="J52" s="17">
        <v>16486</v>
      </c>
      <c r="K52" s="22">
        <v>39595</v>
      </c>
      <c r="L52" s="16">
        <f t="shared" si="7"/>
        <v>-3215</v>
      </c>
      <c r="M52" s="81">
        <f t="shared" si="2"/>
        <v>-8.1197120848592004</v>
      </c>
      <c r="N52" s="108">
        <v>34249</v>
      </c>
      <c r="O52" s="109">
        <v>362</v>
      </c>
      <c r="P52" s="108">
        <v>34834</v>
      </c>
      <c r="Q52" s="109">
        <v>362</v>
      </c>
      <c r="R52" s="17">
        <f t="shared" si="3"/>
        <v>-585</v>
      </c>
      <c r="S52" s="117">
        <v>17885</v>
      </c>
      <c r="T52" s="117">
        <v>18114</v>
      </c>
      <c r="U52" s="17">
        <f t="shared" si="5"/>
        <v>-229</v>
      </c>
      <c r="V52" s="89">
        <f t="shared" si="6"/>
        <v>44.98</v>
      </c>
      <c r="W52" s="117">
        <v>29199</v>
      </c>
      <c r="X52" s="18" t="s">
        <v>22</v>
      </c>
      <c r="AC52" s="11"/>
      <c r="AD52" s="11"/>
      <c r="AE52" s="11"/>
      <c r="AF52" s="11"/>
      <c r="AG52" s="11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77" s="7" customFormat="1" ht="27" customHeight="1" x14ac:dyDescent="0.15">
      <c r="A53" s="19" t="s">
        <v>23</v>
      </c>
      <c r="B53" s="13">
        <v>0</v>
      </c>
      <c r="C53" s="14">
        <v>1</v>
      </c>
      <c r="D53" s="14">
        <v>2</v>
      </c>
      <c r="E53" s="14">
        <v>1</v>
      </c>
      <c r="F53" s="14">
        <v>5</v>
      </c>
      <c r="G53" s="15">
        <v>7</v>
      </c>
      <c r="H53" s="57">
        <v>277.69</v>
      </c>
      <c r="I53" s="16">
        <v>23035</v>
      </c>
      <c r="J53" s="17">
        <v>10173</v>
      </c>
      <c r="K53" s="22">
        <v>26034</v>
      </c>
      <c r="L53" s="16">
        <f t="shared" si="7"/>
        <v>-2999</v>
      </c>
      <c r="M53" s="81">
        <f t="shared" si="2"/>
        <v>-11.519551355919184</v>
      </c>
      <c r="N53" s="108">
        <v>21602</v>
      </c>
      <c r="O53" s="109">
        <v>50</v>
      </c>
      <c r="P53" s="108">
        <v>22211</v>
      </c>
      <c r="Q53" s="109">
        <v>51</v>
      </c>
      <c r="R53" s="17">
        <f t="shared" si="3"/>
        <v>-609</v>
      </c>
      <c r="S53" s="117">
        <v>11605</v>
      </c>
      <c r="T53" s="117">
        <v>11822</v>
      </c>
      <c r="U53" s="17">
        <f t="shared" si="5"/>
        <v>-217</v>
      </c>
      <c r="V53" s="89">
        <f t="shared" si="6"/>
        <v>77.790000000000006</v>
      </c>
      <c r="W53" s="117">
        <v>19288</v>
      </c>
      <c r="X53" s="18" t="s">
        <v>23</v>
      </c>
      <c r="AC53" s="11"/>
      <c r="AD53" s="11"/>
      <c r="AE53" s="11"/>
      <c r="AF53" s="11"/>
      <c r="AG53" s="11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77" s="7" customFormat="1" ht="27" customHeight="1" x14ac:dyDescent="0.15">
      <c r="A54" s="19" t="s">
        <v>24</v>
      </c>
      <c r="B54" s="13">
        <v>0</v>
      </c>
      <c r="C54" s="14">
        <v>1</v>
      </c>
      <c r="D54" s="14">
        <v>2</v>
      </c>
      <c r="E54" s="14">
        <v>1</v>
      </c>
      <c r="F54" s="14">
        <v>6</v>
      </c>
      <c r="G54" s="15">
        <v>5</v>
      </c>
      <c r="H54" s="57">
        <v>865.04</v>
      </c>
      <c r="I54" s="16">
        <v>14676</v>
      </c>
      <c r="J54" s="17">
        <v>6862</v>
      </c>
      <c r="K54" s="22">
        <v>16628</v>
      </c>
      <c r="L54" s="16">
        <f t="shared" si="7"/>
        <v>-1952</v>
      </c>
      <c r="M54" s="81">
        <f t="shared" si="2"/>
        <v>-11.7392350252586</v>
      </c>
      <c r="N54" s="108">
        <v>13635</v>
      </c>
      <c r="O54" s="109">
        <v>27</v>
      </c>
      <c r="P54" s="108">
        <v>14014</v>
      </c>
      <c r="Q54" s="109">
        <v>34</v>
      </c>
      <c r="R54" s="17">
        <f t="shared" si="3"/>
        <v>-379</v>
      </c>
      <c r="S54" s="117">
        <v>7594</v>
      </c>
      <c r="T54" s="117">
        <v>7727</v>
      </c>
      <c r="U54" s="17">
        <f t="shared" si="5"/>
        <v>-133</v>
      </c>
      <c r="V54" s="89">
        <f t="shared" si="6"/>
        <v>15.76</v>
      </c>
      <c r="W54" s="117">
        <v>12310</v>
      </c>
      <c r="X54" s="18" t="s">
        <v>24</v>
      </c>
      <c r="AC54" s="11"/>
      <c r="AD54" s="11"/>
      <c r="AE54" s="11"/>
      <c r="AF54" s="11"/>
      <c r="AG54" s="11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77" s="7" customFormat="1" ht="27" customHeight="1" x14ac:dyDescent="0.15">
      <c r="A55" s="19" t="s">
        <v>25</v>
      </c>
      <c r="B55" s="13">
        <v>0</v>
      </c>
      <c r="C55" s="14">
        <v>1</v>
      </c>
      <c r="D55" s="14">
        <v>2</v>
      </c>
      <c r="E55" s="14">
        <v>1</v>
      </c>
      <c r="F55" s="14">
        <v>7</v>
      </c>
      <c r="G55" s="15">
        <v>3</v>
      </c>
      <c r="H55" s="57">
        <v>187.38</v>
      </c>
      <c r="I55" s="16">
        <v>120636</v>
      </c>
      <c r="J55" s="17">
        <v>51983</v>
      </c>
      <c r="K55" s="22">
        <v>123722</v>
      </c>
      <c r="L55" s="16">
        <f t="shared" si="7"/>
        <v>-3086</v>
      </c>
      <c r="M55" s="81">
        <f t="shared" si="2"/>
        <v>-2.4943017409999837</v>
      </c>
      <c r="N55" s="108">
        <v>118985</v>
      </c>
      <c r="O55" s="109">
        <v>606</v>
      </c>
      <c r="P55" s="108">
        <v>118999</v>
      </c>
      <c r="Q55" s="109">
        <v>532</v>
      </c>
      <c r="R55" s="17">
        <f t="shared" si="3"/>
        <v>-14</v>
      </c>
      <c r="S55" s="117">
        <v>57219</v>
      </c>
      <c r="T55" s="117">
        <v>56564</v>
      </c>
      <c r="U55" s="17">
        <f t="shared" si="5"/>
        <v>655</v>
      </c>
      <c r="V55" s="89">
        <f t="shared" si="6"/>
        <v>634.99</v>
      </c>
      <c r="W55" s="117">
        <v>102007</v>
      </c>
      <c r="X55" s="18" t="s">
        <v>25</v>
      </c>
      <c r="AC55" s="11"/>
      <c r="AD55" s="11"/>
      <c r="AE55" s="11"/>
      <c r="AF55" s="11"/>
      <c r="AG55" s="11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77" s="7" customFormat="1" ht="27" customHeight="1" x14ac:dyDescent="0.15">
      <c r="A56" s="19" t="s">
        <v>26</v>
      </c>
      <c r="B56" s="13">
        <v>0</v>
      </c>
      <c r="C56" s="14">
        <v>1</v>
      </c>
      <c r="D56" s="14">
        <v>2</v>
      </c>
      <c r="E56" s="14">
        <v>1</v>
      </c>
      <c r="F56" s="14">
        <v>8</v>
      </c>
      <c r="G56" s="15">
        <v>1</v>
      </c>
      <c r="H56" s="57">
        <v>129.88</v>
      </c>
      <c r="I56" s="16">
        <v>11105</v>
      </c>
      <c r="J56" s="17">
        <v>4980</v>
      </c>
      <c r="K56" s="22">
        <v>12637</v>
      </c>
      <c r="L56" s="16">
        <f t="shared" si="7"/>
        <v>-1532</v>
      </c>
      <c r="M56" s="81">
        <f t="shared" si="2"/>
        <v>-12.123130489831448</v>
      </c>
      <c r="N56" s="108">
        <v>10186</v>
      </c>
      <c r="O56" s="109">
        <v>65</v>
      </c>
      <c r="P56" s="108">
        <v>10464</v>
      </c>
      <c r="Q56" s="109">
        <v>56</v>
      </c>
      <c r="R56" s="17">
        <f t="shared" si="3"/>
        <v>-278</v>
      </c>
      <c r="S56" s="117">
        <v>5882</v>
      </c>
      <c r="T56" s="117">
        <v>5992</v>
      </c>
      <c r="U56" s="17">
        <f t="shared" si="5"/>
        <v>-110</v>
      </c>
      <c r="V56" s="89">
        <f t="shared" si="6"/>
        <v>78.430000000000007</v>
      </c>
      <c r="W56" s="117">
        <v>9167</v>
      </c>
      <c r="X56" s="18" t="s">
        <v>26</v>
      </c>
      <c r="AC56" s="11"/>
      <c r="AD56" s="11"/>
      <c r="AE56" s="11"/>
      <c r="AF56" s="11"/>
      <c r="AG56" s="11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77" s="7" customFormat="1" ht="27" customHeight="1" x14ac:dyDescent="0.15">
      <c r="A57" s="19" t="s">
        <v>27</v>
      </c>
      <c r="B57" s="13">
        <v>0</v>
      </c>
      <c r="C57" s="14">
        <v>1</v>
      </c>
      <c r="D57" s="14">
        <v>2</v>
      </c>
      <c r="E57" s="14">
        <v>1</v>
      </c>
      <c r="F57" s="14">
        <v>9</v>
      </c>
      <c r="G57" s="15">
        <v>0</v>
      </c>
      <c r="H57" s="62">
        <v>830.67</v>
      </c>
      <c r="I57" s="16">
        <v>23109</v>
      </c>
      <c r="J57" s="17">
        <v>11127</v>
      </c>
      <c r="K57" s="22">
        <v>24750</v>
      </c>
      <c r="L57" s="16">
        <f t="shared" si="7"/>
        <v>-1641</v>
      </c>
      <c r="M57" s="81">
        <f t="shared" si="2"/>
        <v>-6.6303030303030308</v>
      </c>
      <c r="N57" s="108">
        <v>22044</v>
      </c>
      <c r="O57" s="109">
        <v>330</v>
      </c>
      <c r="P57" s="108">
        <v>22527</v>
      </c>
      <c r="Q57" s="109">
        <v>335</v>
      </c>
      <c r="R57" s="17">
        <f t="shared" si="3"/>
        <v>-483</v>
      </c>
      <c r="S57" s="117">
        <v>11929</v>
      </c>
      <c r="T57" s="117">
        <v>12041</v>
      </c>
      <c r="U57" s="17">
        <f t="shared" si="5"/>
        <v>-112</v>
      </c>
      <c r="V57" s="48">
        <f t="shared" si="6"/>
        <v>26.54</v>
      </c>
      <c r="W57" s="117">
        <v>19005</v>
      </c>
      <c r="X57" s="18" t="s">
        <v>27</v>
      </c>
      <c r="AC57" s="11"/>
      <c r="AD57" s="11"/>
      <c r="AE57" s="11"/>
      <c r="AF57" s="11"/>
      <c r="AG57" s="11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77" s="7" customFormat="1" ht="27" customHeight="1" x14ac:dyDescent="0.15">
      <c r="A58" s="19" t="s">
        <v>150</v>
      </c>
      <c r="B58" s="13">
        <v>0</v>
      </c>
      <c r="C58" s="14">
        <v>1</v>
      </c>
      <c r="D58" s="14">
        <v>2</v>
      </c>
      <c r="E58" s="14">
        <v>2</v>
      </c>
      <c r="F58" s="14">
        <v>0</v>
      </c>
      <c r="G58" s="15">
        <v>3</v>
      </c>
      <c r="H58" s="57">
        <v>1119.22</v>
      </c>
      <c r="I58" s="16">
        <v>19914</v>
      </c>
      <c r="J58" s="17">
        <v>8650</v>
      </c>
      <c r="K58" s="22">
        <v>21787</v>
      </c>
      <c r="L58" s="16">
        <f t="shared" si="7"/>
        <v>-1873</v>
      </c>
      <c r="M58" s="81">
        <f t="shared" si="2"/>
        <v>-8.5968696929361546</v>
      </c>
      <c r="N58" s="108">
        <v>18965</v>
      </c>
      <c r="O58" s="109">
        <v>79</v>
      </c>
      <c r="P58" s="108">
        <v>19348</v>
      </c>
      <c r="Q58" s="109">
        <v>80</v>
      </c>
      <c r="R58" s="17">
        <f t="shared" si="3"/>
        <v>-383</v>
      </c>
      <c r="S58" s="117">
        <v>9366</v>
      </c>
      <c r="T58" s="117">
        <v>9447</v>
      </c>
      <c r="U58" s="17">
        <f t="shared" si="5"/>
        <v>-81</v>
      </c>
      <c r="V58" s="89">
        <f t="shared" si="6"/>
        <v>16.940000000000001</v>
      </c>
      <c r="W58" s="117">
        <v>16556</v>
      </c>
      <c r="X58" s="18" t="s">
        <v>150</v>
      </c>
      <c r="AC58" s="11"/>
      <c r="AD58" s="11"/>
      <c r="AE58" s="11"/>
      <c r="AF58" s="11"/>
      <c r="AG58" s="11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BD58" s="20"/>
      <c r="BE58" s="20"/>
      <c r="BF58" s="20"/>
      <c r="BG58" s="20"/>
      <c r="BH58" s="20"/>
      <c r="BI58" s="20"/>
      <c r="BJ58" s="20"/>
      <c r="BK58" s="20"/>
      <c r="BL58" s="20"/>
    </row>
    <row r="59" spans="1:77" s="7" customFormat="1" ht="27" customHeight="1" x14ac:dyDescent="0.15">
      <c r="A59" s="19" t="s">
        <v>151</v>
      </c>
      <c r="B59" s="13">
        <v>0</v>
      </c>
      <c r="C59" s="14">
        <v>1</v>
      </c>
      <c r="D59" s="14">
        <v>2</v>
      </c>
      <c r="E59" s="14">
        <v>2</v>
      </c>
      <c r="F59" s="14">
        <v>1</v>
      </c>
      <c r="G59" s="15">
        <v>1</v>
      </c>
      <c r="H59" s="57">
        <v>535.20000000000005</v>
      </c>
      <c r="I59" s="16">
        <v>29048</v>
      </c>
      <c r="J59" s="17">
        <v>13086</v>
      </c>
      <c r="K59" s="22">
        <v>30591</v>
      </c>
      <c r="L59" s="16">
        <f t="shared" si="7"/>
        <v>-1543</v>
      </c>
      <c r="M59" s="81">
        <f t="shared" si="2"/>
        <v>-5.0439671798895098</v>
      </c>
      <c r="N59" s="108">
        <v>27582</v>
      </c>
      <c r="O59" s="109">
        <v>66</v>
      </c>
      <c r="P59" s="108">
        <v>27909</v>
      </c>
      <c r="Q59" s="109">
        <v>68</v>
      </c>
      <c r="R59" s="17">
        <f t="shared" si="3"/>
        <v>-327</v>
      </c>
      <c r="S59" s="117">
        <v>14264</v>
      </c>
      <c r="T59" s="117">
        <v>14278</v>
      </c>
      <c r="U59" s="17">
        <f t="shared" si="5"/>
        <v>-14</v>
      </c>
      <c r="V59" s="89">
        <f t="shared" si="6"/>
        <v>51.54</v>
      </c>
      <c r="W59" s="117">
        <v>23643</v>
      </c>
      <c r="X59" s="18" t="s">
        <v>151</v>
      </c>
      <c r="AC59" s="11"/>
      <c r="AD59" s="11"/>
      <c r="AE59" s="11"/>
      <c r="AF59" s="11"/>
      <c r="AG59" s="11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77" s="7" customFormat="1" ht="27" customHeight="1" x14ac:dyDescent="0.15">
      <c r="A60" s="19" t="s">
        <v>28</v>
      </c>
      <c r="B60" s="13">
        <v>0</v>
      </c>
      <c r="C60" s="14">
        <v>1</v>
      </c>
      <c r="D60" s="14">
        <v>2</v>
      </c>
      <c r="E60" s="14">
        <v>2</v>
      </c>
      <c r="F60" s="14">
        <v>2</v>
      </c>
      <c r="G60" s="15">
        <v>0</v>
      </c>
      <c r="H60" s="57">
        <v>302.52</v>
      </c>
      <c r="I60" s="16">
        <v>9076</v>
      </c>
      <c r="J60" s="17">
        <v>4254</v>
      </c>
      <c r="K60" s="22">
        <v>10221</v>
      </c>
      <c r="L60" s="16">
        <f t="shared" si="7"/>
        <v>-1145</v>
      </c>
      <c r="M60" s="81">
        <f t="shared" si="2"/>
        <v>-11.202426377066823</v>
      </c>
      <c r="N60" s="108">
        <v>8562</v>
      </c>
      <c r="O60" s="109">
        <v>21</v>
      </c>
      <c r="P60" s="108">
        <v>8784</v>
      </c>
      <c r="Q60" s="109">
        <v>19</v>
      </c>
      <c r="R60" s="17">
        <f t="shared" si="3"/>
        <v>-222</v>
      </c>
      <c r="S60" s="117">
        <v>4921</v>
      </c>
      <c r="T60" s="117">
        <v>5040</v>
      </c>
      <c r="U60" s="17">
        <f t="shared" si="5"/>
        <v>-119</v>
      </c>
      <c r="V60" s="89">
        <f t="shared" si="6"/>
        <v>28.3</v>
      </c>
      <c r="W60" s="117">
        <v>7526</v>
      </c>
      <c r="X60" s="18" t="s">
        <v>28</v>
      </c>
      <c r="AC60" s="11"/>
      <c r="AD60" s="11"/>
      <c r="AE60" s="11"/>
      <c r="AF60" s="11"/>
      <c r="AG60" s="1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77" s="7" customFormat="1" ht="27" customHeight="1" x14ac:dyDescent="0.15">
      <c r="A61" s="19" t="s">
        <v>29</v>
      </c>
      <c r="B61" s="13">
        <v>0</v>
      </c>
      <c r="C61" s="14">
        <v>1</v>
      </c>
      <c r="D61" s="14">
        <v>2</v>
      </c>
      <c r="E61" s="14">
        <v>2</v>
      </c>
      <c r="F61" s="14">
        <v>3</v>
      </c>
      <c r="G61" s="15">
        <v>8</v>
      </c>
      <c r="H61" s="57">
        <v>506.25</v>
      </c>
      <c r="I61" s="16">
        <v>26917</v>
      </c>
      <c r="J61" s="17">
        <v>11383</v>
      </c>
      <c r="K61" s="22">
        <v>29201</v>
      </c>
      <c r="L61" s="16">
        <f t="shared" si="7"/>
        <v>-2284</v>
      </c>
      <c r="M61" s="81">
        <f t="shared" si="2"/>
        <v>-7.8216499434950864</v>
      </c>
      <c r="N61" s="108">
        <v>25953</v>
      </c>
      <c r="O61" s="109">
        <v>289</v>
      </c>
      <c r="P61" s="108">
        <v>26399</v>
      </c>
      <c r="Q61" s="109">
        <v>288</v>
      </c>
      <c r="R61" s="17">
        <f t="shared" si="3"/>
        <v>-446</v>
      </c>
      <c r="S61" s="117">
        <v>12666</v>
      </c>
      <c r="T61" s="117">
        <v>12734</v>
      </c>
      <c r="U61" s="17">
        <f t="shared" si="5"/>
        <v>-68</v>
      </c>
      <c r="V61" s="89">
        <f t="shared" si="6"/>
        <v>51.27</v>
      </c>
      <c r="W61" s="117">
        <v>22274</v>
      </c>
      <c r="X61" s="18" t="s">
        <v>29</v>
      </c>
      <c r="AC61" s="11"/>
      <c r="AD61" s="11"/>
      <c r="AE61" s="11"/>
      <c r="AF61" s="11"/>
      <c r="AG61" s="11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77" s="7" customFormat="1" ht="27" customHeight="1" x14ac:dyDescent="0.15">
      <c r="A62" s="19" t="s">
        <v>30</v>
      </c>
      <c r="B62" s="13">
        <v>0</v>
      </c>
      <c r="C62" s="14">
        <v>1</v>
      </c>
      <c r="D62" s="14">
        <v>2</v>
      </c>
      <c r="E62" s="14">
        <v>2</v>
      </c>
      <c r="F62" s="14">
        <v>4</v>
      </c>
      <c r="G62" s="15">
        <v>6</v>
      </c>
      <c r="H62" s="66">
        <v>594.5</v>
      </c>
      <c r="I62" s="16">
        <v>95648</v>
      </c>
      <c r="J62" s="17">
        <v>40638</v>
      </c>
      <c r="K62" s="22">
        <v>93604</v>
      </c>
      <c r="L62" s="16">
        <f t="shared" si="7"/>
        <v>2044</v>
      </c>
      <c r="M62" s="81">
        <f t="shared" si="2"/>
        <v>2.1836673646425364</v>
      </c>
      <c r="N62" s="108">
        <v>97061</v>
      </c>
      <c r="O62" s="109">
        <v>679</v>
      </c>
      <c r="P62" s="108">
        <v>96841</v>
      </c>
      <c r="Q62" s="109">
        <v>568</v>
      </c>
      <c r="R62" s="17">
        <f t="shared" si="3"/>
        <v>220</v>
      </c>
      <c r="S62" s="117">
        <v>49196</v>
      </c>
      <c r="T62" s="117">
        <v>48613</v>
      </c>
      <c r="U62" s="17">
        <f t="shared" si="5"/>
        <v>583</v>
      </c>
      <c r="V62" s="48">
        <f t="shared" si="6"/>
        <v>163.26</v>
      </c>
      <c r="W62" s="117">
        <v>80578</v>
      </c>
      <c r="X62" s="18" t="s">
        <v>30</v>
      </c>
      <c r="AC62" s="11"/>
      <c r="AD62" s="11"/>
      <c r="AE62" s="11"/>
      <c r="AF62" s="11"/>
      <c r="AG62" s="11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BD62" s="20"/>
      <c r="BE62" s="20"/>
      <c r="BF62" s="20"/>
      <c r="BG62" s="20"/>
      <c r="BH62" s="20"/>
      <c r="BI62" s="20"/>
      <c r="BJ62" s="20"/>
      <c r="BK62" s="20"/>
      <c r="BL62" s="20"/>
    </row>
    <row r="63" spans="1:77" s="7" customFormat="1" ht="27" customHeight="1" x14ac:dyDescent="0.15">
      <c r="A63" s="19" t="s">
        <v>31</v>
      </c>
      <c r="B63" s="13">
        <v>0</v>
      </c>
      <c r="C63" s="14">
        <v>1</v>
      </c>
      <c r="D63" s="14">
        <v>2</v>
      </c>
      <c r="E63" s="14">
        <v>2</v>
      </c>
      <c r="F63" s="14">
        <v>5</v>
      </c>
      <c r="G63" s="15">
        <v>4</v>
      </c>
      <c r="H63" s="57">
        <v>115.9</v>
      </c>
      <c r="I63" s="16">
        <v>41192</v>
      </c>
      <c r="J63" s="17">
        <v>18651</v>
      </c>
      <c r="K63" s="22">
        <v>43170</v>
      </c>
      <c r="L63" s="16">
        <f t="shared" si="7"/>
        <v>-1978</v>
      </c>
      <c r="M63" s="81">
        <f t="shared" si="2"/>
        <v>-4.5818855686819555</v>
      </c>
      <c r="N63" s="108">
        <v>40365</v>
      </c>
      <c r="O63" s="109">
        <v>113</v>
      </c>
      <c r="P63" s="108">
        <v>40843</v>
      </c>
      <c r="Q63" s="109">
        <v>87</v>
      </c>
      <c r="R63" s="17">
        <f t="shared" si="3"/>
        <v>-478</v>
      </c>
      <c r="S63" s="117">
        <v>21502</v>
      </c>
      <c r="T63" s="117">
        <v>21560</v>
      </c>
      <c r="U63" s="17">
        <f t="shared" si="5"/>
        <v>-58</v>
      </c>
      <c r="V63" s="89">
        <f t="shared" si="6"/>
        <v>348.27</v>
      </c>
      <c r="W63" s="117">
        <v>34976</v>
      </c>
      <c r="X63" s="18" t="s">
        <v>31</v>
      </c>
      <c r="AC63" s="11"/>
      <c r="AD63" s="11"/>
      <c r="AE63" s="11"/>
      <c r="AF63" s="11"/>
      <c r="AG63" s="11"/>
      <c r="AU63" s="20"/>
      <c r="AV63" s="20"/>
      <c r="AW63" s="20"/>
      <c r="AX63" s="20"/>
      <c r="BD63" s="21"/>
    </row>
    <row r="64" spans="1:77" s="7" customFormat="1" ht="27" customHeight="1" x14ac:dyDescent="0.15">
      <c r="A64" s="19" t="s">
        <v>32</v>
      </c>
      <c r="B64" s="13">
        <v>0</v>
      </c>
      <c r="C64" s="14">
        <v>1</v>
      </c>
      <c r="D64" s="14">
        <v>2</v>
      </c>
      <c r="E64" s="14">
        <v>2</v>
      </c>
      <c r="F64" s="14">
        <v>6</v>
      </c>
      <c r="G64" s="15">
        <v>2</v>
      </c>
      <c r="H64" s="57">
        <v>78.680000000000007</v>
      </c>
      <c r="I64" s="16">
        <v>17694</v>
      </c>
      <c r="J64" s="17">
        <v>7858</v>
      </c>
      <c r="K64" s="22">
        <v>19056</v>
      </c>
      <c r="L64" s="16">
        <f t="shared" si="7"/>
        <v>-1362</v>
      </c>
      <c r="M64" s="81">
        <f t="shared" si="2"/>
        <v>-7.1473551637279602</v>
      </c>
      <c r="N64" s="108">
        <v>17137</v>
      </c>
      <c r="O64" s="109">
        <v>31</v>
      </c>
      <c r="P64" s="108">
        <v>17364</v>
      </c>
      <c r="Q64" s="109">
        <v>24</v>
      </c>
      <c r="R64" s="17">
        <f t="shared" si="3"/>
        <v>-227</v>
      </c>
      <c r="S64" s="117">
        <v>8928</v>
      </c>
      <c r="T64" s="117">
        <v>8939</v>
      </c>
      <c r="U64" s="17">
        <f t="shared" si="5"/>
        <v>-11</v>
      </c>
      <c r="V64" s="89">
        <f t="shared" si="6"/>
        <v>217.81</v>
      </c>
      <c r="W64" s="117">
        <v>15003</v>
      </c>
      <c r="X64" s="18" t="s">
        <v>32</v>
      </c>
      <c r="AC64" s="11"/>
      <c r="AD64" s="11"/>
      <c r="AE64" s="11"/>
      <c r="AF64" s="11"/>
      <c r="AG64" s="11"/>
      <c r="AU64" s="20"/>
      <c r="AV64" s="20"/>
      <c r="AW64" s="20"/>
      <c r="AX64" s="20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</row>
    <row r="65" spans="1:77" s="7" customFormat="1" ht="27" customHeight="1" x14ac:dyDescent="0.15">
      <c r="A65" s="19" t="s">
        <v>33</v>
      </c>
      <c r="B65" s="13">
        <v>0</v>
      </c>
      <c r="C65" s="14">
        <v>1</v>
      </c>
      <c r="D65" s="14">
        <v>2</v>
      </c>
      <c r="E65" s="14">
        <v>2</v>
      </c>
      <c r="F65" s="14">
        <v>7</v>
      </c>
      <c r="G65" s="15">
        <v>1</v>
      </c>
      <c r="H65" s="57">
        <v>55.95</v>
      </c>
      <c r="I65" s="16">
        <v>3585</v>
      </c>
      <c r="J65" s="17">
        <v>1665</v>
      </c>
      <c r="K65" s="22">
        <v>4387</v>
      </c>
      <c r="L65" s="16">
        <f t="shared" si="7"/>
        <v>-802</v>
      </c>
      <c r="M65" s="81">
        <f t="shared" si="2"/>
        <v>-18.281285616594484</v>
      </c>
      <c r="N65" s="108">
        <v>3275</v>
      </c>
      <c r="O65" s="109">
        <v>4</v>
      </c>
      <c r="P65" s="108">
        <v>3408</v>
      </c>
      <c r="Q65" s="109">
        <v>5</v>
      </c>
      <c r="R65" s="17">
        <f t="shared" si="3"/>
        <v>-133</v>
      </c>
      <c r="S65" s="117">
        <v>1908</v>
      </c>
      <c r="T65" s="117">
        <v>1980</v>
      </c>
      <c r="U65" s="17">
        <f t="shared" si="5"/>
        <v>-72</v>
      </c>
      <c r="V65" s="89">
        <f t="shared" si="6"/>
        <v>58.53</v>
      </c>
      <c r="W65" s="117">
        <v>3015</v>
      </c>
      <c r="X65" s="18" t="s">
        <v>33</v>
      </c>
      <c r="AC65" s="11"/>
      <c r="AD65" s="11"/>
      <c r="AE65" s="11"/>
      <c r="AF65" s="11"/>
      <c r="AG65" s="11"/>
      <c r="AU65" s="20"/>
      <c r="AV65" s="20"/>
      <c r="AW65" s="20"/>
      <c r="AX65" s="20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</row>
    <row r="66" spans="1:77" s="7" customFormat="1" ht="27" customHeight="1" x14ac:dyDescent="0.15">
      <c r="A66" s="19" t="s">
        <v>34</v>
      </c>
      <c r="B66" s="13">
        <v>0</v>
      </c>
      <c r="C66" s="14">
        <v>1</v>
      </c>
      <c r="D66" s="14">
        <v>2</v>
      </c>
      <c r="E66" s="14">
        <v>2</v>
      </c>
      <c r="F66" s="14">
        <v>8</v>
      </c>
      <c r="G66" s="15">
        <v>9</v>
      </c>
      <c r="H66" s="57">
        <v>529.41999999999996</v>
      </c>
      <c r="I66" s="16">
        <v>21909</v>
      </c>
      <c r="J66" s="17">
        <v>9669</v>
      </c>
      <c r="K66" s="22">
        <v>23709</v>
      </c>
      <c r="L66" s="16">
        <f t="shared" si="7"/>
        <v>-1800</v>
      </c>
      <c r="M66" s="81">
        <f t="shared" si="2"/>
        <v>-7.5920536505124634</v>
      </c>
      <c r="N66" s="108">
        <v>20804</v>
      </c>
      <c r="O66" s="109">
        <v>91</v>
      </c>
      <c r="P66" s="108">
        <v>21237</v>
      </c>
      <c r="Q66" s="109">
        <v>81</v>
      </c>
      <c r="R66" s="17">
        <f t="shared" si="3"/>
        <v>-433</v>
      </c>
      <c r="S66" s="117">
        <v>10886</v>
      </c>
      <c r="T66" s="117">
        <v>10983</v>
      </c>
      <c r="U66" s="17">
        <f t="shared" si="5"/>
        <v>-97</v>
      </c>
      <c r="V66" s="89">
        <f t="shared" si="6"/>
        <v>39.299999999999997</v>
      </c>
      <c r="W66" s="117">
        <v>18382</v>
      </c>
      <c r="X66" s="18" t="s">
        <v>34</v>
      </c>
      <c r="AC66" s="11"/>
      <c r="AD66" s="11"/>
      <c r="AE66" s="11"/>
      <c r="AF66" s="11"/>
      <c r="AG66" s="11"/>
      <c r="AU66" s="20"/>
      <c r="AV66" s="20"/>
      <c r="AW66" s="20"/>
      <c r="AX66" s="20"/>
      <c r="BD66" s="21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</row>
    <row r="67" spans="1:77" s="7" customFormat="1" ht="27" customHeight="1" x14ac:dyDescent="0.15">
      <c r="A67" s="19" t="s">
        <v>152</v>
      </c>
      <c r="B67" s="13">
        <v>0</v>
      </c>
      <c r="C67" s="14">
        <v>1</v>
      </c>
      <c r="D67" s="14">
        <v>2</v>
      </c>
      <c r="E67" s="14">
        <v>2</v>
      </c>
      <c r="F67" s="14">
        <v>9</v>
      </c>
      <c r="G67" s="15">
        <v>7</v>
      </c>
      <c r="H67" s="57">
        <v>600.71</v>
      </c>
      <c r="I67" s="16">
        <v>22936</v>
      </c>
      <c r="J67" s="17">
        <v>9929</v>
      </c>
      <c r="K67" s="22">
        <v>24259</v>
      </c>
      <c r="L67" s="16">
        <f t="shared" si="7"/>
        <v>-1323</v>
      </c>
      <c r="M67" s="81">
        <f t="shared" si="2"/>
        <v>-5.45364606949998</v>
      </c>
      <c r="N67" s="108">
        <v>21921</v>
      </c>
      <c r="O67" s="109">
        <v>234</v>
      </c>
      <c r="P67" s="108">
        <v>22284</v>
      </c>
      <c r="Q67" s="109">
        <v>194</v>
      </c>
      <c r="R67" s="17">
        <f t="shared" si="3"/>
        <v>-363</v>
      </c>
      <c r="S67" s="117">
        <v>10896</v>
      </c>
      <c r="T67" s="117">
        <v>10972</v>
      </c>
      <c r="U67" s="17">
        <f t="shared" si="5"/>
        <v>-76</v>
      </c>
      <c r="V67" s="89">
        <f t="shared" si="6"/>
        <v>36.49</v>
      </c>
      <c r="W67" s="117">
        <v>18620</v>
      </c>
      <c r="X67" s="18" t="s">
        <v>152</v>
      </c>
      <c r="AC67" s="11"/>
      <c r="AD67" s="11"/>
      <c r="AE67" s="11"/>
      <c r="AF67" s="11"/>
      <c r="AG67" s="11"/>
      <c r="AU67" s="20"/>
      <c r="AV67" s="20"/>
      <c r="AW67" s="20"/>
      <c r="AX67" s="20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</row>
    <row r="68" spans="1:77" s="7" customFormat="1" ht="27" customHeight="1" x14ac:dyDescent="0.15">
      <c r="A68" s="19" t="s">
        <v>35</v>
      </c>
      <c r="B68" s="13">
        <v>0</v>
      </c>
      <c r="C68" s="14">
        <v>1</v>
      </c>
      <c r="D68" s="14">
        <v>2</v>
      </c>
      <c r="E68" s="14">
        <v>3</v>
      </c>
      <c r="F68" s="14">
        <v>0</v>
      </c>
      <c r="G68" s="15">
        <v>1</v>
      </c>
      <c r="H68" s="57">
        <v>212.21</v>
      </c>
      <c r="I68" s="16">
        <v>49625</v>
      </c>
      <c r="J68" s="17">
        <v>21681</v>
      </c>
      <c r="K68" s="22">
        <v>51526</v>
      </c>
      <c r="L68" s="16">
        <f t="shared" si="7"/>
        <v>-1901</v>
      </c>
      <c r="M68" s="81">
        <f t="shared" si="2"/>
        <v>-3.6893995264526649</v>
      </c>
      <c r="N68" s="108">
        <v>48395</v>
      </c>
      <c r="O68" s="109">
        <v>217</v>
      </c>
      <c r="P68" s="108">
        <v>48852</v>
      </c>
      <c r="Q68" s="109">
        <v>161</v>
      </c>
      <c r="R68" s="17">
        <f t="shared" si="3"/>
        <v>-457</v>
      </c>
      <c r="S68" s="117">
        <v>24858</v>
      </c>
      <c r="T68" s="117">
        <v>24875</v>
      </c>
      <c r="U68" s="17">
        <f t="shared" si="5"/>
        <v>-17</v>
      </c>
      <c r="V68" s="89">
        <f t="shared" si="6"/>
        <v>228.05</v>
      </c>
      <c r="W68" s="117">
        <v>41728</v>
      </c>
      <c r="X68" s="18" t="s">
        <v>35</v>
      </c>
      <c r="AC68" s="11"/>
      <c r="AD68" s="11"/>
      <c r="AE68" s="11"/>
      <c r="AF68" s="11"/>
      <c r="AG68" s="11"/>
      <c r="AU68" s="20"/>
      <c r="AV68" s="20"/>
      <c r="AW68" s="20"/>
      <c r="AX68" s="20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</row>
    <row r="69" spans="1:77" s="7" customFormat="1" ht="27" customHeight="1" x14ac:dyDescent="0.15">
      <c r="A69" s="19" t="s">
        <v>36</v>
      </c>
      <c r="B69" s="13">
        <v>0</v>
      </c>
      <c r="C69" s="14">
        <v>1</v>
      </c>
      <c r="D69" s="14">
        <v>2</v>
      </c>
      <c r="E69" s="14">
        <v>3</v>
      </c>
      <c r="F69" s="14">
        <v>1</v>
      </c>
      <c r="G69" s="15">
        <v>9</v>
      </c>
      <c r="H69" s="62">
        <v>294.64999999999998</v>
      </c>
      <c r="I69" s="16">
        <v>69702</v>
      </c>
      <c r="J69" s="17">
        <v>28846</v>
      </c>
      <c r="K69" s="22">
        <v>69384</v>
      </c>
      <c r="L69" s="16">
        <f t="shared" si="7"/>
        <v>318</v>
      </c>
      <c r="M69" s="81">
        <f t="shared" si="2"/>
        <v>0.45831892078865444</v>
      </c>
      <c r="N69" s="108">
        <v>69850</v>
      </c>
      <c r="O69" s="109">
        <v>418</v>
      </c>
      <c r="P69" s="108">
        <v>69521</v>
      </c>
      <c r="Q69" s="109">
        <v>331</v>
      </c>
      <c r="R69" s="17">
        <f t="shared" si="3"/>
        <v>329</v>
      </c>
      <c r="S69" s="117">
        <v>33317</v>
      </c>
      <c r="T69" s="117">
        <v>32818</v>
      </c>
      <c r="U69" s="17">
        <f t="shared" si="5"/>
        <v>499</v>
      </c>
      <c r="V69" s="48">
        <f t="shared" si="6"/>
        <v>237.06</v>
      </c>
      <c r="W69" s="117">
        <v>58580</v>
      </c>
      <c r="X69" s="18" t="s">
        <v>36</v>
      </c>
      <c r="AC69" s="11"/>
      <c r="AD69" s="11"/>
      <c r="AE69" s="11"/>
      <c r="AF69" s="11"/>
      <c r="AG69" s="11"/>
      <c r="AU69" s="20"/>
      <c r="AV69" s="20"/>
      <c r="AW69" s="20"/>
      <c r="AX69" s="20"/>
      <c r="BD69" s="21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</row>
    <row r="70" spans="1:77" s="7" customFormat="1" ht="27" customHeight="1" x14ac:dyDescent="0.15">
      <c r="A70" s="19" t="s">
        <v>37</v>
      </c>
      <c r="B70" s="13">
        <v>0</v>
      </c>
      <c r="C70" s="14">
        <v>1</v>
      </c>
      <c r="D70" s="14">
        <v>2</v>
      </c>
      <c r="E70" s="14">
        <v>3</v>
      </c>
      <c r="F70" s="14">
        <v>3</v>
      </c>
      <c r="G70" s="15">
        <v>5</v>
      </c>
      <c r="H70" s="62">
        <v>444.21</v>
      </c>
      <c r="I70" s="16">
        <v>34995</v>
      </c>
      <c r="J70" s="17">
        <v>15054</v>
      </c>
      <c r="K70" s="22">
        <v>36278</v>
      </c>
      <c r="L70" s="16">
        <f t="shared" si="7"/>
        <v>-1283</v>
      </c>
      <c r="M70" s="81">
        <f t="shared" si="2"/>
        <v>-3.5365786427035668</v>
      </c>
      <c r="N70" s="108">
        <v>34365</v>
      </c>
      <c r="O70" s="109">
        <v>212</v>
      </c>
      <c r="P70" s="108">
        <v>34772</v>
      </c>
      <c r="Q70" s="109">
        <v>166</v>
      </c>
      <c r="R70" s="17">
        <f t="shared" si="3"/>
        <v>-407</v>
      </c>
      <c r="S70" s="117">
        <v>17924</v>
      </c>
      <c r="T70" s="117">
        <v>17925</v>
      </c>
      <c r="U70" s="17">
        <f t="shared" si="5"/>
        <v>-1</v>
      </c>
      <c r="V70" s="48">
        <f t="shared" si="6"/>
        <v>77.36</v>
      </c>
      <c r="W70" s="117">
        <v>29546</v>
      </c>
      <c r="X70" s="18" t="s">
        <v>37</v>
      </c>
      <c r="AC70" s="11"/>
      <c r="AD70" s="11"/>
      <c r="AE70" s="11"/>
      <c r="AF70" s="11"/>
      <c r="AG70" s="11"/>
      <c r="AU70" s="20"/>
      <c r="AV70" s="20"/>
      <c r="AW70" s="20"/>
      <c r="AX70" s="20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</row>
    <row r="71" spans="1:77" s="7" customFormat="1" ht="27" customHeight="1" x14ac:dyDescent="0.15">
      <c r="A71" s="19" t="s">
        <v>38</v>
      </c>
      <c r="B71" s="13">
        <v>0</v>
      </c>
      <c r="C71" s="14">
        <v>1</v>
      </c>
      <c r="D71" s="14">
        <v>2</v>
      </c>
      <c r="E71" s="14">
        <v>3</v>
      </c>
      <c r="F71" s="14">
        <v>4</v>
      </c>
      <c r="G71" s="15">
        <v>3</v>
      </c>
      <c r="H71" s="57">
        <v>119.05</v>
      </c>
      <c r="I71" s="16">
        <v>59064</v>
      </c>
      <c r="J71" s="17">
        <v>23551</v>
      </c>
      <c r="K71" s="22">
        <v>60353</v>
      </c>
      <c r="L71" s="16">
        <f t="shared" si="7"/>
        <v>-1289</v>
      </c>
      <c r="M71" s="81">
        <f t="shared" si="2"/>
        <v>-2.135767898861697</v>
      </c>
      <c r="N71" s="108">
        <v>58630</v>
      </c>
      <c r="O71" s="109">
        <v>304</v>
      </c>
      <c r="P71" s="108">
        <v>58828</v>
      </c>
      <c r="Q71" s="109">
        <v>225</v>
      </c>
      <c r="R71" s="17">
        <f t="shared" si="3"/>
        <v>-198</v>
      </c>
      <c r="S71" s="117">
        <v>27537</v>
      </c>
      <c r="T71" s="117">
        <v>27298</v>
      </c>
      <c r="U71" s="17">
        <f t="shared" si="5"/>
        <v>239</v>
      </c>
      <c r="V71" s="89">
        <f t="shared" si="6"/>
        <v>492.48</v>
      </c>
      <c r="W71" s="117">
        <v>49832</v>
      </c>
      <c r="X71" s="18" t="s">
        <v>38</v>
      </c>
      <c r="AC71" s="11"/>
      <c r="AD71" s="11"/>
      <c r="AE71" s="11"/>
      <c r="AF71" s="11"/>
      <c r="AG71" s="11"/>
      <c r="AU71" s="20"/>
      <c r="AV71" s="20"/>
      <c r="AW71" s="20"/>
      <c r="AX71" s="20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</row>
    <row r="72" spans="1:77" s="7" customFormat="1" ht="27" customHeight="1" x14ac:dyDescent="0.15">
      <c r="A72" s="19" t="s">
        <v>39</v>
      </c>
      <c r="B72" s="13">
        <v>0</v>
      </c>
      <c r="C72" s="14">
        <v>1</v>
      </c>
      <c r="D72" s="14">
        <v>2</v>
      </c>
      <c r="E72" s="14">
        <v>3</v>
      </c>
      <c r="F72" s="14">
        <v>5</v>
      </c>
      <c r="G72" s="15">
        <v>1</v>
      </c>
      <c r="H72" s="57">
        <v>722.42</v>
      </c>
      <c r="I72" s="16">
        <v>57436</v>
      </c>
      <c r="J72" s="17">
        <v>22632</v>
      </c>
      <c r="K72" s="22">
        <v>59449</v>
      </c>
      <c r="L72" s="16">
        <f t="shared" si="7"/>
        <v>-2013</v>
      </c>
      <c r="M72" s="81">
        <f t="shared" si="2"/>
        <v>-3.3860956450066442</v>
      </c>
      <c r="N72" s="108">
        <v>58345</v>
      </c>
      <c r="O72" s="109">
        <v>394</v>
      </c>
      <c r="P72" s="108">
        <v>58502</v>
      </c>
      <c r="Q72" s="109">
        <v>336</v>
      </c>
      <c r="R72" s="17">
        <f t="shared" si="3"/>
        <v>-157</v>
      </c>
      <c r="S72" s="117">
        <v>27580</v>
      </c>
      <c r="T72" s="117">
        <v>27405</v>
      </c>
      <c r="U72" s="17">
        <f t="shared" si="5"/>
        <v>175</v>
      </c>
      <c r="V72" s="89">
        <f t="shared" si="6"/>
        <v>80.760000000000005</v>
      </c>
      <c r="W72" s="117">
        <v>49166</v>
      </c>
      <c r="X72" s="18" t="s">
        <v>39</v>
      </c>
      <c r="AC72" s="11"/>
      <c r="AD72" s="11"/>
      <c r="AE72" s="11"/>
      <c r="AF72" s="11"/>
      <c r="AG72" s="11"/>
      <c r="AU72" s="20"/>
      <c r="AV72" s="20"/>
      <c r="AW72" s="20"/>
      <c r="AX72" s="20"/>
      <c r="BD72" s="21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</row>
    <row r="73" spans="1:77" s="7" customFormat="1" ht="27" customHeight="1" x14ac:dyDescent="0.15">
      <c r="A73" s="19" t="s">
        <v>153</v>
      </c>
      <c r="B73" s="13">
        <v>0</v>
      </c>
      <c r="C73" s="14">
        <v>1</v>
      </c>
      <c r="D73" s="14">
        <v>2</v>
      </c>
      <c r="E73" s="14">
        <v>3</v>
      </c>
      <c r="F73" s="14">
        <v>6</v>
      </c>
      <c r="G73" s="15">
        <v>0</v>
      </c>
      <c r="H73" s="57">
        <v>397.44</v>
      </c>
      <c r="I73" s="16">
        <v>46390</v>
      </c>
      <c r="J73" s="17">
        <v>18508</v>
      </c>
      <c r="K73" s="22">
        <v>48032</v>
      </c>
      <c r="L73" s="16">
        <f>I73-K73</f>
        <v>-1642</v>
      </c>
      <c r="M73" s="81">
        <f>(L73/K73)*100</f>
        <v>-3.4185542971352429</v>
      </c>
      <c r="N73" s="108">
        <v>46487</v>
      </c>
      <c r="O73" s="109">
        <v>222</v>
      </c>
      <c r="P73" s="108">
        <v>46829</v>
      </c>
      <c r="Q73" s="109">
        <v>181</v>
      </c>
      <c r="R73" s="22">
        <f>N73-P73</f>
        <v>-342</v>
      </c>
      <c r="S73" s="117">
        <v>22256</v>
      </c>
      <c r="T73" s="117">
        <v>22148</v>
      </c>
      <c r="U73" s="22">
        <f>S73-T73</f>
        <v>108</v>
      </c>
      <c r="V73" s="89">
        <f t="shared" si="6"/>
        <v>116.97</v>
      </c>
      <c r="W73" s="117">
        <v>38958</v>
      </c>
      <c r="X73" s="18" t="s">
        <v>153</v>
      </c>
      <c r="AC73" s="11"/>
      <c r="AD73" s="11"/>
      <c r="AE73" s="11"/>
      <c r="AF73" s="11"/>
      <c r="AG73" s="11"/>
      <c r="AU73" s="20"/>
      <c r="AV73" s="20"/>
      <c r="AW73" s="20"/>
      <c r="AX73" s="20"/>
      <c r="BD73" s="21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</row>
    <row r="74" spans="1:77" s="7" customFormat="1" ht="27" customHeight="1" x14ac:dyDescent="0.15">
      <c r="A74" s="19"/>
      <c r="B74" s="13"/>
      <c r="C74" s="14"/>
      <c r="D74" s="14"/>
      <c r="E74" s="14"/>
      <c r="F74" s="14"/>
      <c r="G74" s="15"/>
      <c r="H74" s="57"/>
      <c r="I74" s="16"/>
      <c r="J74" s="17"/>
      <c r="K74" s="22"/>
      <c r="L74" s="22"/>
      <c r="M74" s="81"/>
      <c r="N74" s="108"/>
      <c r="O74" s="109"/>
      <c r="P74" s="108"/>
      <c r="Q74" s="109"/>
      <c r="R74" s="22"/>
      <c r="S74" s="117"/>
      <c r="T74" s="117"/>
      <c r="U74" s="22"/>
      <c r="V74" s="89"/>
      <c r="W74" s="117"/>
      <c r="X74" s="18"/>
      <c r="AC74" s="11"/>
      <c r="AD74" s="11"/>
      <c r="AE74" s="11"/>
      <c r="AF74" s="11"/>
      <c r="AG74" s="11"/>
      <c r="AU74" s="20"/>
      <c r="AV74" s="20"/>
      <c r="AW74" s="20"/>
      <c r="AX74" s="20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</row>
    <row r="75" spans="1:77" s="7" customFormat="1" ht="27" customHeight="1" x14ac:dyDescent="0.15">
      <c r="A75" s="42" t="s">
        <v>217</v>
      </c>
      <c r="B75" s="13"/>
      <c r="C75" s="14"/>
      <c r="D75" s="14"/>
      <c r="E75" s="14"/>
      <c r="F75" s="14"/>
      <c r="G75" s="15"/>
      <c r="H75" s="57">
        <v>5791.59</v>
      </c>
      <c r="I75" s="98">
        <v>308336</v>
      </c>
      <c r="J75" s="17">
        <v>133873</v>
      </c>
      <c r="K75" s="22">
        <f>SUM(K76:K89,K47,K48,K53:K54,K56,K60,K63:K66)</f>
        <v>336254</v>
      </c>
      <c r="L75" s="17">
        <f>I75-K75</f>
        <v>-27918</v>
      </c>
      <c r="M75" s="81">
        <f>(L75/K75)*100</f>
        <v>-8.3026521617586706</v>
      </c>
      <c r="N75" s="108">
        <f>SUM(N76:N89,N47,N48,N53:N54,N56,N60,N63:N66)</f>
        <v>293770</v>
      </c>
      <c r="O75" s="109">
        <f t="shared" ref="O75:T75" si="8">SUM(O76:O89,O47,O48,O53:O54,O56,O60,O63:O66)</f>
        <v>901</v>
      </c>
      <c r="P75" s="108">
        <f t="shared" si="8"/>
        <v>299132</v>
      </c>
      <c r="Q75" s="109">
        <f t="shared" si="8"/>
        <v>787</v>
      </c>
      <c r="R75" s="112">
        <f>N75-P75</f>
        <v>-5362</v>
      </c>
      <c r="S75" s="117">
        <f t="shared" si="8"/>
        <v>152600</v>
      </c>
      <c r="T75" s="117">
        <f t="shared" si="8"/>
        <v>153827</v>
      </c>
      <c r="U75" s="17">
        <f>S75-T75</f>
        <v>-1227</v>
      </c>
      <c r="V75" s="89">
        <f>ROUND(N75/H75,2)</f>
        <v>50.72</v>
      </c>
      <c r="W75" s="98">
        <f>SUM(W76:W89,W47,W48,W53:W54,W56,W60,W63:W66)</f>
        <v>258020</v>
      </c>
      <c r="X75" s="43" t="s">
        <v>217</v>
      </c>
      <c r="AC75" s="11"/>
      <c r="AD75" s="11"/>
      <c r="AE75" s="11"/>
      <c r="AF75" s="11"/>
      <c r="AG75" s="11"/>
      <c r="AU75" s="20"/>
      <c r="AV75" s="20"/>
      <c r="AW75" s="20"/>
      <c r="AX75" s="20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</row>
    <row r="76" spans="1:77" s="7" customFormat="1" ht="27" customHeight="1" x14ac:dyDescent="0.15">
      <c r="A76" s="19" t="s">
        <v>251</v>
      </c>
      <c r="B76" s="13">
        <v>0</v>
      </c>
      <c r="C76" s="14">
        <v>1</v>
      </c>
      <c r="D76" s="14">
        <v>4</v>
      </c>
      <c r="E76" s="14">
        <v>2</v>
      </c>
      <c r="F76" s="14">
        <v>3</v>
      </c>
      <c r="G76" s="15">
        <v>1</v>
      </c>
      <c r="H76" s="57">
        <v>81.36</v>
      </c>
      <c r="I76" s="16">
        <v>7927</v>
      </c>
      <c r="J76" s="17">
        <v>2973</v>
      </c>
      <c r="K76" s="22">
        <v>8778</v>
      </c>
      <c r="L76" s="16">
        <f t="shared" si="7"/>
        <v>-851</v>
      </c>
      <c r="M76" s="81">
        <f t="shared" si="2"/>
        <v>-9.6946912736386412</v>
      </c>
      <c r="N76" s="108">
        <v>7573</v>
      </c>
      <c r="O76" s="109">
        <v>55</v>
      </c>
      <c r="P76" s="108">
        <v>7687</v>
      </c>
      <c r="Q76" s="109">
        <v>44</v>
      </c>
      <c r="R76" s="17">
        <f t="shared" ref="R76:R140" si="9">N76-P76</f>
        <v>-114</v>
      </c>
      <c r="S76" s="117">
        <v>3450</v>
      </c>
      <c r="T76" s="117">
        <v>3450</v>
      </c>
      <c r="U76" s="17"/>
      <c r="V76" s="89">
        <f t="shared" si="6"/>
        <v>93.08</v>
      </c>
      <c r="W76" s="117">
        <v>6679</v>
      </c>
      <c r="X76" s="18" t="s">
        <v>251</v>
      </c>
      <c r="AC76" s="11"/>
      <c r="AD76" s="11"/>
      <c r="AE76" s="11"/>
      <c r="AF76" s="11"/>
      <c r="AG76" s="1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</row>
    <row r="77" spans="1:77" s="7" customFormat="1" ht="27" customHeight="1" x14ac:dyDescent="0.15">
      <c r="A77" s="19" t="s">
        <v>252</v>
      </c>
      <c r="B77" s="13">
        <v>0</v>
      </c>
      <c r="C77" s="14">
        <v>1</v>
      </c>
      <c r="D77" s="14">
        <v>4</v>
      </c>
      <c r="E77" s="14">
        <v>2</v>
      </c>
      <c r="F77" s="14">
        <v>4</v>
      </c>
      <c r="G77" s="15">
        <v>9</v>
      </c>
      <c r="H77" s="57">
        <v>88.19</v>
      </c>
      <c r="I77" s="16">
        <v>5674</v>
      </c>
      <c r="J77" s="17">
        <v>2466</v>
      </c>
      <c r="K77" s="22">
        <v>6194</v>
      </c>
      <c r="L77" s="16">
        <f t="shared" si="7"/>
        <v>-520</v>
      </c>
      <c r="M77" s="81">
        <f t="shared" si="2"/>
        <v>-8.3952211817888287</v>
      </c>
      <c r="N77" s="108">
        <v>5435</v>
      </c>
      <c r="O77" s="109">
        <v>28</v>
      </c>
      <c r="P77" s="108">
        <v>5527</v>
      </c>
      <c r="Q77" s="109">
        <v>15</v>
      </c>
      <c r="R77" s="17">
        <f t="shared" si="9"/>
        <v>-92</v>
      </c>
      <c r="S77" s="117">
        <v>2815</v>
      </c>
      <c r="T77" s="117">
        <v>2832</v>
      </c>
      <c r="U77" s="17">
        <f t="shared" si="5"/>
        <v>-17</v>
      </c>
      <c r="V77" s="89">
        <f t="shared" si="6"/>
        <v>61.63</v>
      </c>
      <c r="W77" s="117">
        <v>4792</v>
      </c>
      <c r="X77" s="18" t="s">
        <v>252</v>
      </c>
      <c r="AC77" s="11"/>
      <c r="AD77" s="11"/>
      <c r="AE77" s="11"/>
      <c r="AF77" s="11"/>
      <c r="AG77" s="1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</row>
    <row r="78" spans="1:77" s="7" customFormat="1" ht="27" customHeight="1" x14ac:dyDescent="0.15">
      <c r="A78" s="19" t="s">
        <v>67</v>
      </c>
      <c r="B78" s="13">
        <v>0</v>
      </c>
      <c r="C78" s="14">
        <v>1</v>
      </c>
      <c r="D78" s="14">
        <v>4</v>
      </c>
      <c r="E78" s="14">
        <v>2</v>
      </c>
      <c r="F78" s="14">
        <v>5</v>
      </c>
      <c r="G78" s="15">
        <v>7</v>
      </c>
      <c r="H78" s="57">
        <v>39.979999999999997</v>
      </c>
      <c r="I78" s="16">
        <v>3479</v>
      </c>
      <c r="J78" s="17">
        <v>1744</v>
      </c>
      <c r="K78" s="22">
        <v>4086</v>
      </c>
      <c r="L78" s="16">
        <f t="shared" si="7"/>
        <v>-607</v>
      </c>
      <c r="M78" s="81">
        <f t="shared" si="2"/>
        <v>-14.855604503181596</v>
      </c>
      <c r="N78" s="108">
        <v>2987</v>
      </c>
      <c r="O78" s="109">
        <v>10</v>
      </c>
      <c r="P78" s="108">
        <v>3125</v>
      </c>
      <c r="Q78" s="109">
        <v>10</v>
      </c>
      <c r="R78" s="17">
        <f t="shared" si="9"/>
        <v>-138</v>
      </c>
      <c r="S78" s="117">
        <v>1778</v>
      </c>
      <c r="T78" s="117">
        <v>1836</v>
      </c>
      <c r="U78" s="17">
        <f t="shared" si="5"/>
        <v>-58</v>
      </c>
      <c r="V78" s="89">
        <f t="shared" si="6"/>
        <v>74.709999999999994</v>
      </c>
      <c r="W78" s="117">
        <v>2706</v>
      </c>
      <c r="X78" s="18" t="s">
        <v>67</v>
      </c>
      <c r="AC78" s="11"/>
      <c r="AD78" s="11"/>
      <c r="AE78" s="11"/>
      <c r="AF78" s="11"/>
      <c r="AG78" s="1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</row>
    <row r="79" spans="1:77" s="7" customFormat="1" ht="27" customHeight="1" x14ac:dyDescent="0.15">
      <c r="A79" s="19" t="s">
        <v>68</v>
      </c>
      <c r="B79" s="13">
        <v>0</v>
      </c>
      <c r="C79" s="14">
        <v>1</v>
      </c>
      <c r="D79" s="14">
        <v>4</v>
      </c>
      <c r="E79" s="14">
        <v>2</v>
      </c>
      <c r="F79" s="14">
        <v>7</v>
      </c>
      <c r="G79" s="15">
        <v>3</v>
      </c>
      <c r="H79" s="57">
        <v>133.74</v>
      </c>
      <c r="I79" s="16">
        <v>5314</v>
      </c>
      <c r="J79" s="17">
        <v>2149</v>
      </c>
      <c r="K79" s="22">
        <v>5896</v>
      </c>
      <c r="L79" s="16">
        <f t="shared" si="7"/>
        <v>-582</v>
      </c>
      <c r="M79" s="81">
        <f t="shared" si="2"/>
        <v>-9.8710990502035276</v>
      </c>
      <c r="N79" s="108">
        <v>5173</v>
      </c>
      <c r="O79" s="109">
        <v>17</v>
      </c>
      <c r="P79" s="108">
        <v>5281</v>
      </c>
      <c r="Q79" s="109">
        <v>12</v>
      </c>
      <c r="R79" s="17">
        <f t="shared" si="9"/>
        <v>-108</v>
      </c>
      <c r="S79" s="117">
        <v>2431</v>
      </c>
      <c r="T79" s="117">
        <v>2440</v>
      </c>
      <c r="U79" s="17">
        <f t="shared" si="5"/>
        <v>-9</v>
      </c>
      <c r="V79" s="89">
        <f t="shared" si="6"/>
        <v>38.68</v>
      </c>
      <c r="W79" s="117">
        <v>4550</v>
      </c>
      <c r="X79" s="18" t="s">
        <v>68</v>
      </c>
      <c r="AC79" s="11"/>
      <c r="AD79" s="11"/>
      <c r="AE79" s="11"/>
      <c r="AF79" s="11"/>
      <c r="AG79" s="11"/>
      <c r="BD79" s="21"/>
    </row>
    <row r="80" spans="1:77" s="7" customFormat="1" ht="27" customHeight="1" x14ac:dyDescent="0.15">
      <c r="A80" s="19" t="s">
        <v>69</v>
      </c>
      <c r="B80" s="13">
        <v>0</v>
      </c>
      <c r="C80" s="14">
        <v>1</v>
      </c>
      <c r="D80" s="14">
        <v>4</v>
      </c>
      <c r="E80" s="14">
        <v>2</v>
      </c>
      <c r="F80" s="14">
        <v>8</v>
      </c>
      <c r="G80" s="15">
        <v>1</v>
      </c>
      <c r="H80" s="57">
        <v>168.52</v>
      </c>
      <c r="I80" s="16">
        <v>11076</v>
      </c>
      <c r="J80" s="17">
        <v>4257</v>
      </c>
      <c r="K80" s="22">
        <v>11691</v>
      </c>
      <c r="L80" s="16">
        <f t="shared" si="7"/>
        <v>-615</v>
      </c>
      <c r="M80" s="81">
        <f t="shared" si="2"/>
        <v>-5.2604567616114961</v>
      </c>
      <c r="N80" s="108">
        <v>10876</v>
      </c>
      <c r="O80" s="109">
        <v>27</v>
      </c>
      <c r="P80" s="108">
        <v>11042</v>
      </c>
      <c r="Q80" s="109">
        <v>22</v>
      </c>
      <c r="R80" s="17">
        <f t="shared" si="9"/>
        <v>-166</v>
      </c>
      <c r="S80" s="117">
        <v>4969</v>
      </c>
      <c r="T80" s="117">
        <v>4994</v>
      </c>
      <c r="U80" s="17">
        <f t="shared" si="5"/>
        <v>-25</v>
      </c>
      <c r="V80" s="89">
        <f t="shared" si="6"/>
        <v>64.540000000000006</v>
      </c>
      <c r="W80" s="117">
        <v>9486</v>
      </c>
      <c r="X80" s="18" t="s">
        <v>69</v>
      </c>
      <c r="AC80" s="11"/>
      <c r="AD80" s="11"/>
      <c r="AE80" s="11"/>
      <c r="AF80" s="11"/>
      <c r="AG80" s="11"/>
      <c r="BD80" s="21"/>
    </row>
    <row r="81" spans="1:77" s="7" customFormat="1" ht="27" customHeight="1" x14ac:dyDescent="0.15">
      <c r="A81" s="19" t="s">
        <v>70</v>
      </c>
      <c r="B81" s="13">
        <v>0</v>
      </c>
      <c r="C81" s="14">
        <v>1</v>
      </c>
      <c r="D81" s="14">
        <v>4</v>
      </c>
      <c r="E81" s="14">
        <v>2</v>
      </c>
      <c r="F81" s="14">
        <v>9</v>
      </c>
      <c r="G81" s="15">
        <v>0</v>
      </c>
      <c r="H81" s="57">
        <v>203.93</v>
      </c>
      <c r="I81" s="16">
        <v>12344</v>
      </c>
      <c r="J81" s="17">
        <v>5186</v>
      </c>
      <c r="K81" s="22">
        <v>13340</v>
      </c>
      <c r="L81" s="16">
        <f t="shared" si="7"/>
        <v>-996</v>
      </c>
      <c r="M81" s="81">
        <f t="shared" si="2"/>
        <v>-7.4662668665667162</v>
      </c>
      <c r="N81" s="108">
        <v>11823</v>
      </c>
      <c r="O81" s="109">
        <v>69</v>
      </c>
      <c r="P81" s="108">
        <v>12052</v>
      </c>
      <c r="Q81" s="109">
        <v>80</v>
      </c>
      <c r="R81" s="17">
        <f t="shared" si="9"/>
        <v>-229</v>
      </c>
      <c r="S81" s="117">
        <v>5883</v>
      </c>
      <c r="T81" s="117">
        <v>5915</v>
      </c>
      <c r="U81" s="17">
        <f t="shared" si="5"/>
        <v>-32</v>
      </c>
      <c r="V81" s="89">
        <f t="shared" si="6"/>
        <v>57.98</v>
      </c>
      <c r="W81" s="117">
        <v>10289</v>
      </c>
      <c r="X81" s="18" t="s">
        <v>70</v>
      </c>
      <c r="AC81" s="11"/>
      <c r="AD81" s="11"/>
      <c r="AE81" s="11"/>
      <c r="AF81" s="11"/>
      <c r="AG81" s="11"/>
      <c r="BD81" s="21"/>
      <c r="BV81" s="21"/>
    </row>
    <row r="82" spans="1:77" s="7" customFormat="1" ht="27" customHeight="1" x14ac:dyDescent="0.15">
      <c r="A82" s="19" t="s">
        <v>71</v>
      </c>
      <c r="B82" s="13">
        <v>0</v>
      </c>
      <c r="C82" s="14">
        <v>1</v>
      </c>
      <c r="D82" s="14">
        <v>4</v>
      </c>
      <c r="E82" s="14">
        <v>3</v>
      </c>
      <c r="F82" s="14">
        <v>0</v>
      </c>
      <c r="G82" s="15">
        <v>3</v>
      </c>
      <c r="H82" s="57">
        <v>150.4</v>
      </c>
      <c r="I82" s="16">
        <v>4577</v>
      </c>
      <c r="J82" s="17">
        <v>1466</v>
      </c>
      <c r="K82" s="22">
        <v>4859</v>
      </c>
      <c r="L82" s="16">
        <f t="shared" si="7"/>
        <v>-282</v>
      </c>
      <c r="M82" s="81">
        <f t="shared" si="2"/>
        <v>-5.8036633052068325</v>
      </c>
      <c r="N82" s="108">
        <v>3216</v>
      </c>
      <c r="O82" s="109">
        <v>3</v>
      </c>
      <c r="P82" s="108">
        <v>3298</v>
      </c>
      <c r="Q82" s="109">
        <v>5</v>
      </c>
      <c r="R82" s="17">
        <f t="shared" si="9"/>
        <v>-82</v>
      </c>
      <c r="S82" s="117">
        <v>1658</v>
      </c>
      <c r="T82" s="117">
        <v>1692</v>
      </c>
      <c r="U82" s="17">
        <f t="shared" si="5"/>
        <v>-34</v>
      </c>
      <c r="V82" s="89">
        <f t="shared" si="6"/>
        <v>21.38</v>
      </c>
      <c r="W82" s="117">
        <v>2903</v>
      </c>
      <c r="X82" s="18" t="s">
        <v>71</v>
      </c>
      <c r="AC82" s="11"/>
      <c r="AD82" s="11"/>
      <c r="AE82" s="11"/>
      <c r="AF82" s="11"/>
      <c r="AG82" s="11"/>
      <c r="BD82" s="21"/>
    </row>
    <row r="83" spans="1:77" s="7" customFormat="1" ht="27" customHeight="1" x14ac:dyDescent="0.15">
      <c r="A83" s="19" t="s">
        <v>72</v>
      </c>
      <c r="B83" s="13">
        <v>0</v>
      </c>
      <c r="C83" s="14">
        <v>1</v>
      </c>
      <c r="D83" s="14">
        <v>4</v>
      </c>
      <c r="E83" s="14">
        <v>3</v>
      </c>
      <c r="F83" s="14">
        <v>1</v>
      </c>
      <c r="G83" s="15">
        <v>1</v>
      </c>
      <c r="H83" s="57">
        <v>101.83</v>
      </c>
      <c r="I83" s="16">
        <v>1985</v>
      </c>
      <c r="J83" s="17">
        <v>850</v>
      </c>
      <c r="K83" s="22">
        <v>2206</v>
      </c>
      <c r="L83" s="16">
        <f t="shared" si="7"/>
        <v>-221</v>
      </c>
      <c r="M83" s="81">
        <f t="shared" si="2"/>
        <v>-10.018132366273798</v>
      </c>
      <c r="N83" s="108">
        <v>1844</v>
      </c>
      <c r="O83" s="109">
        <v>3</v>
      </c>
      <c r="P83" s="108">
        <v>1893</v>
      </c>
      <c r="Q83" s="109">
        <v>3</v>
      </c>
      <c r="R83" s="17">
        <f t="shared" si="9"/>
        <v>-49</v>
      </c>
      <c r="S83" s="117">
        <v>871</v>
      </c>
      <c r="T83" s="117">
        <v>886</v>
      </c>
      <c r="U83" s="17">
        <f t="shared" si="5"/>
        <v>-15</v>
      </c>
      <c r="V83" s="89">
        <f t="shared" si="6"/>
        <v>18.11</v>
      </c>
      <c r="W83" s="117">
        <v>1622</v>
      </c>
      <c r="X83" s="18" t="s">
        <v>72</v>
      </c>
      <c r="AC83" s="11"/>
      <c r="AD83" s="11"/>
      <c r="AE83" s="11"/>
      <c r="AF83" s="11"/>
      <c r="AG83" s="11"/>
      <c r="BD83" s="21"/>
    </row>
    <row r="84" spans="1:77" s="7" customFormat="1" ht="27" customHeight="1" x14ac:dyDescent="0.15">
      <c r="A84" s="19" t="s">
        <v>73</v>
      </c>
      <c r="B84" s="13">
        <v>0</v>
      </c>
      <c r="C84" s="14">
        <v>1</v>
      </c>
      <c r="D84" s="14">
        <v>4</v>
      </c>
      <c r="E84" s="14">
        <v>3</v>
      </c>
      <c r="F84" s="14">
        <v>2</v>
      </c>
      <c r="G84" s="15">
        <v>0</v>
      </c>
      <c r="H84" s="57">
        <v>495.47</v>
      </c>
      <c r="I84" s="16">
        <v>6831</v>
      </c>
      <c r="J84" s="17">
        <v>2570</v>
      </c>
      <c r="K84" s="22">
        <v>7249</v>
      </c>
      <c r="L84" s="16">
        <f t="shared" si="7"/>
        <v>-418</v>
      </c>
      <c r="M84" s="81">
        <f t="shared" si="2"/>
        <v>-5.7663125948406675</v>
      </c>
      <c r="N84" s="108">
        <v>6609</v>
      </c>
      <c r="O84" s="109">
        <v>6</v>
      </c>
      <c r="P84" s="108">
        <v>6701</v>
      </c>
      <c r="Q84" s="109">
        <v>7</v>
      </c>
      <c r="R84" s="17">
        <f t="shared" si="9"/>
        <v>-92</v>
      </c>
      <c r="S84" s="117">
        <v>2966</v>
      </c>
      <c r="T84" s="117">
        <v>2983</v>
      </c>
      <c r="U84" s="17">
        <f t="shared" ref="U84:U149" si="10">S84-T84</f>
        <v>-17</v>
      </c>
      <c r="V84" s="89">
        <f t="shared" si="6"/>
        <v>13.34</v>
      </c>
      <c r="W84" s="117">
        <v>5702</v>
      </c>
      <c r="X84" s="18" t="s">
        <v>73</v>
      </c>
      <c r="AC84" s="11"/>
      <c r="AD84" s="11"/>
      <c r="AE84" s="11"/>
      <c r="AF84" s="11"/>
      <c r="AG84" s="11"/>
      <c r="BD84" s="21"/>
      <c r="BV84" s="21"/>
      <c r="BW84" s="21"/>
      <c r="BX84" s="21"/>
      <c r="BY84" s="21"/>
    </row>
    <row r="85" spans="1:77" s="7" customFormat="1" ht="27" customHeight="1" x14ac:dyDescent="0.15">
      <c r="A85" s="19" t="s">
        <v>74</v>
      </c>
      <c r="B85" s="13">
        <v>0</v>
      </c>
      <c r="C85" s="14">
        <v>1</v>
      </c>
      <c r="D85" s="14">
        <v>4</v>
      </c>
      <c r="E85" s="14">
        <v>3</v>
      </c>
      <c r="F85" s="14">
        <v>3</v>
      </c>
      <c r="G85" s="15">
        <v>8</v>
      </c>
      <c r="H85" s="57">
        <v>48.64</v>
      </c>
      <c r="I85" s="16">
        <v>3091</v>
      </c>
      <c r="J85" s="17">
        <v>1269</v>
      </c>
      <c r="K85" s="22">
        <v>3462</v>
      </c>
      <c r="L85" s="16">
        <f t="shared" si="7"/>
        <v>-371</v>
      </c>
      <c r="M85" s="81">
        <f t="shared" si="2"/>
        <v>-10.716348931253611</v>
      </c>
      <c r="N85" s="108">
        <v>2976</v>
      </c>
      <c r="O85" s="109">
        <v>38</v>
      </c>
      <c r="P85" s="108">
        <v>3020</v>
      </c>
      <c r="Q85" s="109">
        <v>24</v>
      </c>
      <c r="R85" s="17">
        <f t="shared" si="9"/>
        <v>-44</v>
      </c>
      <c r="S85" s="117">
        <v>1421</v>
      </c>
      <c r="T85" s="117">
        <v>1412</v>
      </c>
      <c r="U85" s="17">
        <f t="shared" si="10"/>
        <v>9</v>
      </c>
      <c r="V85" s="89">
        <f t="shared" si="6"/>
        <v>61.18</v>
      </c>
      <c r="W85" s="117">
        <v>2620</v>
      </c>
      <c r="X85" s="18" t="s">
        <v>74</v>
      </c>
      <c r="AC85" s="11"/>
      <c r="AD85" s="11"/>
      <c r="AE85" s="11"/>
      <c r="AF85" s="11"/>
      <c r="AG85" s="11"/>
      <c r="BD85" s="21"/>
    </row>
    <row r="86" spans="1:77" s="7" customFormat="1" ht="27" customHeight="1" x14ac:dyDescent="0.15">
      <c r="A86" s="19" t="s">
        <v>75</v>
      </c>
      <c r="B86" s="13">
        <v>0</v>
      </c>
      <c r="C86" s="14">
        <v>1</v>
      </c>
      <c r="D86" s="14">
        <v>4</v>
      </c>
      <c r="E86" s="14">
        <v>3</v>
      </c>
      <c r="F86" s="14">
        <v>4</v>
      </c>
      <c r="G86" s="15">
        <v>6</v>
      </c>
      <c r="H86" s="57">
        <v>47.18</v>
      </c>
      <c r="I86" s="16">
        <v>2513</v>
      </c>
      <c r="J86" s="17">
        <v>1017</v>
      </c>
      <c r="K86" s="22">
        <v>2730</v>
      </c>
      <c r="L86" s="16">
        <f t="shared" si="7"/>
        <v>-217</v>
      </c>
      <c r="M86" s="81">
        <f t="shared" si="2"/>
        <v>-7.948717948717948</v>
      </c>
      <c r="N86" s="108">
        <v>2424</v>
      </c>
      <c r="O86" s="109">
        <v>3</v>
      </c>
      <c r="P86" s="108">
        <v>2436</v>
      </c>
      <c r="Q86" s="109">
        <v>2</v>
      </c>
      <c r="R86" s="17">
        <f t="shared" si="9"/>
        <v>-12</v>
      </c>
      <c r="S86" s="117">
        <v>1125</v>
      </c>
      <c r="T86" s="117">
        <v>1119</v>
      </c>
      <c r="U86" s="17">
        <f t="shared" si="10"/>
        <v>6</v>
      </c>
      <c r="V86" s="89">
        <f t="shared" si="6"/>
        <v>51.38</v>
      </c>
      <c r="W86" s="117">
        <v>2159</v>
      </c>
      <c r="X86" s="18" t="s">
        <v>75</v>
      </c>
      <c r="AC86" s="11"/>
      <c r="AD86" s="11"/>
      <c r="AE86" s="11"/>
      <c r="AF86" s="11"/>
      <c r="AG86" s="11"/>
      <c r="BD86" s="21"/>
    </row>
    <row r="87" spans="1:77" s="7" customFormat="1" ht="27" customHeight="1" x14ac:dyDescent="0.15">
      <c r="A87" s="19" t="s">
        <v>76</v>
      </c>
      <c r="B87" s="13">
        <v>0</v>
      </c>
      <c r="C87" s="14">
        <v>1</v>
      </c>
      <c r="D87" s="14">
        <v>4</v>
      </c>
      <c r="E87" s="14">
        <v>3</v>
      </c>
      <c r="F87" s="14">
        <v>6</v>
      </c>
      <c r="G87" s="15">
        <v>2</v>
      </c>
      <c r="H87" s="57">
        <v>191.15</v>
      </c>
      <c r="I87" s="16">
        <v>2749</v>
      </c>
      <c r="J87" s="17">
        <v>1005</v>
      </c>
      <c r="K87" s="22">
        <v>3049</v>
      </c>
      <c r="L87" s="16">
        <f t="shared" si="7"/>
        <v>-300</v>
      </c>
      <c r="M87" s="81">
        <f t="shared" si="2"/>
        <v>-9.8392915710068873</v>
      </c>
      <c r="N87" s="108">
        <v>2404</v>
      </c>
      <c r="O87" s="109">
        <v>8</v>
      </c>
      <c r="P87" s="108">
        <v>2503</v>
      </c>
      <c r="Q87" s="109">
        <v>12</v>
      </c>
      <c r="R87" s="17">
        <f t="shared" si="9"/>
        <v>-99</v>
      </c>
      <c r="S87" s="117">
        <v>1129</v>
      </c>
      <c r="T87" s="117">
        <v>1175</v>
      </c>
      <c r="U87" s="17">
        <f t="shared" si="10"/>
        <v>-46</v>
      </c>
      <c r="V87" s="89">
        <f t="shared" si="6"/>
        <v>12.58</v>
      </c>
      <c r="W87" s="117">
        <v>2107</v>
      </c>
      <c r="X87" s="18" t="s">
        <v>76</v>
      </c>
      <c r="AC87" s="11"/>
      <c r="AD87" s="11"/>
      <c r="AE87" s="11"/>
      <c r="AF87" s="11"/>
      <c r="AG87" s="11"/>
      <c r="BD87" s="21"/>
      <c r="BV87" s="21"/>
    </row>
    <row r="88" spans="1:77" s="7" customFormat="1" ht="27" customHeight="1" x14ac:dyDescent="0.15">
      <c r="A88" s="19" t="s">
        <v>77</v>
      </c>
      <c r="B88" s="13">
        <v>0</v>
      </c>
      <c r="C88" s="14">
        <v>1</v>
      </c>
      <c r="D88" s="14">
        <v>4</v>
      </c>
      <c r="E88" s="14">
        <v>3</v>
      </c>
      <c r="F88" s="14">
        <v>7</v>
      </c>
      <c r="G88" s="15">
        <v>1</v>
      </c>
      <c r="H88" s="57">
        <v>158.69999999999999</v>
      </c>
      <c r="I88" s="16">
        <v>1981</v>
      </c>
      <c r="J88" s="17">
        <v>782</v>
      </c>
      <c r="K88" s="22">
        <v>2193</v>
      </c>
      <c r="L88" s="16">
        <f t="shared" si="7"/>
        <v>-212</v>
      </c>
      <c r="M88" s="81">
        <f t="shared" si="2"/>
        <v>-9.6671226630186951</v>
      </c>
      <c r="N88" s="108">
        <v>1868</v>
      </c>
      <c r="O88" s="109">
        <v>2</v>
      </c>
      <c r="P88" s="108">
        <v>1908</v>
      </c>
      <c r="Q88" s="109">
        <v>2</v>
      </c>
      <c r="R88" s="17">
        <f t="shared" si="9"/>
        <v>-40</v>
      </c>
      <c r="S88" s="117">
        <v>837</v>
      </c>
      <c r="T88" s="117">
        <v>841</v>
      </c>
      <c r="U88" s="17">
        <f t="shared" si="10"/>
        <v>-4</v>
      </c>
      <c r="V88" s="89">
        <f t="shared" si="6"/>
        <v>11.77</v>
      </c>
      <c r="W88" s="117">
        <v>1653</v>
      </c>
      <c r="X88" s="18" t="s">
        <v>77</v>
      </c>
      <c r="AC88" s="11"/>
      <c r="AD88" s="11"/>
      <c r="AE88" s="11"/>
      <c r="AF88" s="11"/>
      <c r="AG88" s="11"/>
      <c r="BD88" s="21"/>
    </row>
    <row r="89" spans="1:77" s="7" customFormat="1" ht="27" customHeight="1" x14ac:dyDescent="0.15">
      <c r="A89" s="19" t="s">
        <v>78</v>
      </c>
      <c r="B89" s="13">
        <v>0</v>
      </c>
      <c r="C89" s="14">
        <v>1</v>
      </c>
      <c r="D89" s="14">
        <v>4</v>
      </c>
      <c r="E89" s="14">
        <v>3</v>
      </c>
      <c r="F89" s="14">
        <v>8</v>
      </c>
      <c r="G89" s="15">
        <v>9</v>
      </c>
      <c r="H89" s="83">
        <v>283.35000000000002</v>
      </c>
      <c r="I89" s="17">
        <v>3181</v>
      </c>
      <c r="J89" s="17">
        <v>1333</v>
      </c>
      <c r="K89" s="22">
        <v>3612</v>
      </c>
      <c r="L89" s="16">
        <f t="shared" si="7"/>
        <v>-431</v>
      </c>
      <c r="M89" s="81">
        <f t="shared" si="2"/>
        <v>-11.932447397563676</v>
      </c>
      <c r="N89" s="108">
        <v>3131</v>
      </c>
      <c r="O89" s="109">
        <v>6</v>
      </c>
      <c r="P89" s="108">
        <v>3149</v>
      </c>
      <c r="Q89" s="109">
        <v>4</v>
      </c>
      <c r="R89" s="17">
        <f t="shared" si="9"/>
        <v>-18</v>
      </c>
      <c r="S89" s="117">
        <v>1519</v>
      </c>
      <c r="T89" s="117">
        <v>1528</v>
      </c>
      <c r="U89" s="17">
        <f t="shared" si="10"/>
        <v>-9</v>
      </c>
      <c r="V89" s="89">
        <f t="shared" si="6"/>
        <v>11.05</v>
      </c>
      <c r="W89" s="17">
        <v>2757</v>
      </c>
      <c r="X89" s="18" t="s">
        <v>78</v>
      </c>
      <c r="AC89" s="11"/>
      <c r="AD89" s="11"/>
      <c r="AE89" s="11"/>
      <c r="AF89" s="11"/>
      <c r="AG89" s="11"/>
      <c r="BD89" s="21"/>
    </row>
    <row r="90" spans="1:77" s="7" customFormat="1" ht="27" customHeight="1" x14ac:dyDescent="0.15">
      <c r="A90" s="19"/>
      <c r="B90" s="13"/>
      <c r="C90" s="14"/>
      <c r="D90" s="14"/>
      <c r="E90" s="14"/>
      <c r="F90" s="14"/>
      <c r="G90" s="15"/>
      <c r="H90" s="57"/>
      <c r="I90" s="17"/>
      <c r="J90" s="17"/>
      <c r="K90" s="22"/>
      <c r="L90" s="16"/>
      <c r="M90" s="81"/>
      <c r="N90" s="108"/>
      <c r="O90" s="109"/>
      <c r="P90" s="108"/>
      <c r="Q90" s="109"/>
      <c r="R90" s="16"/>
      <c r="S90" s="117"/>
      <c r="T90" s="117"/>
      <c r="U90" s="17"/>
      <c r="V90" s="89"/>
      <c r="W90" s="17"/>
      <c r="X90" s="18"/>
      <c r="AC90" s="11"/>
      <c r="AD90" s="11"/>
      <c r="AE90" s="11"/>
      <c r="AF90" s="11"/>
      <c r="AG90" s="11"/>
      <c r="BD90" s="21"/>
    </row>
    <row r="91" spans="1:77" s="7" customFormat="1" ht="27" customHeight="1" x14ac:dyDescent="0.15">
      <c r="A91" s="42" t="s">
        <v>213</v>
      </c>
      <c r="B91" s="13"/>
      <c r="C91" s="14"/>
      <c r="D91" s="14"/>
      <c r="E91" s="14"/>
      <c r="F91" s="14"/>
      <c r="G91" s="15"/>
      <c r="H91" s="57">
        <v>3540.15</v>
      </c>
      <c r="I91" s="17">
        <v>2375449</v>
      </c>
      <c r="J91" s="17">
        <v>1097884</v>
      </c>
      <c r="K91" s="22">
        <f t="shared" ref="K91:T91" si="11">SUM(K92:K93,K29,K55,K62,K69,K71,K72)</f>
        <v>2342338</v>
      </c>
      <c r="L91" s="17">
        <f>I91-K91</f>
        <v>33111</v>
      </c>
      <c r="M91" s="81">
        <f>(L91/K91)*100</f>
        <v>1.4135876205739735</v>
      </c>
      <c r="N91" s="108">
        <f t="shared" si="11"/>
        <v>2377490</v>
      </c>
      <c r="O91" s="109">
        <f t="shared" si="11"/>
        <v>15993</v>
      </c>
      <c r="P91" s="108">
        <f t="shared" si="11"/>
        <v>2374577</v>
      </c>
      <c r="Q91" s="109">
        <f t="shared" si="11"/>
        <v>14391</v>
      </c>
      <c r="R91" s="112">
        <f>N91-P91</f>
        <v>2913</v>
      </c>
      <c r="S91" s="117">
        <f t="shared" si="11"/>
        <v>1262322</v>
      </c>
      <c r="T91" s="117">
        <f t="shared" si="11"/>
        <v>1250222</v>
      </c>
      <c r="U91" s="17">
        <f>S91-T91</f>
        <v>12100</v>
      </c>
      <c r="V91" s="89">
        <f>ROUND(N91/H91,2)</f>
        <v>671.58</v>
      </c>
      <c r="W91" s="17">
        <f>SUM(W92:W93,W29,W55,W62,W69,W71,W72)</f>
        <v>2031528</v>
      </c>
      <c r="X91" s="43" t="s">
        <v>213</v>
      </c>
      <c r="AC91" s="11"/>
      <c r="AD91" s="11"/>
      <c r="AE91" s="11"/>
      <c r="AF91" s="11"/>
      <c r="AG91" s="11"/>
      <c r="AU91" s="20"/>
      <c r="AV91" s="20"/>
      <c r="AW91" s="20"/>
      <c r="AX91" s="20"/>
      <c r="BD91" s="21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</row>
    <row r="92" spans="1:77" s="7" customFormat="1" ht="27" customHeight="1" x14ac:dyDescent="0.15">
      <c r="A92" s="19" t="s">
        <v>40</v>
      </c>
      <c r="B92" s="13">
        <v>0</v>
      </c>
      <c r="C92" s="14">
        <v>1</v>
      </c>
      <c r="D92" s="14">
        <v>3</v>
      </c>
      <c r="E92" s="14">
        <v>0</v>
      </c>
      <c r="F92" s="14">
        <v>3</v>
      </c>
      <c r="G92" s="15">
        <v>0</v>
      </c>
      <c r="H92" s="57">
        <v>422.86</v>
      </c>
      <c r="I92" s="16">
        <v>17278</v>
      </c>
      <c r="J92" s="17">
        <v>7327</v>
      </c>
      <c r="K92" s="22">
        <v>18766</v>
      </c>
      <c r="L92" s="16">
        <f t="shared" si="7"/>
        <v>-1488</v>
      </c>
      <c r="M92" s="81">
        <f t="shared" si="2"/>
        <v>-7.9292337205584564</v>
      </c>
      <c r="N92" s="108">
        <v>16061</v>
      </c>
      <c r="O92" s="109">
        <v>98</v>
      </c>
      <c r="P92" s="108">
        <v>16365</v>
      </c>
      <c r="Q92" s="109">
        <v>84</v>
      </c>
      <c r="R92" s="17">
        <f t="shared" si="9"/>
        <v>-304</v>
      </c>
      <c r="S92" s="117">
        <v>7652</v>
      </c>
      <c r="T92" s="117">
        <v>7646</v>
      </c>
      <c r="U92" s="17">
        <f t="shared" si="10"/>
        <v>6</v>
      </c>
      <c r="V92" s="89">
        <f>ROUND(N92/H92,2)</f>
        <v>37.979999999999997</v>
      </c>
      <c r="W92" s="117">
        <v>14250</v>
      </c>
      <c r="X92" s="18" t="s">
        <v>40</v>
      </c>
      <c r="AC92" s="11"/>
      <c r="AD92" s="11"/>
      <c r="AE92" s="11"/>
      <c r="AF92" s="11"/>
      <c r="AG92" s="11"/>
      <c r="AU92" s="20"/>
      <c r="AV92" s="20"/>
      <c r="AW92" s="20"/>
      <c r="AX92" s="20"/>
      <c r="BD92" s="21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</row>
    <row r="93" spans="1:77" s="7" customFormat="1" ht="27" customHeight="1" x14ac:dyDescent="0.15">
      <c r="A93" s="19" t="s">
        <v>41</v>
      </c>
      <c r="B93" s="13">
        <v>0</v>
      </c>
      <c r="C93" s="14">
        <v>1</v>
      </c>
      <c r="D93" s="14">
        <v>3</v>
      </c>
      <c r="E93" s="14">
        <v>0</v>
      </c>
      <c r="F93" s="14">
        <v>4</v>
      </c>
      <c r="G93" s="15">
        <v>8</v>
      </c>
      <c r="H93" s="57">
        <v>78.040000000000006</v>
      </c>
      <c r="I93" s="16">
        <v>3329</v>
      </c>
      <c r="J93" s="17">
        <v>1070</v>
      </c>
      <c r="K93" s="22">
        <v>3515</v>
      </c>
      <c r="L93" s="16">
        <f t="shared" si="7"/>
        <v>-186</v>
      </c>
      <c r="M93" s="81">
        <f t="shared" si="2"/>
        <v>-5.291607396870555</v>
      </c>
      <c r="N93" s="108">
        <v>3101</v>
      </c>
      <c r="O93" s="109">
        <v>6</v>
      </c>
      <c r="P93" s="108">
        <v>3173</v>
      </c>
      <c r="Q93" s="109">
        <v>2</v>
      </c>
      <c r="R93" s="17">
        <f t="shared" si="9"/>
        <v>-72</v>
      </c>
      <c r="S93" s="117">
        <v>1390</v>
      </c>
      <c r="T93" s="117">
        <v>1409</v>
      </c>
      <c r="U93" s="17">
        <f t="shared" si="10"/>
        <v>-19</v>
      </c>
      <c r="V93" s="89">
        <f>ROUND(N93/H93,2)</f>
        <v>39.74</v>
      </c>
      <c r="W93" s="117">
        <v>2679</v>
      </c>
      <c r="X93" s="18" t="s">
        <v>41</v>
      </c>
      <c r="AC93" s="11"/>
      <c r="AD93" s="11"/>
      <c r="AE93" s="11"/>
      <c r="AF93" s="11"/>
      <c r="AG93" s="11"/>
      <c r="AU93" s="20"/>
      <c r="AV93" s="20"/>
      <c r="AW93" s="20"/>
      <c r="AX93" s="20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</row>
    <row r="94" spans="1:77" s="7" customFormat="1" ht="27" customHeight="1" x14ac:dyDescent="0.15">
      <c r="A94" s="19"/>
      <c r="B94" s="13"/>
      <c r="C94" s="14"/>
      <c r="D94" s="14"/>
      <c r="E94" s="14"/>
      <c r="F94" s="14"/>
      <c r="G94" s="15"/>
      <c r="H94" s="57"/>
      <c r="I94" s="17"/>
      <c r="J94" s="17"/>
      <c r="K94" s="22"/>
      <c r="L94" s="22"/>
      <c r="M94" s="81"/>
      <c r="N94" s="108"/>
      <c r="O94" s="109"/>
      <c r="P94" s="108"/>
      <c r="Q94" s="109"/>
      <c r="R94" s="22"/>
      <c r="S94" s="117"/>
      <c r="T94" s="117"/>
      <c r="U94" s="22"/>
      <c r="V94" s="89"/>
      <c r="W94" s="117"/>
      <c r="X94" s="18"/>
      <c r="AC94" s="11"/>
      <c r="AD94" s="11"/>
      <c r="AE94" s="11"/>
      <c r="AF94" s="11"/>
      <c r="AG94" s="11"/>
      <c r="AU94" s="20"/>
      <c r="AV94" s="20"/>
      <c r="AW94" s="20"/>
      <c r="AX94" s="20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</row>
    <row r="95" spans="1:77" s="7" customFormat="1" ht="27" customHeight="1" x14ac:dyDescent="0.15">
      <c r="A95" s="42" t="s">
        <v>216</v>
      </c>
      <c r="B95" s="13"/>
      <c r="C95" s="14"/>
      <c r="D95" s="14"/>
      <c r="E95" s="14"/>
      <c r="F95" s="14"/>
      <c r="G95" s="15"/>
      <c r="H95" s="57">
        <v>4305.87</v>
      </c>
      <c r="I95" s="17">
        <v>215522</v>
      </c>
      <c r="J95" s="17">
        <v>98016</v>
      </c>
      <c r="K95" s="17">
        <f t="shared" ref="K95:T95" si="12">SUM(K96:K114,K41)</f>
        <v>232940</v>
      </c>
      <c r="L95" s="17">
        <f>I95-K95</f>
        <v>-17418</v>
      </c>
      <c r="M95" s="89">
        <f>(L95/K95)*100</f>
        <v>-7.4774620073838758</v>
      </c>
      <c r="N95" s="17">
        <f t="shared" si="12"/>
        <v>209584</v>
      </c>
      <c r="O95" s="17">
        <f t="shared" si="12"/>
        <v>4052</v>
      </c>
      <c r="P95" s="17">
        <f t="shared" si="12"/>
        <v>213005</v>
      </c>
      <c r="Q95" s="17">
        <f t="shared" si="12"/>
        <v>3454</v>
      </c>
      <c r="R95" s="17">
        <f>N95-P95</f>
        <v>-3421</v>
      </c>
      <c r="S95" s="17">
        <f t="shared" si="12"/>
        <v>113392</v>
      </c>
      <c r="T95" s="17">
        <f t="shared" si="12"/>
        <v>114011</v>
      </c>
      <c r="U95" s="17">
        <f>S95-T95</f>
        <v>-619</v>
      </c>
      <c r="V95" s="89">
        <f t="shared" ref="V95:V157" si="13">ROUND(N95/H95,2)</f>
        <v>48.67</v>
      </c>
      <c r="W95" s="17">
        <f>SUM(W96:W114,W41)</f>
        <v>180221</v>
      </c>
      <c r="X95" s="43" t="s">
        <v>216</v>
      </c>
      <c r="AC95" s="11"/>
      <c r="AD95" s="11"/>
      <c r="AE95" s="11"/>
      <c r="AF95" s="11"/>
      <c r="AG95" s="11"/>
      <c r="AU95" s="20"/>
      <c r="AV95" s="20"/>
      <c r="AW95" s="20"/>
      <c r="AX95" s="20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</row>
    <row r="96" spans="1:77" s="7" customFormat="1" ht="27" customHeight="1" x14ac:dyDescent="0.15">
      <c r="A96" s="19" t="s">
        <v>49</v>
      </c>
      <c r="B96" s="13">
        <v>0</v>
      </c>
      <c r="C96" s="14">
        <v>1</v>
      </c>
      <c r="D96" s="14">
        <v>3</v>
      </c>
      <c r="E96" s="14">
        <v>9</v>
      </c>
      <c r="F96" s="14">
        <v>1</v>
      </c>
      <c r="G96" s="15">
        <v>9</v>
      </c>
      <c r="H96" s="57">
        <v>437.18</v>
      </c>
      <c r="I96" s="16">
        <v>1499</v>
      </c>
      <c r="J96" s="17">
        <v>661</v>
      </c>
      <c r="K96" s="22">
        <v>1781</v>
      </c>
      <c r="L96" s="16">
        <f t="shared" si="7"/>
        <v>-282</v>
      </c>
      <c r="M96" s="81">
        <f t="shared" ref="M96:M158" si="14">(L96/K96)*100</f>
        <v>-15.833801235261088</v>
      </c>
      <c r="N96" s="108">
        <v>1477</v>
      </c>
      <c r="O96" s="109">
        <v>1</v>
      </c>
      <c r="P96" s="108">
        <v>1517</v>
      </c>
      <c r="Q96" s="109">
        <v>1</v>
      </c>
      <c r="R96" s="17">
        <f t="shared" si="9"/>
        <v>-40</v>
      </c>
      <c r="S96" s="117">
        <v>827</v>
      </c>
      <c r="T96" s="117">
        <v>839</v>
      </c>
      <c r="U96" s="17">
        <f t="shared" si="10"/>
        <v>-12</v>
      </c>
      <c r="V96" s="89">
        <f t="shared" si="13"/>
        <v>3.38</v>
      </c>
      <c r="W96" s="117">
        <v>1320</v>
      </c>
      <c r="X96" s="18" t="s">
        <v>49</v>
      </c>
      <c r="AC96" s="11"/>
      <c r="AD96" s="11"/>
      <c r="AE96" s="11"/>
      <c r="AF96" s="11"/>
      <c r="AG96" s="11"/>
      <c r="AU96" s="20"/>
      <c r="AV96" s="20"/>
      <c r="AW96" s="20"/>
      <c r="AX96" s="20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</row>
    <row r="97" spans="1:77" s="7" customFormat="1" ht="27" customHeight="1" x14ac:dyDescent="0.15">
      <c r="A97" s="19" t="s">
        <v>50</v>
      </c>
      <c r="B97" s="13">
        <v>0</v>
      </c>
      <c r="C97" s="14">
        <v>1</v>
      </c>
      <c r="D97" s="14">
        <v>3</v>
      </c>
      <c r="E97" s="14">
        <v>9</v>
      </c>
      <c r="F97" s="14">
        <v>2</v>
      </c>
      <c r="G97" s="15">
        <v>7</v>
      </c>
      <c r="H97" s="57">
        <v>95.25</v>
      </c>
      <c r="I97" s="16">
        <v>3137</v>
      </c>
      <c r="J97" s="17">
        <v>1420</v>
      </c>
      <c r="K97" s="22">
        <v>3443</v>
      </c>
      <c r="L97" s="16">
        <f t="shared" si="7"/>
        <v>-306</v>
      </c>
      <c r="M97" s="81">
        <f t="shared" si="14"/>
        <v>-8.8875980249782156</v>
      </c>
      <c r="N97" s="108">
        <v>2994</v>
      </c>
      <c r="O97" s="109">
        <v>58</v>
      </c>
      <c r="P97" s="108">
        <v>3048</v>
      </c>
      <c r="Q97" s="109">
        <v>58</v>
      </c>
      <c r="R97" s="17">
        <f t="shared" si="9"/>
        <v>-54</v>
      </c>
      <c r="S97" s="117">
        <v>1705</v>
      </c>
      <c r="T97" s="117">
        <v>1722</v>
      </c>
      <c r="U97" s="17">
        <f t="shared" si="10"/>
        <v>-17</v>
      </c>
      <c r="V97" s="89">
        <f t="shared" si="13"/>
        <v>31.43</v>
      </c>
      <c r="W97" s="117">
        <v>2587</v>
      </c>
      <c r="X97" s="18" t="s">
        <v>50</v>
      </c>
      <c r="AC97" s="11"/>
      <c r="AD97" s="11"/>
      <c r="AE97" s="11"/>
      <c r="AF97" s="11"/>
      <c r="AG97" s="11"/>
      <c r="AU97" s="20"/>
      <c r="AV97" s="20"/>
      <c r="AW97" s="20"/>
      <c r="AX97" s="20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</row>
    <row r="98" spans="1:77" s="7" customFormat="1" ht="27" customHeight="1" x14ac:dyDescent="0.15">
      <c r="A98" s="19" t="s">
        <v>51</v>
      </c>
      <c r="B98" s="13">
        <v>0</v>
      </c>
      <c r="C98" s="14">
        <v>1</v>
      </c>
      <c r="D98" s="14">
        <v>3</v>
      </c>
      <c r="E98" s="14">
        <v>9</v>
      </c>
      <c r="F98" s="14">
        <v>3</v>
      </c>
      <c r="G98" s="15">
        <v>5</v>
      </c>
      <c r="H98" s="57">
        <v>345.65</v>
      </c>
      <c r="I98" s="16">
        <v>3082</v>
      </c>
      <c r="J98" s="17">
        <v>1336</v>
      </c>
      <c r="K98" s="22">
        <v>3250</v>
      </c>
      <c r="L98" s="16">
        <f t="shared" si="7"/>
        <v>-168</v>
      </c>
      <c r="M98" s="81">
        <f t="shared" si="14"/>
        <v>-5.1692307692307686</v>
      </c>
      <c r="N98" s="108">
        <v>2837</v>
      </c>
      <c r="O98" s="109">
        <v>8</v>
      </c>
      <c r="P98" s="108">
        <v>2904</v>
      </c>
      <c r="Q98" s="109">
        <v>5</v>
      </c>
      <c r="R98" s="17">
        <f t="shared" si="9"/>
        <v>-67</v>
      </c>
      <c r="S98" s="117">
        <v>1501</v>
      </c>
      <c r="T98" s="117">
        <v>1520</v>
      </c>
      <c r="U98" s="17">
        <f t="shared" si="10"/>
        <v>-19</v>
      </c>
      <c r="V98" s="89">
        <f t="shared" si="13"/>
        <v>8.2100000000000009</v>
      </c>
      <c r="W98" s="117">
        <v>2429</v>
      </c>
      <c r="X98" s="18" t="s">
        <v>51</v>
      </c>
      <c r="AC98" s="11"/>
      <c r="AD98" s="11"/>
      <c r="AE98" s="11"/>
      <c r="AF98" s="11"/>
      <c r="AG98" s="11"/>
      <c r="AU98" s="20"/>
      <c r="AV98" s="20"/>
      <c r="AW98" s="20"/>
      <c r="AX98" s="20"/>
      <c r="BD98" s="21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</row>
    <row r="99" spans="1:77" s="7" customFormat="1" ht="27" customHeight="1" x14ac:dyDescent="0.15">
      <c r="A99" s="19" t="s">
        <v>52</v>
      </c>
      <c r="B99" s="13">
        <v>0</v>
      </c>
      <c r="C99" s="14">
        <v>1</v>
      </c>
      <c r="D99" s="14">
        <v>3</v>
      </c>
      <c r="E99" s="14">
        <v>9</v>
      </c>
      <c r="F99" s="14">
        <v>4</v>
      </c>
      <c r="G99" s="15">
        <v>3</v>
      </c>
      <c r="H99" s="57">
        <v>449.78</v>
      </c>
      <c r="I99" s="16">
        <v>4843</v>
      </c>
      <c r="J99" s="17">
        <v>2086</v>
      </c>
      <c r="K99" s="22">
        <v>5292</v>
      </c>
      <c r="L99" s="16">
        <f t="shared" si="7"/>
        <v>-449</v>
      </c>
      <c r="M99" s="81">
        <f t="shared" si="14"/>
        <v>-8.4845049130763428</v>
      </c>
      <c r="N99" s="108">
        <v>4717</v>
      </c>
      <c r="O99" s="109">
        <v>34</v>
      </c>
      <c r="P99" s="108">
        <v>4767</v>
      </c>
      <c r="Q99" s="109">
        <v>22</v>
      </c>
      <c r="R99" s="17">
        <f t="shared" si="9"/>
        <v>-50</v>
      </c>
      <c r="S99" s="117">
        <v>2330</v>
      </c>
      <c r="T99" s="117">
        <v>2326</v>
      </c>
      <c r="U99" s="17">
        <f t="shared" si="10"/>
        <v>4</v>
      </c>
      <c r="V99" s="89">
        <f t="shared" si="13"/>
        <v>10.49</v>
      </c>
      <c r="W99" s="117">
        <v>4075</v>
      </c>
      <c r="X99" s="18" t="s">
        <v>52</v>
      </c>
      <c r="AC99" s="11"/>
      <c r="AD99" s="11"/>
      <c r="AE99" s="11"/>
      <c r="AF99" s="11"/>
      <c r="AG99" s="11"/>
      <c r="AU99" s="20"/>
      <c r="AV99" s="20"/>
      <c r="AW99" s="20"/>
      <c r="AX99" s="20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</row>
    <row r="100" spans="1:77" s="7" customFormat="1" ht="27" customHeight="1" x14ac:dyDescent="0.15">
      <c r="A100" s="19" t="s">
        <v>53</v>
      </c>
      <c r="B100" s="13">
        <v>0</v>
      </c>
      <c r="C100" s="14">
        <v>1</v>
      </c>
      <c r="D100" s="14">
        <v>3</v>
      </c>
      <c r="E100" s="14">
        <v>9</v>
      </c>
      <c r="F100" s="14">
        <v>5</v>
      </c>
      <c r="G100" s="15">
        <v>1</v>
      </c>
      <c r="H100" s="57">
        <v>197.13</v>
      </c>
      <c r="I100" s="16">
        <v>4958</v>
      </c>
      <c r="J100" s="17">
        <v>2274</v>
      </c>
      <c r="K100" s="22">
        <v>4823</v>
      </c>
      <c r="L100" s="16">
        <f t="shared" si="7"/>
        <v>135</v>
      </c>
      <c r="M100" s="81">
        <f t="shared" si="14"/>
        <v>2.7990877047480822</v>
      </c>
      <c r="N100" s="108">
        <v>5298</v>
      </c>
      <c r="O100" s="109">
        <v>500</v>
      </c>
      <c r="P100" s="108">
        <v>5203</v>
      </c>
      <c r="Q100" s="109">
        <v>431</v>
      </c>
      <c r="R100" s="17">
        <f t="shared" si="9"/>
        <v>95</v>
      </c>
      <c r="S100" s="117">
        <v>2769</v>
      </c>
      <c r="T100" s="117">
        <v>2696</v>
      </c>
      <c r="U100" s="17">
        <f t="shared" si="10"/>
        <v>73</v>
      </c>
      <c r="V100" s="89">
        <f t="shared" si="13"/>
        <v>26.88</v>
      </c>
      <c r="W100" s="117">
        <v>4016</v>
      </c>
      <c r="X100" s="18" t="s">
        <v>53</v>
      </c>
      <c r="AC100" s="11"/>
      <c r="AD100" s="11"/>
      <c r="AE100" s="11"/>
      <c r="AF100" s="11"/>
      <c r="AG100" s="11"/>
      <c r="AU100" s="20"/>
      <c r="AV100" s="20"/>
      <c r="AW100" s="20"/>
      <c r="AX100" s="20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</row>
    <row r="101" spans="1:77" s="7" customFormat="1" ht="27" customHeight="1" x14ac:dyDescent="0.15">
      <c r="A101" s="19" t="s">
        <v>253</v>
      </c>
      <c r="B101" s="13">
        <v>0</v>
      </c>
      <c r="C101" s="14">
        <v>1</v>
      </c>
      <c r="D101" s="14">
        <v>3</v>
      </c>
      <c r="E101" s="14">
        <v>9</v>
      </c>
      <c r="F101" s="14">
        <v>6</v>
      </c>
      <c r="G101" s="15">
        <v>0</v>
      </c>
      <c r="H101" s="57">
        <v>114.25</v>
      </c>
      <c r="I101" s="16">
        <v>2103</v>
      </c>
      <c r="J101" s="17">
        <v>855</v>
      </c>
      <c r="K101" s="22">
        <v>2189</v>
      </c>
      <c r="L101" s="16">
        <f t="shared" si="7"/>
        <v>-86</v>
      </c>
      <c r="M101" s="81">
        <f t="shared" si="14"/>
        <v>-3.9287345820009136</v>
      </c>
      <c r="N101" s="108">
        <v>2102</v>
      </c>
      <c r="O101" s="109">
        <v>24</v>
      </c>
      <c r="P101" s="108">
        <v>2088</v>
      </c>
      <c r="Q101" s="109">
        <v>21</v>
      </c>
      <c r="R101" s="17">
        <f t="shared" si="9"/>
        <v>14</v>
      </c>
      <c r="S101" s="117">
        <v>961</v>
      </c>
      <c r="T101" s="117">
        <v>953</v>
      </c>
      <c r="U101" s="17">
        <f t="shared" si="10"/>
        <v>8</v>
      </c>
      <c r="V101" s="89">
        <f t="shared" si="13"/>
        <v>18.399999999999999</v>
      </c>
      <c r="W101" s="117">
        <v>1757</v>
      </c>
      <c r="X101" s="18" t="s">
        <v>253</v>
      </c>
      <c r="AC101" s="11"/>
      <c r="AD101" s="11"/>
      <c r="AE101" s="11"/>
      <c r="AF101" s="11"/>
      <c r="AG101" s="11"/>
      <c r="AU101" s="20"/>
      <c r="AV101" s="20"/>
      <c r="AW101" s="20"/>
      <c r="AX101" s="20"/>
      <c r="BD101" s="21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  <row r="102" spans="1:77" s="7" customFormat="1" ht="27" customHeight="1" x14ac:dyDescent="0.15">
      <c r="A102" s="19" t="s">
        <v>54</v>
      </c>
      <c r="B102" s="13">
        <v>0</v>
      </c>
      <c r="C102" s="14">
        <v>1</v>
      </c>
      <c r="D102" s="14">
        <v>3</v>
      </c>
      <c r="E102" s="14">
        <v>9</v>
      </c>
      <c r="F102" s="14">
        <v>7</v>
      </c>
      <c r="G102" s="15">
        <v>8</v>
      </c>
      <c r="H102" s="57">
        <v>119.84</v>
      </c>
      <c r="I102" s="16">
        <v>1907</v>
      </c>
      <c r="J102" s="17">
        <v>915</v>
      </c>
      <c r="K102" s="22">
        <v>2034</v>
      </c>
      <c r="L102" s="16">
        <f t="shared" ref="L102:L166" si="15">I102-K102</f>
        <v>-127</v>
      </c>
      <c r="M102" s="81">
        <f t="shared" si="14"/>
        <v>-6.24385447394297</v>
      </c>
      <c r="N102" s="108">
        <v>2047</v>
      </c>
      <c r="O102" s="109">
        <v>252</v>
      </c>
      <c r="P102" s="108">
        <v>2049</v>
      </c>
      <c r="Q102" s="109">
        <v>208</v>
      </c>
      <c r="R102" s="17">
        <f t="shared" si="9"/>
        <v>-2</v>
      </c>
      <c r="S102" s="117">
        <v>1109</v>
      </c>
      <c r="T102" s="117">
        <v>1086</v>
      </c>
      <c r="U102" s="17">
        <f t="shared" si="10"/>
        <v>23</v>
      </c>
      <c r="V102" s="89">
        <f t="shared" si="13"/>
        <v>17.079999999999998</v>
      </c>
      <c r="W102" s="117">
        <v>1516</v>
      </c>
      <c r="X102" s="18" t="s">
        <v>54</v>
      </c>
      <c r="AC102" s="11"/>
      <c r="AD102" s="11"/>
      <c r="AE102" s="11"/>
      <c r="AF102" s="11"/>
      <c r="AG102" s="11"/>
      <c r="AU102" s="20"/>
      <c r="AV102" s="20"/>
      <c r="AW102" s="20"/>
      <c r="AX102" s="20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</row>
    <row r="103" spans="1:77" s="7" customFormat="1" ht="27" customHeight="1" x14ac:dyDescent="0.15">
      <c r="A103" s="19" t="s">
        <v>55</v>
      </c>
      <c r="B103" s="13">
        <v>0</v>
      </c>
      <c r="C103" s="14">
        <v>1</v>
      </c>
      <c r="D103" s="14">
        <v>3</v>
      </c>
      <c r="E103" s="14">
        <v>9</v>
      </c>
      <c r="F103" s="14">
        <v>8</v>
      </c>
      <c r="G103" s="15">
        <v>6</v>
      </c>
      <c r="H103" s="62">
        <v>189.41</v>
      </c>
      <c r="I103" s="16">
        <v>2294</v>
      </c>
      <c r="J103" s="17">
        <v>1123</v>
      </c>
      <c r="K103" s="22">
        <v>2490</v>
      </c>
      <c r="L103" s="16">
        <f t="shared" si="15"/>
        <v>-196</v>
      </c>
      <c r="M103" s="81">
        <f t="shared" si="14"/>
        <v>-7.8714859437750997</v>
      </c>
      <c r="N103" s="108">
        <v>2209</v>
      </c>
      <c r="O103" s="109">
        <v>68</v>
      </c>
      <c r="P103" s="108">
        <v>2248</v>
      </c>
      <c r="Q103" s="109">
        <v>57</v>
      </c>
      <c r="R103" s="17">
        <f t="shared" si="9"/>
        <v>-39</v>
      </c>
      <c r="S103" s="117">
        <v>1254</v>
      </c>
      <c r="T103" s="117">
        <v>1272</v>
      </c>
      <c r="U103" s="17">
        <f t="shared" si="10"/>
        <v>-18</v>
      </c>
      <c r="V103" s="48">
        <f t="shared" si="13"/>
        <v>11.66</v>
      </c>
      <c r="W103" s="117">
        <v>1886</v>
      </c>
      <c r="X103" s="18" t="s">
        <v>55</v>
      </c>
      <c r="AC103" s="11"/>
      <c r="AD103" s="11"/>
      <c r="AE103" s="11"/>
      <c r="AF103" s="11"/>
      <c r="AG103" s="11"/>
      <c r="AU103" s="20"/>
      <c r="AV103" s="20"/>
      <c r="AW103" s="20"/>
      <c r="AX103" s="20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</row>
    <row r="104" spans="1:77" s="7" customFormat="1" ht="27" customHeight="1" x14ac:dyDescent="0.15">
      <c r="A104" s="19" t="s">
        <v>56</v>
      </c>
      <c r="B104" s="13">
        <v>0</v>
      </c>
      <c r="C104" s="14">
        <v>1</v>
      </c>
      <c r="D104" s="14">
        <v>3</v>
      </c>
      <c r="E104" s="14">
        <v>9</v>
      </c>
      <c r="F104" s="14">
        <v>9</v>
      </c>
      <c r="G104" s="15">
        <v>4</v>
      </c>
      <c r="H104" s="62">
        <v>231.49</v>
      </c>
      <c r="I104" s="16">
        <v>3187</v>
      </c>
      <c r="J104" s="17">
        <v>1281</v>
      </c>
      <c r="K104" s="22">
        <v>3811</v>
      </c>
      <c r="L104" s="16">
        <f t="shared" si="15"/>
        <v>-624</v>
      </c>
      <c r="M104" s="81">
        <f t="shared" si="14"/>
        <v>-16.373655208606667</v>
      </c>
      <c r="N104" s="108">
        <v>3042</v>
      </c>
      <c r="O104" s="109">
        <v>53</v>
      </c>
      <c r="P104" s="108">
        <v>3080</v>
      </c>
      <c r="Q104" s="109">
        <v>38</v>
      </c>
      <c r="R104" s="17">
        <f t="shared" si="9"/>
        <v>-38</v>
      </c>
      <c r="S104" s="117">
        <v>1505</v>
      </c>
      <c r="T104" s="117">
        <v>1484</v>
      </c>
      <c r="U104" s="17">
        <f t="shared" si="10"/>
        <v>21</v>
      </c>
      <c r="V104" s="48">
        <f t="shared" si="13"/>
        <v>13.14</v>
      </c>
      <c r="W104" s="117">
        <v>2548</v>
      </c>
      <c r="X104" s="18" t="s">
        <v>56</v>
      </c>
      <c r="AC104" s="11"/>
      <c r="AD104" s="11"/>
      <c r="AE104" s="11"/>
      <c r="AF104" s="11"/>
      <c r="AG104" s="11"/>
      <c r="AU104" s="20"/>
      <c r="AV104" s="20"/>
      <c r="AW104" s="20"/>
      <c r="AX104" s="20"/>
      <c r="BD104" s="21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</row>
    <row r="105" spans="1:77" s="7" customFormat="1" ht="27" customHeight="1" x14ac:dyDescent="0.15">
      <c r="A105" s="19" t="s">
        <v>57</v>
      </c>
      <c r="B105" s="13">
        <v>0</v>
      </c>
      <c r="C105" s="14">
        <v>1</v>
      </c>
      <c r="D105" s="14">
        <v>4</v>
      </c>
      <c r="E105" s="14">
        <v>0</v>
      </c>
      <c r="F105" s="14">
        <v>0</v>
      </c>
      <c r="G105" s="15">
        <v>1</v>
      </c>
      <c r="H105" s="57">
        <v>261.33999999999997</v>
      </c>
      <c r="I105" s="16">
        <v>15018</v>
      </c>
      <c r="J105" s="17">
        <v>6974</v>
      </c>
      <c r="K105" s="22">
        <v>15568</v>
      </c>
      <c r="L105" s="16">
        <f t="shared" si="15"/>
        <v>-550</v>
      </c>
      <c r="M105" s="81">
        <f t="shared" si="14"/>
        <v>-3.5328879753340181</v>
      </c>
      <c r="N105" s="108">
        <v>16642</v>
      </c>
      <c r="O105" s="109">
        <v>1977</v>
      </c>
      <c r="P105" s="108">
        <v>16432</v>
      </c>
      <c r="Q105" s="109">
        <v>1570</v>
      </c>
      <c r="R105" s="17">
        <f t="shared" si="9"/>
        <v>210</v>
      </c>
      <c r="S105" s="117">
        <v>9400</v>
      </c>
      <c r="T105" s="117">
        <v>9055</v>
      </c>
      <c r="U105" s="17">
        <f t="shared" si="10"/>
        <v>345</v>
      </c>
      <c r="V105" s="89">
        <f t="shared" si="13"/>
        <v>63.68</v>
      </c>
      <c r="W105" s="117">
        <v>12286</v>
      </c>
      <c r="X105" s="18" t="s">
        <v>57</v>
      </c>
      <c r="AC105" s="11"/>
      <c r="AD105" s="11"/>
      <c r="AE105" s="11"/>
      <c r="AF105" s="11"/>
      <c r="AG105" s="11"/>
      <c r="AU105" s="20"/>
      <c r="AV105" s="20"/>
      <c r="AW105" s="20"/>
      <c r="AX105" s="20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</row>
    <row r="106" spans="1:77" s="7" customFormat="1" ht="27" customHeight="1" x14ac:dyDescent="0.15">
      <c r="A106" s="19" t="s">
        <v>58</v>
      </c>
      <c r="B106" s="13">
        <v>0</v>
      </c>
      <c r="C106" s="14">
        <v>1</v>
      </c>
      <c r="D106" s="14">
        <v>4</v>
      </c>
      <c r="E106" s="14">
        <v>0</v>
      </c>
      <c r="F106" s="14">
        <v>1</v>
      </c>
      <c r="G106" s="15">
        <v>0</v>
      </c>
      <c r="H106" s="57">
        <v>304.92</v>
      </c>
      <c r="I106" s="16">
        <v>6224</v>
      </c>
      <c r="J106" s="17">
        <v>2854</v>
      </c>
      <c r="K106" s="22">
        <v>6428</v>
      </c>
      <c r="L106" s="16">
        <f t="shared" si="15"/>
        <v>-204</v>
      </c>
      <c r="M106" s="81">
        <f t="shared" si="14"/>
        <v>-3.1736154324828876</v>
      </c>
      <c r="N106" s="108">
        <v>5942</v>
      </c>
      <c r="O106" s="109">
        <v>15</v>
      </c>
      <c r="P106" s="108">
        <v>6034</v>
      </c>
      <c r="Q106" s="109">
        <v>12</v>
      </c>
      <c r="R106" s="17">
        <f t="shared" si="9"/>
        <v>-92</v>
      </c>
      <c r="S106" s="117">
        <v>2887</v>
      </c>
      <c r="T106" s="117">
        <v>2878</v>
      </c>
      <c r="U106" s="17">
        <f t="shared" si="10"/>
        <v>9</v>
      </c>
      <c r="V106" s="89">
        <f t="shared" si="13"/>
        <v>19.489999999999998</v>
      </c>
      <c r="W106" s="117">
        <v>5117</v>
      </c>
      <c r="X106" s="18" t="s">
        <v>58</v>
      </c>
      <c r="AC106" s="11"/>
      <c r="AD106" s="11"/>
      <c r="AE106" s="11"/>
      <c r="AF106" s="11"/>
      <c r="AG106" s="11"/>
      <c r="AU106" s="20"/>
      <c r="AV106" s="20"/>
      <c r="AW106" s="20"/>
      <c r="AX106" s="20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</row>
    <row r="107" spans="1:77" s="7" customFormat="1" ht="27" customHeight="1" x14ac:dyDescent="0.15">
      <c r="A107" s="19" t="s">
        <v>59</v>
      </c>
      <c r="B107" s="13">
        <v>0</v>
      </c>
      <c r="C107" s="14">
        <v>1</v>
      </c>
      <c r="D107" s="14">
        <v>4</v>
      </c>
      <c r="E107" s="14">
        <v>0</v>
      </c>
      <c r="F107" s="14">
        <v>2</v>
      </c>
      <c r="G107" s="15">
        <v>8</v>
      </c>
      <c r="H107" s="57">
        <v>70.599999999999994</v>
      </c>
      <c r="I107" s="16">
        <v>13042</v>
      </c>
      <c r="J107" s="17">
        <v>6228</v>
      </c>
      <c r="K107" s="22">
        <v>14451</v>
      </c>
      <c r="L107" s="16">
        <f t="shared" si="15"/>
        <v>-1409</v>
      </c>
      <c r="M107" s="81">
        <f t="shared" si="14"/>
        <v>-9.7501902982492563</v>
      </c>
      <c r="N107" s="108">
        <v>12623</v>
      </c>
      <c r="O107" s="109">
        <v>50</v>
      </c>
      <c r="P107" s="108">
        <v>12931</v>
      </c>
      <c r="Q107" s="109">
        <v>45</v>
      </c>
      <c r="R107" s="17">
        <f t="shared" si="9"/>
        <v>-308</v>
      </c>
      <c r="S107" s="117">
        <v>6821</v>
      </c>
      <c r="T107" s="117">
        <v>6930</v>
      </c>
      <c r="U107" s="17">
        <f t="shared" si="10"/>
        <v>-109</v>
      </c>
      <c r="V107" s="89">
        <f t="shared" si="13"/>
        <v>178.8</v>
      </c>
      <c r="W107" s="117">
        <v>10972</v>
      </c>
      <c r="X107" s="18" t="s">
        <v>59</v>
      </c>
      <c r="AC107" s="11"/>
      <c r="AD107" s="11"/>
      <c r="AE107" s="11"/>
      <c r="AF107" s="11"/>
      <c r="AG107" s="11"/>
      <c r="AU107" s="20"/>
      <c r="AV107" s="20"/>
      <c r="AW107" s="20"/>
      <c r="AX107" s="20"/>
      <c r="BD107" s="21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</row>
    <row r="108" spans="1:77" s="7" customFormat="1" ht="27" customHeight="1" x14ac:dyDescent="0.15">
      <c r="A108" s="19" t="s">
        <v>287</v>
      </c>
      <c r="B108" s="13">
        <v>0</v>
      </c>
      <c r="C108" s="14">
        <v>1</v>
      </c>
      <c r="D108" s="14">
        <v>4</v>
      </c>
      <c r="E108" s="14">
        <v>0</v>
      </c>
      <c r="F108" s="14">
        <v>3</v>
      </c>
      <c r="G108" s="15">
        <v>6</v>
      </c>
      <c r="H108" s="57">
        <v>82.27</v>
      </c>
      <c r="I108" s="16">
        <v>1771</v>
      </c>
      <c r="J108" s="17">
        <v>886</v>
      </c>
      <c r="K108" s="22">
        <v>1883</v>
      </c>
      <c r="L108" s="16">
        <f t="shared" si="15"/>
        <v>-112</v>
      </c>
      <c r="M108" s="81">
        <f t="shared" si="14"/>
        <v>-5.9479553903345721</v>
      </c>
      <c r="N108" s="108">
        <v>1652</v>
      </c>
      <c r="O108" s="109">
        <v>4</v>
      </c>
      <c r="P108" s="108">
        <v>1671</v>
      </c>
      <c r="Q108" s="109">
        <v>3</v>
      </c>
      <c r="R108" s="17">
        <f t="shared" si="9"/>
        <v>-19</v>
      </c>
      <c r="S108" s="117">
        <v>909</v>
      </c>
      <c r="T108" s="117">
        <v>904</v>
      </c>
      <c r="U108" s="17">
        <f t="shared" si="10"/>
        <v>5</v>
      </c>
      <c r="V108" s="89">
        <f t="shared" si="13"/>
        <v>20.079999999999998</v>
      </c>
      <c r="W108" s="117">
        <v>1452</v>
      </c>
      <c r="X108" s="18" t="s">
        <v>60</v>
      </c>
      <c r="AC108" s="11"/>
      <c r="AD108" s="11"/>
      <c r="AE108" s="11"/>
      <c r="AF108" s="11"/>
      <c r="AG108" s="11"/>
      <c r="AU108" s="20"/>
      <c r="AV108" s="20"/>
      <c r="AW108" s="20"/>
      <c r="AX108" s="20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</row>
    <row r="109" spans="1:77" s="7" customFormat="1" ht="27" customHeight="1" x14ac:dyDescent="0.15">
      <c r="A109" s="19" t="s">
        <v>61</v>
      </c>
      <c r="B109" s="13">
        <v>0</v>
      </c>
      <c r="C109" s="14">
        <v>1</v>
      </c>
      <c r="D109" s="14">
        <v>4</v>
      </c>
      <c r="E109" s="14">
        <v>0</v>
      </c>
      <c r="F109" s="14">
        <v>4</v>
      </c>
      <c r="G109" s="15">
        <v>4</v>
      </c>
      <c r="H109" s="57">
        <v>147.79</v>
      </c>
      <c r="I109" s="16">
        <v>1004</v>
      </c>
      <c r="J109" s="17">
        <v>434</v>
      </c>
      <c r="K109" s="22">
        <v>1122</v>
      </c>
      <c r="L109" s="16">
        <f t="shared" si="15"/>
        <v>-118</v>
      </c>
      <c r="M109" s="81">
        <f t="shared" si="14"/>
        <v>-10.51693404634581</v>
      </c>
      <c r="N109" s="108">
        <v>861</v>
      </c>
      <c r="O109" s="109">
        <v>2</v>
      </c>
      <c r="P109" s="108">
        <v>893</v>
      </c>
      <c r="Q109" s="109">
        <v>2</v>
      </c>
      <c r="R109" s="17">
        <f t="shared" si="9"/>
        <v>-32</v>
      </c>
      <c r="S109" s="117">
        <v>477</v>
      </c>
      <c r="T109" s="117">
        <v>489</v>
      </c>
      <c r="U109" s="17">
        <f t="shared" si="10"/>
        <v>-12</v>
      </c>
      <c r="V109" s="89">
        <f t="shared" si="13"/>
        <v>5.83</v>
      </c>
      <c r="W109" s="117">
        <v>771</v>
      </c>
      <c r="X109" s="18" t="s">
        <v>61</v>
      </c>
      <c r="AC109" s="11"/>
      <c r="AD109" s="11"/>
      <c r="AE109" s="11"/>
      <c r="AF109" s="11"/>
      <c r="AG109" s="11"/>
      <c r="AU109" s="20"/>
      <c r="AV109" s="20"/>
      <c r="AW109" s="20"/>
      <c r="AX109" s="20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</row>
    <row r="110" spans="1:77" s="7" customFormat="1" ht="27" customHeight="1" x14ac:dyDescent="0.15">
      <c r="A110" s="19" t="s">
        <v>62</v>
      </c>
      <c r="B110" s="13">
        <v>0</v>
      </c>
      <c r="C110" s="14">
        <v>1</v>
      </c>
      <c r="D110" s="14">
        <v>4</v>
      </c>
      <c r="E110" s="14">
        <v>0</v>
      </c>
      <c r="F110" s="14">
        <v>5</v>
      </c>
      <c r="G110" s="15">
        <v>2</v>
      </c>
      <c r="H110" s="57">
        <v>238.13</v>
      </c>
      <c r="I110" s="16">
        <v>2115</v>
      </c>
      <c r="J110" s="17">
        <v>994</v>
      </c>
      <c r="K110" s="22">
        <v>2516</v>
      </c>
      <c r="L110" s="16">
        <f t="shared" si="15"/>
        <v>-401</v>
      </c>
      <c r="M110" s="81">
        <f t="shared" si="14"/>
        <v>-15.937996820349762</v>
      </c>
      <c r="N110" s="108">
        <v>2043</v>
      </c>
      <c r="O110" s="109">
        <v>3</v>
      </c>
      <c r="P110" s="108">
        <v>2121</v>
      </c>
      <c r="Q110" s="109">
        <v>4</v>
      </c>
      <c r="R110" s="17">
        <f t="shared" si="9"/>
        <v>-78</v>
      </c>
      <c r="S110" s="117">
        <v>1105</v>
      </c>
      <c r="T110" s="117">
        <v>1123</v>
      </c>
      <c r="U110" s="17">
        <f t="shared" si="10"/>
        <v>-18</v>
      </c>
      <c r="V110" s="89">
        <f t="shared" si="13"/>
        <v>8.58</v>
      </c>
      <c r="W110" s="117">
        <v>1821</v>
      </c>
      <c r="X110" s="18" t="s">
        <v>62</v>
      </c>
      <c r="AC110" s="11"/>
      <c r="AD110" s="11"/>
      <c r="AE110" s="11"/>
      <c r="AF110" s="11"/>
      <c r="AG110" s="11"/>
      <c r="AU110" s="20"/>
      <c r="AV110" s="20"/>
      <c r="AW110" s="20"/>
      <c r="AX110" s="20"/>
      <c r="BD110" s="21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</row>
    <row r="111" spans="1:77" s="7" customFormat="1" ht="27" customHeight="1" x14ac:dyDescent="0.15">
      <c r="A111" s="19" t="s">
        <v>63</v>
      </c>
      <c r="B111" s="13">
        <v>0</v>
      </c>
      <c r="C111" s="14">
        <v>1</v>
      </c>
      <c r="D111" s="14">
        <v>4</v>
      </c>
      <c r="E111" s="14">
        <v>0</v>
      </c>
      <c r="F111" s="14">
        <v>6</v>
      </c>
      <c r="G111" s="15">
        <v>1</v>
      </c>
      <c r="H111" s="57">
        <v>188.36</v>
      </c>
      <c r="I111" s="16">
        <v>3188</v>
      </c>
      <c r="J111" s="17">
        <v>1446</v>
      </c>
      <c r="K111" s="22">
        <v>3611</v>
      </c>
      <c r="L111" s="16">
        <f t="shared" si="15"/>
        <v>-423</v>
      </c>
      <c r="M111" s="81">
        <f t="shared" si="14"/>
        <v>-11.714206590972029</v>
      </c>
      <c r="N111" s="108">
        <v>3092</v>
      </c>
      <c r="O111" s="109">
        <v>44</v>
      </c>
      <c r="P111" s="108">
        <v>3185</v>
      </c>
      <c r="Q111" s="109">
        <v>46</v>
      </c>
      <c r="R111" s="17">
        <f t="shared" si="9"/>
        <v>-93</v>
      </c>
      <c r="S111" s="117">
        <v>1767</v>
      </c>
      <c r="T111" s="117">
        <v>1813</v>
      </c>
      <c r="U111" s="17">
        <f t="shared" si="10"/>
        <v>-46</v>
      </c>
      <c r="V111" s="89">
        <f t="shared" si="13"/>
        <v>16.420000000000002</v>
      </c>
      <c r="W111" s="117">
        <v>2741</v>
      </c>
      <c r="X111" s="18" t="s">
        <v>63</v>
      </c>
      <c r="AC111" s="11"/>
      <c r="AD111" s="11"/>
      <c r="AE111" s="11"/>
      <c r="AF111" s="11"/>
      <c r="AG111" s="11"/>
      <c r="AU111" s="20"/>
      <c r="AV111" s="20"/>
      <c r="AW111" s="20"/>
      <c r="AX111" s="20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</row>
    <row r="112" spans="1:77" s="7" customFormat="1" ht="27" customHeight="1" x14ac:dyDescent="0.15">
      <c r="A112" s="19" t="s">
        <v>64</v>
      </c>
      <c r="B112" s="13">
        <v>0</v>
      </c>
      <c r="C112" s="14">
        <v>1</v>
      </c>
      <c r="D112" s="14">
        <v>4</v>
      </c>
      <c r="E112" s="14">
        <v>0</v>
      </c>
      <c r="F112" s="14">
        <v>7</v>
      </c>
      <c r="G112" s="15">
        <v>9</v>
      </c>
      <c r="H112" s="57">
        <v>167.96</v>
      </c>
      <c r="I112" s="16">
        <v>3498</v>
      </c>
      <c r="J112" s="17">
        <v>1480</v>
      </c>
      <c r="K112" s="22">
        <v>3800</v>
      </c>
      <c r="L112" s="16">
        <f t="shared" si="15"/>
        <v>-302</v>
      </c>
      <c r="M112" s="81">
        <f t="shared" si="14"/>
        <v>-7.9473684210526319</v>
      </c>
      <c r="N112" s="108">
        <v>3321</v>
      </c>
      <c r="O112" s="109">
        <v>26</v>
      </c>
      <c r="P112" s="108">
        <v>3386</v>
      </c>
      <c r="Q112" s="109">
        <v>40</v>
      </c>
      <c r="R112" s="17">
        <f t="shared" si="9"/>
        <v>-65</v>
      </c>
      <c r="S112" s="117">
        <v>1702</v>
      </c>
      <c r="T112" s="117">
        <v>1747</v>
      </c>
      <c r="U112" s="17">
        <f t="shared" si="10"/>
        <v>-45</v>
      </c>
      <c r="V112" s="89">
        <f t="shared" si="13"/>
        <v>19.77</v>
      </c>
      <c r="W112" s="117">
        <v>2847</v>
      </c>
      <c r="X112" s="18" t="s">
        <v>64</v>
      </c>
      <c r="AC112" s="11"/>
      <c r="AD112" s="11"/>
      <c r="AE112" s="11"/>
      <c r="AF112" s="11"/>
      <c r="AG112" s="11"/>
      <c r="AU112" s="20"/>
      <c r="AV112" s="20"/>
      <c r="AW112" s="20"/>
      <c r="AX112" s="20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</row>
    <row r="113" spans="1:77" s="7" customFormat="1" ht="27" customHeight="1" x14ac:dyDescent="0.15">
      <c r="A113" s="19" t="s">
        <v>65</v>
      </c>
      <c r="B113" s="13">
        <v>0</v>
      </c>
      <c r="C113" s="14">
        <v>1</v>
      </c>
      <c r="D113" s="14">
        <v>4</v>
      </c>
      <c r="E113" s="14">
        <v>0</v>
      </c>
      <c r="F113" s="14">
        <v>8</v>
      </c>
      <c r="G113" s="15">
        <v>7</v>
      </c>
      <c r="H113" s="57">
        <v>140.59</v>
      </c>
      <c r="I113" s="16">
        <v>19607</v>
      </c>
      <c r="J113" s="17">
        <v>8769</v>
      </c>
      <c r="K113" s="22">
        <v>21258</v>
      </c>
      <c r="L113" s="16">
        <f t="shared" si="15"/>
        <v>-1651</v>
      </c>
      <c r="M113" s="81">
        <f t="shared" si="14"/>
        <v>-7.7664879104337183</v>
      </c>
      <c r="N113" s="108">
        <v>18894</v>
      </c>
      <c r="O113" s="109">
        <v>143</v>
      </c>
      <c r="P113" s="108">
        <v>19238</v>
      </c>
      <c r="Q113" s="109">
        <v>137</v>
      </c>
      <c r="R113" s="17">
        <f t="shared" si="9"/>
        <v>-344</v>
      </c>
      <c r="S113" s="117">
        <v>9927</v>
      </c>
      <c r="T113" s="117">
        <v>9986</v>
      </c>
      <c r="U113" s="17">
        <f t="shared" si="10"/>
        <v>-59</v>
      </c>
      <c r="V113" s="89">
        <f t="shared" si="13"/>
        <v>134.38999999999999</v>
      </c>
      <c r="W113" s="117">
        <v>16408</v>
      </c>
      <c r="X113" s="18" t="s">
        <v>65</v>
      </c>
      <c r="AC113" s="11"/>
      <c r="AD113" s="11"/>
      <c r="AE113" s="11"/>
      <c r="AF113" s="11"/>
      <c r="AG113" s="11"/>
      <c r="AU113" s="20"/>
      <c r="AV113" s="20"/>
      <c r="AW113" s="20"/>
      <c r="AX113" s="20"/>
      <c r="BD113" s="21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</row>
    <row r="114" spans="1:77" s="7" customFormat="1" ht="27" customHeight="1" x14ac:dyDescent="0.15">
      <c r="A114" s="19" t="s">
        <v>66</v>
      </c>
      <c r="B114" s="13">
        <v>0</v>
      </c>
      <c r="C114" s="14">
        <v>1</v>
      </c>
      <c r="D114" s="14">
        <v>4</v>
      </c>
      <c r="E114" s="14">
        <v>0</v>
      </c>
      <c r="F114" s="14">
        <v>9</v>
      </c>
      <c r="G114" s="15">
        <v>5</v>
      </c>
      <c r="H114" s="57">
        <v>280.08999999999997</v>
      </c>
      <c r="I114" s="16">
        <v>1121</v>
      </c>
      <c r="J114" s="17">
        <v>534</v>
      </c>
      <c r="K114" s="22">
        <v>1262</v>
      </c>
      <c r="L114" s="16">
        <f t="shared" si="15"/>
        <v>-141</v>
      </c>
      <c r="M114" s="81">
        <f t="shared" si="14"/>
        <v>-11.172741679873218</v>
      </c>
      <c r="N114" s="108">
        <v>1262</v>
      </c>
      <c r="O114" s="109">
        <v>159</v>
      </c>
      <c r="P114" s="108">
        <v>1262</v>
      </c>
      <c r="Q114" s="109">
        <v>160</v>
      </c>
      <c r="R114" s="17"/>
      <c r="S114" s="117">
        <v>727</v>
      </c>
      <c r="T114" s="117">
        <v>726</v>
      </c>
      <c r="U114" s="17">
        <f t="shared" si="10"/>
        <v>1</v>
      </c>
      <c r="V114" s="89">
        <f t="shared" si="13"/>
        <v>4.51</v>
      </c>
      <c r="W114" s="117">
        <v>934</v>
      </c>
      <c r="X114" s="18" t="s">
        <v>66</v>
      </c>
      <c r="AC114" s="11"/>
      <c r="AD114" s="11"/>
      <c r="AE114" s="11"/>
      <c r="AF114" s="11"/>
      <c r="AG114" s="11"/>
      <c r="AU114" s="20"/>
      <c r="AV114" s="20"/>
      <c r="AW114" s="20"/>
      <c r="AX114" s="20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</row>
    <row r="115" spans="1:77" s="7" customFormat="1" ht="27" customHeight="1" x14ac:dyDescent="0.15">
      <c r="A115" s="19"/>
      <c r="B115" s="13"/>
      <c r="C115" s="14"/>
      <c r="D115" s="14"/>
      <c r="E115" s="14"/>
      <c r="F115" s="14"/>
      <c r="G115" s="15"/>
      <c r="H115" s="57"/>
      <c r="I115" s="17"/>
      <c r="J115" s="17"/>
      <c r="K115" s="22"/>
      <c r="L115" s="22"/>
      <c r="M115" s="81"/>
      <c r="N115" s="108"/>
      <c r="O115" s="109"/>
      <c r="P115" s="108"/>
      <c r="Q115" s="109"/>
      <c r="R115" s="22"/>
      <c r="S115" s="117"/>
      <c r="T115" s="117"/>
      <c r="U115" s="22"/>
      <c r="V115" s="89"/>
      <c r="W115" s="117"/>
      <c r="X115" s="18"/>
      <c r="AC115" s="11"/>
      <c r="AD115" s="11"/>
      <c r="AE115" s="11"/>
      <c r="AF115" s="11"/>
      <c r="AG115" s="11"/>
      <c r="AU115" s="20"/>
      <c r="AV115" s="20"/>
      <c r="AW115" s="20"/>
      <c r="AX115" s="20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</row>
    <row r="116" spans="1:77" s="7" customFormat="1" ht="27" customHeight="1" x14ac:dyDescent="0.15">
      <c r="A116" s="42" t="s">
        <v>222</v>
      </c>
      <c r="B116" s="13"/>
      <c r="C116" s="14"/>
      <c r="D116" s="14"/>
      <c r="E116" s="14"/>
      <c r="F116" s="14"/>
      <c r="G116" s="15"/>
      <c r="H116" s="57">
        <v>3697.04</v>
      </c>
      <c r="I116" s="17">
        <v>401755</v>
      </c>
      <c r="J116" s="17">
        <v>183546</v>
      </c>
      <c r="K116" s="17">
        <f t="shared" ref="K116:T116" si="16">SUM(K117:K123,K43,K51,K68,K70)</f>
        <v>416289</v>
      </c>
      <c r="L116" s="17">
        <f>I116-K116</f>
        <v>-14534</v>
      </c>
      <c r="M116" s="89">
        <f>(L116/K116)*100</f>
        <v>-3.4913245365599379</v>
      </c>
      <c r="N116" s="17">
        <f t="shared" si="16"/>
        <v>391990</v>
      </c>
      <c r="O116" s="17">
        <f t="shared" si="16"/>
        <v>1973</v>
      </c>
      <c r="P116" s="17">
        <f t="shared" si="16"/>
        <v>396043</v>
      </c>
      <c r="Q116" s="17">
        <f t="shared" si="16"/>
        <v>1688</v>
      </c>
      <c r="R116" s="17">
        <f>N116-P116</f>
        <v>-4053</v>
      </c>
      <c r="S116" s="17">
        <f t="shared" si="16"/>
        <v>205606</v>
      </c>
      <c r="T116" s="17">
        <f t="shared" si="16"/>
        <v>205510</v>
      </c>
      <c r="U116" s="17">
        <f>S116-T116</f>
        <v>96</v>
      </c>
      <c r="V116" s="89">
        <f t="shared" si="13"/>
        <v>106.03</v>
      </c>
      <c r="W116" s="17">
        <f t="shared" ref="W116" si="17">SUM(W117:W123,W43,W51,W68,W70)</f>
        <v>335768</v>
      </c>
      <c r="X116" s="43" t="s">
        <v>222</v>
      </c>
      <c r="AC116" s="11"/>
      <c r="AD116" s="11"/>
      <c r="AE116" s="11"/>
      <c r="AF116" s="11"/>
      <c r="AG116" s="11"/>
    </row>
    <row r="117" spans="1:77" s="7" customFormat="1" ht="27" customHeight="1" x14ac:dyDescent="0.15">
      <c r="A117" s="19" t="s">
        <v>108</v>
      </c>
      <c r="B117" s="13">
        <v>0</v>
      </c>
      <c r="C117" s="14">
        <v>1</v>
      </c>
      <c r="D117" s="14">
        <v>5</v>
      </c>
      <c r="E117" s="14">
        <v>7</v>
      </c>
      <c r="F117" s="14">
        <v>1</v>
      </c>
      <c r="G117" s="15">
        <v>7</v>
      </c>
      <c r="H117" s="57">
        <v>233.57</v>
      </c>
      <c r="I117" s="16">
        <v>4291</v>
      </c>
      <c r="J117" s="17">
        <v>1973</v>
      </c>
      <c r="K117" s="22">
        <v>4528</v>
      </c>
      <c r="L117" s="16">
        <f t="shared" si="15"/>
        <v>-237</v>
      </c>
      <c r="M117" s="81">
        <f t="shared" si="14"/>
        <v>-5.2340989399293285</v>
      </c>
      <c r="N117" s="108">
        <v>3991</v>
      </c>
      <c r="O117" s="109">
        <v>72</v>
      </c>
      <c r="P117" s="108">
        <v>4080</v>
      </c>
      <c r="Q117" s="109">
        <v>56</v>
      </c>
      <c r="R117" s="17">
        <f t="shared" si="9"/>
        <v>-89</v>
      </c>
      <c r="S117" s="117">
        <v>2190</v>
      </c>
      <c r="T117" s="117">
        <v>2220</v>
      </c>
      <c r="U117" s="17">
        <f t="shared" si="10"/>
        <v>-30</v>
      </c>
      <c r="V117" s="89">
        <f t="shared" si="13"/>
        <v>17.09</v>
      </c>
      <c r="W117" s="117">
        <v>3418</v>
      </c>
      <c r="X117" s="18" t="s">
        <v>108</v>
      </c>
      <c r="AC117" s="11"/>
      <c r="AD117" s="11"/>
      <c r="AE117" s="11"/>
      <c r="AF117" s="11"/>
      <c r="AG117" s="11"/>
    </row>
    <row r="118" spans="1:77" s="7" customFormat="1" ht="27" customHeight="1" x14ac:dyDescent="0.15">
      <c r="A118" s="19" t="s">
        <v>109</v>
      </c>
      <c r="B118" s="13">
        <v>0</v>
      </c>
      <c r="C118" s="14">
        <v>1</v>
      </c>
      <c r="D118" s="14">
        <v>5</v>
      </c>
      <c r="E118" s="14">
        <v>7</v>
      </c>
      <c r="F118" s="14">
        <v>5</v>
      </c>
      <c r="G118" s="15">
        <v>0</v>
      </c>
      <c r="H118" s="62">
        <v>205.01</v>
      </c>
      <c r="I118" s="16">
        <v>2922</v>
      </c>
      <c r="J118" s="17">
        <v>1168</v>
      </c>
      <c r="K118" s="22">
        <v>3232</v>
      </c>
      <c r="L118" s="16">
        <f t="shared" si="15"/>
        <v>-310</v>
      </c>
      <c r="M118" s="81">
        <f t="shared" si="14"/>
        <v>-9.5915841584158414</v>
      </c>
      <c r="N118" s="108">
        <v>2513</v>
      </c>
      <c r="O118" s="109">
        <v>29</v>
      </c>
      <c r="P118" s="108">
        <v>2601</v>
      </c>
      <c r="Q118" s="109">
        <v>36</v>
      </c>
      <c r="R118" s="17">
        <f t="shared" si="9"/>
        <v>-88</v>
      </c>
      <c r="S118" s="117">
        <v>1318</v>
      </c>
      <c r="T118" s="117">
        <v>1354</v>
      </c>
      <c r="U118" s="17">
        <f t="shared" si="10"/>
        <v>-36</v>
      </c>
      <c r="V118" s="48">
        <f t="shared" si="13"/>
        <v>12.26</v>
      </c>
      <c r="W118" s="117">
        <v>2157</v>
      </c>
      <c r="X118" s="18" t="s">
        <v>109</v>
      </c>
      <c r="AC118" s="11"/>
      <c r="AD118" s="11"/>
      <c r="AE118" s="11"/>
      <c r="AF118" s="11"/>
      <c r="AG118" s="11"/>
    </row>
    <row r="119" spans="1:77" s="7" customFormat="1" ht="27" customHeight="1" x14ac:dyDescent="0.15">
      <c r="A119" s="19" t="s">
        <v>110</v>
      </c>
      <c r="B119" s="13">
        <v>0</v>
      </c>
      <c r="C119" s="14">
        <v>1</v>
      </c>
      <c r="D119" s="14">
        <v>5</v>
      </c>
      <c r="E119" s="14">
        <v>7</v>
      </c>
      <c r="F119" s="14">
        <v>8</v>
      </c>
      <c r="G119" s="15">
        <v>4</v>
      </c>
      <c r="H119" s="57">
        <v>425.64</v>
      </c>
      <c r="I119" s="16">
        <v>17740</v>
      </c>
      <c r="J119" s="17">
        <v>7955</v>
      </c>
      <c r="K119" s="22">
        <v>19376</v>
      </c>
      <c r="L119" s="16">
        <f t="shared" si="15"/>
        <v>-1636</v>
      </c>
      <c r="M119" s="81">
        <f t="shared" si="14"/>
        <v>-8.4434351775392233</v>
      </c>
      <c r="N119" s="108">
        <v>16981</v>
      </c>
      <c r="O119" s="109">
        <v>165</v>
      </c>
      <c r="P119" s="108">
        <v>17314</v>
      </c>
      <c r="Q119" s="109">
        <v>117</v>
      </c>
      <c r="R119" s="17">
        <f t="shared" si="9"/>
        <v>-333</v>
      </c>
      <c r="S119" s="117">
        <v>9484</v>
      </c>
      <c r="T119" s="117">
        <v>9529</v>
      </c>
      <c r="U119" s="17">
        <f t="shared" si="10"/>
        <v>-45</v>
      </c>
      <c r="V119" s="89">
        <f t="shared" si="13"/>
        <v>39.9</v>
      </c>
      <c r="W119" s="117">
        <v>15122</v>
      </c>
      <c r="X119" s="18" t="s">
        <v>110</v>
      </c>
      <c r="AC119" s="11"/>
      <c r="AD119" s="11"/>
      <c r="AE119" s="11"/>
      <c r="AF119" s="11"/>
      <c r="AG119" s="11"/>
    </row>
    <row r="120" spans="1:77" s="7" customFormat="1" ht="27" customHeight="1" x14ac:dyDescent="0.15">
      <c r="A120" s="19" t="s">
        <v>254</v>
      </c>
      <c r="B120" s="13">
        <v>0</v>
      </c>
      <c r="C120" s="14">
        <v>1</v>
      </c>
      <c r="D120" s="14">
        <v>5</v>
      </c>
      <c r="E120" s="14">
        <v>8</v>
      </c>
      <c r="F120" s="14">
        <v>1</v>
      </c>
      <c r="G120" s="15">
        <v>4</v>
      </c>
      <c r="H120" s="62">
        <v>404.61</v>
      </c>
      <c r="I120" s="16">
        <v>4838</v>
      </c>
      <c r="J120" s="17">
        <v>2126</v>
      </c>
      <c r="K120" s="22">
        <v>4890</v>
      </c>
      <c r="L120" s="16">
        <f t="shared" si="15"/>
        <v>-52</v>
      </c>
      <c r="M120" s="81">
        <f t="shared" si="14"/>
        <v>-1.063394683026585</v>
      </c>
      <c r="N120" s="108">
        <v>4596</v>
      </c>
      <c r="O120" s="109">
        <v>44</v>
      </c>
      <c r="P120" s="108">
        <v>4661</v>
      </c>
      <c r="Q120" s="109">
        <v>39</v>
      </c>
      <c r="R120" s="17">
        <f t="shared" si="9"/>
        <v>-65</v>
      </c>
      <c r="S120" s="117">
        <v>2149</v>
      </c>
      <c r="T120" s="117">
        <v>2157</v>
      </c>
      <c r="U120" s="17">
        <f t="shared" si="10"/>
        <v>-8</v>
      </c>
      <c r="V120" s="48">
        <f t="shared" si="13"/>
        <v>11.36</v>
      </c>
      <c r="W120" s="117">
        <v>3876</v>
      </c>
      <c r="X120" s="18" t="s">
        <v>254</v>
      </c>
      <c r="AC120" s="11"/>
      <c r="AD120" s="11"/>
      <c r="AE120" s="11"/>
      <c r="AF120" s="11"/>
      <c r="AG120" s="11"/>
    </row>
    <row r="121" spans="1:77" s="7" customFormat="1" ht="27" customHeight="1" x14ac:dyDescent="0.15">
      <c r="A121" s="19" t="s">
        <v>180</v>
      </c>
      <c r="B121" s="13" t="s">
        <v>255</v>
      </c>
      <c r="C121" s="14" t="s">
        <v>256</v>
      </c>
      <c r="D121" s="14" t="s">
        <v>257</v>
      </c>
      <c r="E121" s="14" t="s">
        <v>258</v>
      </c>
      <c r="F121" s="14" t="s">
        <v>259</v>
      </c>
      <c r="G121" s="15" t="s">
        <v>260</v>
      </c>
      <c r="H121" s="57">
        <v>180.81</v>
      </c>
      <c r="I121" s="16">
        <v>9299</v>
      </c>
      <c r="J121" s="17">
        <v>4240</v>
      </c>
      <c r="K121" s="22">
        <v>10132</v>
      </c>
      <c r="L121" s="16">
        <f t="shared" si="15"/>
        <v>-833</v>
      </c>
      <c r="M121" s="81">
        <f t="shared" si="14"/>
        <v>-8.2214765100671148</v>
      </c>
      <c r="N121" s="108">
        <v>8841</v>
      </c>
      <c r="O121" s="109">
        <v>104</v>
      </c>
      <c r="P121" s="108">
        <v>9038</v>
      </c>
      <c r="Q121" s="109">
        <v>97</v>
      </c>
      <c r="R121" s="22">
        <f t="shared" si="9"/>
        <v>-197</v>
      </c>
      <c r="S121" s="117">
        <v>4893</v>
      </c>
      <c r="T121" s="117">
        <v>4958</v>
      </c>
      <c r="U121" s="22">
        <f t="shared" si="10"/>
        <v>-65</v>
      </c>
      <c r="V121" s="89">
        <f t="shared" si="13"/>
        <v>48.9</v>
      </c>
      <c r="W121" s="117">
        <v>7771</v>
      </c>
      <c r="X121" s="18" t="s">
        <v>180</v>
      </c>
      <c r="AC121" s="11"/>
      <c r="AD121" s="11"/>
      <c r="AE121" s="11"/>
      <c r="AF121" s="11"/>
      <c r="AG121" s="11"/>
    </row>
    <row r="122" spans="1:77" s="7" customFormat="1" ht="27" customHeight="1" x14ac:dyDescent="0.15">
      <c r="A122" s="19" t="s">
        <v>181</v>
      </c>
      <c r="B122" s="13" t="s">
        <v>261</v>
      </c>
      <c r="C122" s="14" t="s">
        <v>262</v>
      </c>
      <c r="D122" s="14" t="s">
        <v>257</v>
      </c>
      <c r="E122" s="14" t="s">
        <v>258</v>
      </c>
      <c r="F122" s="14" t="s">
        <v>257</v>
      </c>
      <c r="G122" s="15" t="s">
        <v>263</v>
      </c>
      <c r="H122" s="62">
        <v>237.16</v>
      </c>
      <c r="I122" s="16">
        <v>8148</v>
      </c>
      <c r="J122" s="17">
        <v>3651</v>
      </c>
      <c r="K122" s="22">
        <v>8726</v>
      </c>
      <c r="L122" s="16">
        <f t="shared" si="15"/>
        <v>-578</v>
      </c>
      <c r="M122" s="81">
        <f t="shared" si="14"/>
        <v>-6.6238826495530603</v>
      </c>
      <c r="N122" s="108">
        <v>7966</v>
      </c>
      <c r="O122" s="109">
        <v>70</v>
      </c>
      <c r="P122" s="108">
        <v>8167</v>
      </c>
      <c r="Q122" s="109">
        <v>57</v>
      </c>
      <c r="R122" s="22">
        <f t="shared" si="9"/>
        <v>-201</v>
      </c>
      <c r="S122" s="117">
        <v>4159</v>
      </c>
      <c r="T122" s="117">
        <v>4211</v>
      </c>
      <c r="U122" s="22">
        <f t="shared" si="10"/>
        <v>-52</v>
      </c>
      <c r="V122" s="127">
        <f t="shared" si="13"/>
        <v>33.590000000000003</v>
      </c>
      <c r="W122" s="117">
        <v>6868</v>
      </c>
      <c r="X122" s="18" t="s">
        <v>181</v>
      </c>
      <c r="AC122" s="11"/>
      <c r="AD122" s="11"/>
      <c r="AE122" s="11"/>
      <c r="AF122" s="11"/>
      <c r="AG122" s="11"/>
    </row>
    <row r="123" spans="1:77" s="7" customFormat="1" ht="27" customHeight="1" x14ac:dyDescent="0.15">
      <c r="A123" s="19" t="s">
        <v>182</v>
      </c>
      <c r="B123" s="13" t="s">
        <v>261</v>
      </c>
      <c r="C123" s="14" t="s">
        <v>262</v>
      </c>
      <c r="D123" s="14" t="s">
        <v>257</v>
      </c>
      <c r="E123" s="14" t="s">
        <v>258</v>
      </c>
      <c r="F123" s="14" t="s">
        <v>264</v>
      </c>
      <c r="G123" s="15" t="s">
        <v>257</v>
      </c>
      <c r="H123" s="57">
        <v>711.36</v>
      </c>
      <c r="I123" s="16">
        <v>8596</v>
      </c>
      <c r="J123" s="17">
        <v>3784</v>
      </c>
      <c r="K123" s="22">
        <v>9746</v>
      </c>
      <c r="L123" s="16">
        <f t="shared" si="15"/>
        <v>-1150</v>
      </c>
      <c r="M123" s="81">
        <f t="shared" si="14"/>
        <v>-11.799712702647239</v>
      </c>
      <c r="N123" s="108">
        <v>8126</v>
      </c>
      <c r="O123" s="109">
        <v>76</v>
      </c>
      <c r="P123" s="108">
        <v>8378</v>
      </c>
      <c r="Q123" s="109">
        <v>73</v>
      </c>
      <c r="R123" s="22">
        <f t="shared" si="9"/>
        <v>-252</v>
      </c>
      <c r="S123" s="117">
        <v>4183</v>
      </c>
      <c r="T123" s="117">
        <v>4300</v>
      </c>
      <c r="U123" s="22">
        <f t="shared" si="10"/>
        <v>-117</v>
      </c>
      <c r="V123" s="89">
        <f t="shared" si="13"/>
        <v>11.42</v>
      </c>
      <c r="W123" s="117">
        <v>7037</v>
      </c>
      <c r="X123" s="18" t="s">
        <v>182</v>
      </c>
      <c r="AC123" s="11"/>
      <c r="AD123" s="11"/>
      <c r="AE123" s="11"/>
      <c r="AF123" s="11"/>
      <c r="AG123" s="11"/>
    </row>
    <row r="124" spans="1:77" s="7" customFormat="1" ht="27" customHeight="1" x14ac:dyDescent="0.15">
      <c r="A124" s="19"/>
      <c r="B124" s="13"/>
      <c r="C124" s="14"/>
      <c r="D124" s="14"/>
      <c r="E124" s="14"/>
      <c r="F124" s="14"/>
      <c r="G124" s="15"/>
      <c r="H124" s="57"/>
      <c r="I124" s="17"/>
      <c r="J124" s="17"/>
      <c r="K124" s="22"/>
      <c r="L124" s="22"/>
      <c r="M124" s="81"/>
      <c r="N124" s="108"/>
      <c r="O124" s="109"/>
      <c r="P124" s="108"/>
      <c r="Q124" s="109"/>
      <c r="R124" s="22"/>
      <c r="S124" s="117"/>
      <c r="T124" s="117"/>
      <c r="U124" s="22"/>
      <c r="V124" s="89"/>
      <c r="W124" s="117"/>
      <c r="X124" s="18"/>
      <c r="AC124" s="11"/>
      <c r="AD124" s="11"/>
      <c r="AE124" s="11"/>
      <c r="AF124" s="11"/>
      <c r="AG124" s="11"/>
    </row>
    <row r="125" spans="1:77" s="7" customFormat="1" ht="27" customHeight="1" x14ac:dyDescent="0.15">
      <c r="A125" s="42" t="s">
        <v>223</v>
      </c>
      <c r="B125" s="13"/>
      <c r="C125" s="14"/>
      <c r="D125" s="14"/>
      <c r="E125" s="14"/>
      <c r="F125" s="14"/>
      <c r="G125" s="15"/>
      <c r="H125" s="57">
        <v>4811.16</v>
      </c>
      <c r="I125" s="17">
        <v>69015</v>
      </c>
      <c r="J125" s="17">
        <v>31153</v>
      </c>
      <c r="K125" s="22">
        <f>SUM(K126:K132)</f>
        <v>75321</v>
      </c>
      <c r="L125" s="17">
        <f>I125-K125</f>
        <v>-6306</v>
      </c>
      <c r="M125" s="81">
        <f>(L125/K125)*100</f>
        <v>-8.372167124706257</v>
      </c>
      <c r="N125" s="17">
        <f>SUM(N126:N132)</f>
        <v>66894</v>
      </c>
      <c r="O125" s="109">
        <v>797</v>
      </c>
      <c r="P125" s="108">
        <f>SUM(P126:P132)</f>
        <v>67971</v>
      </c>
      <c r="Q125" s="109">
        <f>SUM(Q126:Q132)</f>
        <v>609</v>
      </c>
      <c r="R125" s="112">
        <f>N125-P125</f>
        <v>-1077</v>
      </c>
      <c r="S125" s="117">
        <v>34528</v>
      </c>
      <c r="T125" s="117">
        <f>SUM(T126:T132)</f>
        <v>34551</v>
      </c>
      <c r="U125" s="17">
        <f>S125-T125</f>
        <v>-23</v>
      </c>
      <c r="V125" s="89">
        <f t="shared" si="13"/>
        <v>13.9</v>
      </c>
      <c r="W125" s="17">
        <f>SUM(W126:W132)</f>
        <v>56712</v>
      </c>
      <c r="X125" s="43" t="s">
        <v>223</v>
      </c>
      <c r="AC125" s="11"/>
      <c r="AD125" s="11"/>
      <c r="AE125" s="11"/>
      <c r="AF125" s="11"/>
      <c r="AG125" s="11"/>
    </row>
    <row r="126" spans="1:77" s="7" customFormat="1" ht="27" customHeight="1" x14ac:dyDescent="0.15">
      <c r="A126" s="19" t="s">
        <v>111</v>
      </c>
      <c r="B126" s="13">
        <v>0</v>
      </c>
      <c r="C126" s="14">
        <v>1</v>
      </c>
      <c r="D126" s="14">
        <v>6</v>
      </c>
      <c r="E126" s="14">
        <v>0</v>
      </c>
      <c r="F126" s="14">
        <v>1</v>
      </c>
      <c r="G126" s="15">
        <v>2</v>
      </c>
      <c r="H126" s="57">
        <v>992.14</v>
      </c>
      <c r="I126" s="16">
        <v>12378</v>
      </c>
      <c r="J126" s="17">
        <v>5781</v>
      </c>
      <c r="K126" s="22">
        <v>13615</v>
      </c>
      <c r="L126" s="16">
        <f t="shared" si="15"/>
        <v>-1237</v>
      </c>
      <c r="M126" s="81">
        <f t="shared" si="14"/>
        <v>-9.0855673889092916</v>
      </c>
      <c r="N126" s="108">
        <v>12132</v>
      </c>
      <c r="O126" s="109">
        <v>214</v>
      </c>
      <c r="P126" s="108">
        <v>12355</v>
      </c>
      <c r="Q126" s="109">
        <v>146</v>
      </c>
      <c r="R126" s="17">
        <f t="shared" si="9"/>
        <v>-223</v>
      </c>
      <c r="S126" s="117">
        <v>6393</v>
      </c>
      <c r="T126" s="117">
        <v>6374</v>
      </c>
      <c r="U126" s="17">
        <f t="shared" si="10"/>
        <v>19</v>
      </c>
      <c r="V126" s="89">
        <f t="shared" si="13"/>
        <v>12.23</v>
      </c>
      <c r="W126" s="117">
        <v>10243</v>
      </c>
      <c r="X126" s="18" t="s">
        <v>111</v>
      </c>
      <c r="AC126" s="11"/>
      <c r="AD126" s="11"/>
      <c r="AE126" s="11"/>
      <c r="AF126" s="11"/>
      <c r="AG126" s="11"/>
    </row>
    <row r="127" spans="1:77" s="7" customFormat="1" ht="27" customHeight="1" x14ac:dyDescent="0.15">
      <c r="A127" s="19" t="s">
        <v>112</v>
      </c>
      <c r="B127" s="13">
        <v>0</v>
      </c>
      <c r="C127" s="14">
        <v>1</v>
      </c>
      <c r="D127" s="14">
        <v>6</v>
      </c>
      <c r="E127" s="14">
        <v>0</v>
      </c>
      <c r="F127" s="14">
        <v>2</v>
      </c>
      <c r="G127" s="15">
        <v>1</v>
      </c>
      <c r="H127" s="57">
        <v>743.09</v>
      </c>
      <c r="I127" s="16">
        <v>5315</v>
      </c>
      <c r="J127" s="17">
        <v>2373</v>
      </c>
      <c r="K127" s="22">
        <v>5596</v>
      </c>
      <c r="L127" s="16">
        <f t="shared" si="15"/>
        <v>-281</v>
      </c>
      <c r="M127" s="81">
        <f t="shared" si="14"/>
        <v>-5.0214438884917802</v>
      </c>
      <c r="N127" s="108">
        <v>5036</v>
      </c>
      <c r="O127" s="109">
        <v>76</v>
      </c>
      <c r="P127" s="108">
        <v>5141</v>
      </c>
      <c r="Q127" s="109">
        <v>69</v>
      </c>
      <c r="R127" s="17">
        <f t="shared" si="9"/>
        <v>-105</v>
      </c>
      <c r="S127" s="117">
        <v>2517</v>
      </c>
      <c r="T127" s="117">
        <v>2547</v>
      </c>
      <c r="U127" s="17">
        <f t="shared" si="10"/>
        <v>-30</v>
      </c>
      <c r="V127" s="89">
        <f t="shared" si="13"/>
        <v>6.78</v>
      </c>
      <c r="W127" s="117">
        <v>4227</v>
      </c>
      <c r="X127" s="18" t="s">
        <v>112</v>
      </c>
      <c r="AC127" s="11"/>
      <c r="AD127" s="11"/>
      <c r="AE127" s="11"/>
      <c r="AF127" s="11"/>
      <c r="AG127" s="11"/>
    </row>
    <row r="128" spans="1:77" s="7" customFormat="1" ht="27" customHeight="1" x14ac:dyDescent="0.15">
      <c r="A128" s="19" t="s">
        <v>113</v>
      </c>
      <c r="B128" s="13">
        <v>0</v>
      </c>
      <c r="C128" s="14">
        <v>1</v>
      </c>
      <c r="D128" s="14">
        <v>6</v>
      </c>
      <c r="E128" s="14">
        <v>0</v>
      </c>
      <c r="F128" s="14">
        <v>4</v>
      </c>
      <c r="G128" s="15">
        <v>7</v>
      </c>
      <c r="H128" s="57">
        <v>585.80999999999995</v>
      </c>
      <c r="I128" s="16">
        <v>5592</v>
      </c>
      <c r="J128" s="17">
        <v>2405</v>
      </c>
      <c r="K128" s="22">
        <v>5775</v>
      </c>
      <c r="L128" s="16">
        <f t="shared" si="15"/>
        <v>-183</v>
      </c>
      <c r="M128" s="81">
        <f t="shared" si="14"/>
        <v>-3.168831168831169</v>
      </c>
      <c r="N128" s="108">
        <v>5553</v>
      </c>
      <c r="O128" s="109">
        <v>129</v>
      </c>
      <c r="P128" s="108">
        <v>5574</v>
      </c>
      <c r="Q128" s="109">
        <v>88</v>
      </c>
      <c r="R128" s="17">
        <f t="shared" si="9"/>
        <v>-21</v>
      </c>
      <c r="S128" s="117">
        <v>2763</v>
      </c>
      <c r="T128" s="117">
        <v>2743</v>
      </c>
      <c r="U128" s="17">
        <f t="shared" si="10"/>
        <v>20</v>
      </c>
      <c r="V128" s="89">
        <f t="shared" si="13"/>
        <v>9.48</v>
      </c>
      <c r="W128" s="117">
        <v>4585</v>
      </c>
      <c r="X128" s="18" t="s">
        <v>113</v>
      </c>
      <c r="AC128" s="11"/>
      <c r="AD128" s="11"/>
      <c r="AE128" s="11"/>
      <c r="AF128" s="11"/>
      <c r="AG128" s="11"/>
    </row>
    <row r="129" spans="1:77" s="7" customFormat="1" ht="27" customHeight="1" x14ac:dyDescent="0.15">
      <c r="A129" s="19" t="s">
        <v>114</v>
      </c>
      <c r="B129" s="13">
        <v>0</v>
      </c>
      <c r="C129" s="14">
        <v>1</v>
      </c>
      <c r="D129" s="14">
        <v>6</v>
      </c>
      <c r="E129" s="14">
        <v>0</v>
      </c>
      <c r="F129" s="14">
        <v>7</v>
      </c>
      <c r="G129" s="15">
        <v>1</v>
      </c>
      <c r="H129" s="57">
        <v>694.26</v>
      </c>
      <c r="I129" s="16">
        <v>13075</v>
      </c>
      <c r="J129" s="17">
        <v>6178</v>
      </c>
      <c r="K129" s="22">
        <v>14389</v>
      </c>
      <c r="L129" s="16">
        <f t="shared" si="15"/>
        <v>-1314</v>
      </c>
      <c r="M129" s="81">
        <f t="shared" si="14"/>
        <v>-9.1319758148585723</v>
      </c>
      <c r="N129" s="108">
        <v>12445</v>
      </c>
      <c r="O129" s="109">
        <v>209</v>
      </c>
      <c r="P129" s="108">
        <v>12617</v>
      </c>
      <c r="Q129" s="109">
        <v>148</v>
      </c>
      <c r="R129" s="17">
        <f t="shared" si="9"/>
        <v>-172</v>
      </c>
      <c r="S129" s="117">
        <v>6755</v>
      </c>
      <c r="T129" s="117">
        <v>6766</v>
      </c>
      <c r="U129" s="17">
        <f t="shared" si="10"/>
        <v>-11</v>
      </c>
      <c r="V129" s="89">
        <f t="shared" si="13"/>
        <v>17.93</v>
      </c>
      <c r="W129" s="117">
        <v>10567</v>
      </c>
      <c r="X129" s="18" t="s">
        <v>114</v>
      </c>
      <c r="AC129" s="11"/>
      <c r="AD129" s="11"/>
      <c r="AE129" s="11"/>
      <c r="AF129" s="11"/>
      <c r="AG129" s="11"/>
    </row>
    <row r="130" spans="1:77" s="7" customFormat="1" ht="27" customHeight="1" x14ac:dyDescent="0.15">
      <c r="A130" s="19" t="s">
        <v>115</v>
      </c>
      <c r="B130" s="13">
        <v>0</v>
      </c>
      <c r="C130" s="14">
        <v>1</v>
      </c>
      <c r="D130" s="14">
        <v>6</v>
      </c>
      <c r="E130" s="14">
        <v>0</v>
      </c>
      <c r="F130" s="14">
        <v>8</v>
      </c>
      <c r="G130" s="15">
        <v>0</v>
      </c>
      <c r="H130" s="57">
        <v>364.3</v>
      </c>
      <c r="I130" s="16">
        <v>4518</v>
      </c>
      <c r="J130" s="17">
        <v>2044</v>
      </c>
      <c r="K130" s="22">
        <v>5114</v>
      </c>
      <c r="L130" s="16">
        <f t="shared" si="15"/>
        <v>-596</v>
      </c>
      <c r="M130" s="81">
        <f t="shared" si="14"/>
        <v>-11.654282362143137</v>
      </c>
      <c r="N130" s="108">
        <v>4322</v>
      </c>
      <c r="O130" s="109">
        <v>23</v>
      </c>
      <c r="P130" s="108">
        <v>4420</v>
      </c>
      <c r="Q130" s="109">
        <v>22</v>
      </c>
      <c r="R130" s="17">
        <f t="shared" si="9"/>
        <v>-98</v>
      </c>
      <c r="S130" s="117">
        <v>2199</v>
      </c>
      <c r="T130" s="117">
        <v>2224</v>
      </c>
      <c r="U130" s="17">
        <f t="shared" si="10"/>
        <v>-25</v>
      </c>
      <c r="V130" s="89">
        <f t="shared" si="13"/>
        <v>11.86</v>
      </c>
      <c r="W130" s="117">
        <v>3795</v>
      </c>
      <c r="X130" s="18" t="s">
        <v>115</v>
      </c>
      <c r="AC130" s="11"/>
      <c r="AD130" s="11"/>
      <c r="AE130" s="11"/>
      <c r="AF130" s="11"/>
      <c r="AG130" s="11"/>
    </row>
    <row r="131" spans="1:77" s="7" customFormat="1" ht="27" customHeight="1" x14ac:dyDescent="0.15">
      <c r="A131" s="19" t="s">
        <v>116</v>
      </c>
      <c r="B131" s="13">
        <v>0</v>
      </c>
      <c r="C131" s="14">
        <v>1</v>
      </c>
      <c r="D131" s="14">
        <v>6</v>
      </c>
      <c r="E131" s="14">
        <v>0</v>
      </c>
      <c r="F131" s="14">
        <v>9</v>
      </c>
      <c r="G131" s="15">
        <v>8</v>
      </c>
      <c r="H131" s="57">
        <v>284</v>
      </c>
      <c r="I131" s="16">
        <v>4906</v>
      </c>
      <c r="J131" s="17">
        <v>1929</v>
      </c>
      <c r="K131" s="22">
        <v>5413</v>
      </c>
      <c r="L131" s="16">
        <f t="shared" si="15"/>
        <v>-507</v>
      </c>
      <c r="M131" s="81">
        <f t="shared" si="14"/>
        <v>-9.3663402918898946</v>
      </c>
      <c r="N131" s="108">
        <v>4729</v>
      </c>
      <c r="O131" s="109">
        <v>40</v>
      </c>
      <c r="P131" s="108">
        <v>4853</v>
      </c>
      <c r="Q131" s="109">
        <v>41</v>
      </c>
      <c r="R131" s="17">
        <f t="shared" si="9"/>
        <v>-124</v>
      </c>
      <c r="S131" s="117">
        <v>2136</v>
      </c>
      <c r="T131" s="117">
        <v>2153</v>
      </c>
      <c r="U131" s="17">
        <f t="shared" si="10"/>
        <v>-17</v>
      </c>
      <c r="V131" s="89">
        <f t="shared" si="13"/>
        <v>16.649999999999999</v>
      </c>
      <c r="W131" s="117">
        <v>3953</v>
      </c>
      <c r="X131" s="18" t="s">
        <v>116</v>
      </c>
      <c r="AC131" s="11"/>
      <c r="AD131" s="11"/>
      <c r="AE131" s="11"/>
      <c r="AF131" s="11"/>
      <c r="AG131" s="11"/>
    </row>
    <row r="132" spans="1:77" s="7" customFormat="1" ht="27" customHeight="1" x14ac:dyDescent="0.15">
      <c r="A132" s="19" t="s">
        <v>183</v>
      </c>
      <c r="B132" s="13" t="s">
        <v>255</v>
      </c>
      <c r="C132" s="14" t="s">
        <v>256</v>
      </c>
      <c r="D132" s="14" t="s">
        <v>265</v>
      </c>
      <c r="E132" s="14" t="s">
        <v>256</v>
      </c>
      <c r="F132" s="14" t="s">
        <v>255</v>
      </c>
      <c r="G132" s="15" t="s">
        <v>256</v>
      </c>
      <c r="H132" s="83">
        <v>1147.55</v>
      </c>
      <c r="I132" s="17">
        <v>23231</v>
      </c>
      <c r="J132" s="17">
        <v>10443</v>
      </c>
      <c r="K132" s="22">
        <v>25419</v>
      </c>
      <c r="L132" s="16">
        <f t="shared" si="15"/>
        <v>-2188</v>
      </c>
      <c r="M132" s="81">
        <f t="shared" si="14"/>
        <v>-8.6077343719265116</v>
      </c>
      <c r="N132" s="129">
        <v>22677</v>
      </c>
      <c r="O132" s="130">
        <v>106</v>
      </c>
      <c r="P132" s="114">
        <v>23011</v>
      </c>
      <c r="Q132" s="109">
        <v>95</v>
      </c>
      <c r="R132" s="134">
        <f t="shared" si="9"/>
        <v>-334</v>
      </c>
      <c r="S132" s="22">
        <v>11765</v>
      </c>
      <c r="T132" s="117">
        <v>11744</v>
      </c>
      <c r="U132" s="17">
        <f t="shared" si="10"/>
        <v>21</v>
      </c>
      <c r="V132" s="89">
        <f t="shared" si="13"/>
        <v>19.760000000000002</v>
      </c>
      <c r="W132" s="17">
        <v>19342</v>
      </c>
      <c r="X132" s="18" t="s">
        <v>183</v>
      </c>
      <c r="AC132" s="11"/>
      <c r="AD132" s="11"/>
      <c r="AE132" s="11"/>
      <c r="AF132" s="11"/>
      <c r="AG132" s="11"/>
    </row>
    <row r="133" spans="1:77" s="7" customFormat="1" ht="27" customHeight="1" x14ac:dyDescent="0.15">
      <c r="A133" s="131"/>
      <c r="B133" s="13"/>
      <c r="C133" s="14"/>
      <c r="D133" s="14"/>
      <c r="E133" s="14"/>
      <c r="F133" s="14"/>
      <c r="G133" s="15"/>
      <c r="H133" s="132"/>
      <c r="I133" s="22"/>
      <c r="J133" s="17"/>
      <c r="K133" s="22"/>
      <c r="L133" s="16"/>
      <c r="M133" s="81"/>
      <c r="N133" s="108"/>
      <c r="O133" s="130"/>
      <c r="P133" s="114"/>
      <c r="Q133" s="109"/>
      <c r="R133" s="134"/>
      <c r="S133" s="22"/>
      <c r="T133" s="22"/>
      <c r="U133" s="17"/>
      <c r="V133" s="81"/>
      <c r="W133" s="22"/>
      <c r="X133" s="18"/>
      <c r="AC133" s="11"/>
      <c r="AD133" s="11"/>
      <c r="AE133" s="11"/>
      <c r="AF133" s="11"/>
      <c r="AG133" s="11"/>
    </row>
    <row r="134" spans="1:77" s="7" customFormat="1" ht="27" customHeight="1" x14ac:dyDescent="0.15">
      <c r="A134" s="128" t="s">
        <v>214</v>
      </c>
      <c r="B134" s="13"/>
      <c r="C134" s="14"/>
      <c r="D134" s="14"/>
      <c r="E134" s="14"/>
      <c r="F134" s="14"/>
      <c r="G134" s="15"/>
      <c r="H134" s="132">
        <v>3937.48</v>
      </c>
      <c r="I134" s="22">
        <v>404798</v>
      </c>
      <c r="J134" s="17">
        <v>181848</v>
      </c>
      <c r="K134" s="17">
        <f t="shared" ref="K134:T134" si="18">SUM(K135:K143,K40,K73)</f>
        <v>427807</v>
      </c>
      <c r="L134" s="17">
        <f>I134-K134</f>
        <v>-23009</v>
      </c>
      <c r="M134" s="81">
        <f>(L134/K134)*100</f>
        <v>-5.3783598678843498</v>
      </c>
      <c r="N134" s="108">
        <f t="shared" si="18"/>
        <v>395365</v>
      </c>
      <c r="O134" s="130">
        <f t="shared" si="18"/>
        <v>2244</v>
      </c>
      <c r="P134" s="133">
        <f t="shared" si="18"/>
        <v>400823</v>
      </c>
      <c r="Q134" s="109">
        <f t="shared" si="18"/>
        <v>1928</v>
      </c>
      <c r="R134" s="134">
        <f>N134-P134</f>
        <v>-5458</v>
      </c>
      <c r="S134" s="22">
        <f t="shared" si="18"/>
        <v>210098</v>
      </c>
      <c r="T134" s="17">
        <f t="shared" si="18"/>
        <v>210837</v>
      </c>
      <c r="U134" s="17">
        <f>S134-T134</f>
        <v>-739</v>
      </c>
      <c r="V134" s="81">
        <f t="shared" si="13"/>
        <v>100.41</v>
      </c>
      <c r="W134" s="116">
        <f t="shared" ref="W134" si="19">SUM(W135:W143,W40,W73)</f>
        <v>342312</v>
      </c>
      <c r="X134" s="43" t="s">
        <v>214</v>
      </c>
      <c r="AC134" s="11"/>
      <c r="AD134" s="11"/>
      <c r="AE134" s="11"/>
      <c r="AF134" s="11"/>
      <c r="AG134" s="11"/>
      <c r="AU134" s="20"/>
      <c r="AV134" s="20"/>
      <c r="AW134" s="20"/>
      <c r="AX134" s="20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</row>
    <row r="135" spans="1:77" s="7" customFormat="1" ht="27" customHeight="1" x14ac:dyDescent="0.15">
      <c r="A135" s="19" t="s">
        <v>42</v>
      </c>
      <c r="B135" s="13">
        <v>0</v>
      </c>
      <c r="C135" s="14">
        <v>1</v>
      </c>
      <c r="D135" s="14">
        <v>3</v>
      </c>
      <c r="E135" s="14">
        <v>3</v>
      </c>
      <c r="F135" s="14">
        <v>1</v>
      </c>
      <c r="G135" s="15">
        <v>5</v>
      </c>
      <c r="H135" s="57">
        <v>293.25</v>
      </c>
      <c r="I135" s="16">
        <v>7337</v>
      </c>
      <c r="J135" s="17">
        <v>3571</v>
      </c>
      <c r="K135" s="22">
        <v>8748</v>
      </c>
      <c r="L135" s="16">
        <f t="shared" si="15"/>
        <v>-1411</v>
      </c>
      <c r="M135" s="81">
        <f t="shared" si="14"/>
        <v>-16.129401005944217</v>
      </c>
      <c r="N135" s="108">
        <v>7257</v>
      </c>
      <c r="O135" s="109">
        <v>36</v>
      </c>
      <c r="P135" s="108">
        <v>7539</v>
      </c>
      <c r="Q135" s="109">
        <v>36</v>
      </c>
      <c r="R135" s="134">
        <f t="shared" si="9"/>
        <v>-282</v>
      </c>
      <c r="S135" s="22">
        <v>4075</v>
      </c>
      <c r="T135" s="117">
        <v>4147</v>
      </c>
      <c r="U135" s="17">
        <f t="shared" si="10"/>
        <v>-72</v>
      </c>
      <c r="V135" s="89">
        <f t="shared" si="13"/>
        <v>24.75</v>
      </c>
      <c r="W135" s="117">
        <v>6568</v>
      </c>
      <c r="X135" s="18" t="s">
        <v>42</v>
      </c>
      <c r="AC135" s="11"/>
      <c r="AD135" s="11"/>
      <c r="AE135" s="11"/>
      <c r="AF135" s="11"/>
      <c r="AG135" s="11"/>
      <c r="AU135" s="20"/>
      <c r="AV135" s="20"/>
      <c r="AW135" s="20"/>
      <c r="AX135" s="20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</row>
    <row r="136" spans="1:77" s="7" customFormat="1" ht="27" customHeight="1" x14ac:dyDescent="0.15">
      <c r="A136" s="19" t="s">
        <v>43</v>
      </c>
      <c r="B136" s="13">
        <v>0</v>
      </c>
      <c r="C136" s="14">
        <v>1</v>
      </c>
      <c r="D136" s="14">
        <v>3</v>
      </c>
      <c r="E136" s="14">
        <v>3</v>
      </c>
      <c r="F136" s="14">
        <v>2</v>
      </c>
      <c r="G136" s="15">
        <v>3</v>
      </c>
      <c r="H136" s="57">
        <v>187.28</v>
      </c>
      <c r="I136" s="16">
        <v>4422</v>
      </c>
      <c r="J136" s="17">
        <v>2039</v>
      </c>
      <c r="K136" s="22">
        <v>5114</v>
      </c>
      <c r="L136" s="16">
        <f t="shared" si="15"/>
        <v>-692</v>
      </c>
      <c r="M136" s="81">
        <f t="shared" si="14"/>
        <v>-13.531482205709816</v>
      </c>
      <c r="N136" s="108">
        <v>4107</v>
      </c>
      <c r="O136" s="109">
        <v>44</v>
      </c>
      <c r="P136" s="108">
        <v>4232</v>
      </c>
      <c r="Q136" s="109">
        <v>41</v>
      </c>
      <c r="R136" s="17">
        <f t="shared" si="9"/>
        <v>-125</v>
      </c>
      <c r="S136" s="117">
        <v>2118</v>
      </c>
      <c r="T136" s="117">
        <v>2156</v>
      </c>
      <c r="U136" s="17">
        <f t="shared" si="10"/>
        <v>-38</v>
      </c>
      <c r="V136" s="89">
        <f t="shared" si="13"/>
        <v>21.93</v>
      </c>
      <c r="W136" s="117">
        <v>3693</v>
      </c>
      <c r="X136" s="18" t="s">
        <v>43</v>
      </c>
      <c r="AC136" s="11"/>
      <c r="AD136" s="11"/>
      <c r="AE136" s="11"/>
      <c r="AF136" s="11"/>
      <c r="AG136" s="11"/>
      <c r="AU136" s="20"/>
      <c r="AV136" s="20"/>
      <c r="AW136" s="20"/>
      <c r="AX136" s="20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</row>
    <row r="137" spans="1:77" s="7" customFormat="1" ht="27" customHeight="1" x14ac:dyDescent="0.15">
      <c r="A137" s="19" t="s">
        <v>44</v>
      </c>
      <c r="B137" s="13">
        <v>0</v>
      </c>
      <c r="C137" s="14">
        <v>1</v>
      </c>
      <c r="D137" s="14">
        <v>3</v>
      </c>
      <c r="E137" s="14">
        <v>3</v>
      </c>
      <c r="F137" s="14">
        <v>3</v>
      </c>
      <c r="G137" s="15">
        <v>1</v>
      </c>
      <c r="H137" s="57">
        <v>196.75</v>
      </c>
      <c r="I137" s="16">
        <v>4653</v>
      </c>
      <c r="J137" s="17">
        <v>2003</v>
      </c>
      <c r="K137" s="22">
        <v>5074</v>
      </c>
      <c r="L137" s="16">
        <f t="shared" si="15"/>
        <v>-421</v>
      </c>
      <c r="M137" s="81">
        <f t="shared" si="14"/>
        <v>-8.2972014189988172</v>
      </c>
      <c r="N137" s="108">
        <v>4388</v>
      </c>
      <c r="O137" s="109">
        <v>49</v>
      </c>
      <c r="P137" s="108">
        <v>4475</v>
      </c>
      <c r="Q137" s="109">
        <v>31</v>
      </c>
      <c r="R137" s="17">
        <f t="shared" si="9"/>
        <v>-87</v>
      </c>
      <c r="S137" s="117">
        <v>2079</v>
      </c>
      <c r="T137" s="117">
        <v>2074</v>
      </c>
      <c r="U137" s="17">
        <f t="shared" si="10"/>
        <v>5</v>
      </c>
      <c r="V137" s="89">
        <f t="shared" si="13"/>
        <v>22.3</v>
      </c>
      <c r="W137" s="117">
        <v>3827</v>
      </c>
      <c r="X137" s="18" t="s">
        <v>44</v>
      </c>
      <c r="AC137" s="11"/>
      <c r="AD137" s="11"/>
      <c r="AE137" s="11"/>
      <c r="AF137" s="11"/>
      <c r="AG137" s="11"/>
      <c r="AU137" s="20"/>
      <c r="AV137" s="20"/>
      <c r="AW137" s="20"/>
      <c r="AX137" s="20"/>
      <c r="BD137" s="21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</row>
    <row r="138" spans="1:77" s="7" customFormat="1" ht="27" customHeight="1" x14ac:dyDescent="0.15">
      <c r="A138" s="19" t="s">
        <v>45</v>
      </c>
      <c r="B138" s="13">
        <v>0</v>
      </c>
      <c r="C138" s="14">
        <v>1</v>
      </c>
      <c r="D138" s="14">
        <v>3</v>
      </c>
      <c r="E138" s="14">
        <v>3</v>
      </c>
      <c r="F138" s="14">
        <v>4</v>
      </c>
      <c r="G138" s="15">
        <v>0</v>
      </c>
      <c r="H138" s="57">
        <v>221.87</v>
      </c>
      <c r="I138" s="16">
        <v>4547</v>
      </c>
      <c r="J138" s="17">
        <v>2140</v>
      </c>
      <c r="K138" s="22">
        <v>5341</v>
      </c>
      <c r="L138" s="16">
        <f t="shared" si="15"/>
        <v>-794</v>
      </c>
      <c r="M138" s="81">
        <f t="shared" si="14"/>
        <v>-14.866129938213819</v>
      </c>
      <c r="N138" s="108">
        <v>4176</v>
      </c>
      <c r="O138" s="109">
        <v>26</v>
      </c>
      <c r="P138" s="108">
        <v>4288</v>
      </c>
      <c r="Q138" s="109">
        <v>28</v>
      </c>
      <c r="R138" s="17">
        <f t="shared" si="9"/>
        <v>-112</v>
      </c>
      <c r="S138" s="117">
        <v>2202</v>
      </c>
      <c r="T138" s="117">
        <v>2243</v>
      </c>
      <c r="U138" s="17">
        <f t="shared" si="10"/>
        <v>-41</v>
      </c>
      <c r="V138" s="89">
        <f t="shared" si="13"/>
        <v>18.82</v>
      </c>
      <c r="W138" s="117">
        <v>3797</v>
      </c>
      <c r="X138" s="18" t="s">
        <v>45</v>
      </c>
      <c r="AC138" s="11"/>
      <c r="AD138" s="11"/>
      <c r="AE138" s="11"/>
      <c r="AF138" s="11"/>
      <c r="AG138" s="11"/>
      <c r="AU138" s="20"/>
      <c r="AV138" s="20"/>
      <c r="AW138" s="20"/>
      <c r="AX138" s="20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</row>
    <row r="139" spans="1:77" s="7" customFormat="1" ht="27" customHeight="1" x14ac:dyDescent="0.15">
      <c r="A139" s="19" t="s">
        <v>46</v>
      </c>
      <c r="B139" s="13">
        <v>0</v>
      </c>
      <c r="C139" s="14">
        <v>1</v>
      </c>
      <c r="D139" s="14">
        <v>3</v>
      </c>
      <c r="E139" s="14">
        <v>3</v>
      </c>
      <c r="F139" s="14">
        <v>7</v>
      </c>
      <c r="G139" s="15">
        <v>4</v>
      </c>
      <c r="H139" s="57">
        <v>216.75</v>
      </c>
      <c r="I139" s="16">
        <v>28120</v>
      </c>
      <c r="J139" s="17">
        <v>11141</v>
      </c>
      <c r="K139" s="22">
        <v>28463</v>
      </c>
      <c r="L139" s="16">
        <f t="shared" si="15"/>
        <v>-343</v>
      </c>
      <c r="M139" s="81">
        <f t="shared" si="14"/>
        <v>-1.2050732529951165</v>
      </c>
      <c r="N139" s="108">
        <v>28288</v>
      </c>
      <c r="O139" s="109">
        <v>103</v>
      </c>
      <c r="P139" s="108">
        <v>28563</v>
      </c>
      <c r="Q139" s="109">
        <v>111</v>
      </c>
      <c r="R139" s="17">
        <f t="shared" si="9"/>
        <v>-275</v>
      </c>
      <c r="S139" s="117">
        <v>13716</v>
      </c>
      <c r="T139" s="117">
        <v>13728</v>
      </c>
      <c r="U139" s="17">
        <f t="shared" si="10"/>
        <v>-12</v>
      </c>
      <c r="V139" s="89">
        <f t="shared" si="13"/>
        <v>130.51</v>
      </c>
      <c r="W139" s="117">
        <v>24100</v>
      </c>
      <c r="X139" s="18" t="s">
        <v>46</v>
      </c>
      <c r="AC139" s="11"/>
      <c r="AD139" s="11"/>
      <c r="AE139" s="11"/>
      <c r="AF139" s="11"/>
      <c r="AG139" s="11"/>
      <c r="AU139" s="20"/>
      <c r="AV139" s="20"/>
      <c r="AW139" s="20"/>
      <c r="AX139" s="20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</row>
    <row r="140" spans="1:77" s="7" customFormat="1" ht="27" customHeight="1" x14ac:dyDescent="0.15">
      <c r="A140" s="19" t="s">
        <v>47</v>
      </c>
      <c r="B140" s="13">
        <v>0</v>
      </c>
      <c r="C140" s="14">
        <v>1</v>
      </c>
      <c r="D140" s="14">
        <v>3</v>
      </c>
      <c r="E140" s="14">
        <v>4</v>
      </c>
      <c r="F140" s="14">
        <v>3</v>
      </c>
      <c r="G140" s="15">
        <v>9</v>
      </c>
      <c r="H140" s="57">
        <v>110.63</v>
      </c>
      <c r="I140" s="16">
        <v>4226</v>
      </c>
      <c r="J140" s="17">
        <v>1660</v>
      </c>
      <c r="K140" s="22">
        <v>4767</v>
      </c>
      <c r="L140" s="16">
        <f t="shared" si="15"/>
        <v>-541</v>
      </c>
      <c r="M140" s="81">
        <f t="shared" si="14"/>
        <v>-11.348856723306062</v>
      </c>
      <c r="N140" s="108">
        <v>3961</v>
      </c>
      <c r="O140" s="109">
        <v>98</v>
      </c>
      <c r="P140" s="108">
        <v>4009</v>
      </c>
      <c r="Q140" s="109">
        <v>75</v>
      </c>
      <c r="R140" s="17">
        <f t="shared" si="9"/>
        <v>-48</v>
      </c>
      <c r="S140" s="117">
        <v>1868</v>
      </c>
      <c r="T140" s="117">
        <v>1851</v>
      </c>
      <c r="U140" s="17">
        <f t="shared" si="10"/>
        <v>17</v>
      </c>
      <c r="V140" s="89">
        <f t="shared" si="13"/>
        <v>35.799999999999997</v>
      </c>
      <c r="W140" s="117">
        <v>3384</v>
      </c>
      <c r="X140" s="18" t="s">
        <v>47</v>
      </c>
      <c r="AC140" s="11"/>
      <c r="AD140" s="11"/>
      <c r="AE140" s="11"/>
      <c r="AF140" s="11"/>
      <c r="AG140" s="11"/>
      <c r="AU140" s="20"/>
      <c r="AV140" s="20"/>
      <c r="AW140" s="20"/>
      <c r="AX140" s="20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</row>
    <row r="141" spans="1:77" s="7" customFormat="1" ht="27" customHeight="1" x14ac:dyDescent="0.15">
      <c r="A141" s="19" t="s">
        <v>48</v>
      </c>
      <c r="B141" s="13">
        <v>0</v>
      </c>
      <c r="C141" s="14">
        <v>1</v>
      </c>
      <c r="D141" s="14">
        <v>3</v>
      </c>
      <c r="E141" s="14">
        <v>4</v>
      </c>
      <c r="F141" s="14">
        <v>5</v>
      </c>
      <c r="G141" s="15">
        <v>5</v>
      </c>
      <c r="H141" s="57">
        <v>368.79</v>
      </c>
      <c r="I141" s="16">
        <v>15946</v>
      </c>
      <c r="J141" s="17">
        <v>6628</v>
      </c>
      <c r="K141" s="22">
        <v>17859</v>
      </c>
      <c r="L141" s="16">
        <f t="shared" si="15"/>
        <v>-1913</v>
      </c>
      <c r="M141" s="81">
        <f t="shared" si="14"/>
        <v>-10.711685984657596</v>
      </c>
      <c r="N141" s="108">
        <v>15575</v>
      </c>
      <c r="O141" s="109">
        <v>247</v>
      </c>
      <c r="P141" s="108">
        <v>15892</v>
      </c>
      <c r="Q141" s="109">
        <v>223</v>
      </c>
      <c r="R141" s="17">
        <f t="shared" ref="R141:R205" si="20">N141-P141</f>
        <v>-317</v>
      </c>
      <c r="S141" s="117">
        <v>7613</v>
      </c>
      <c r="T141" s="117">
        <v>7642</v>
      </c>
      <c r="U141" s="17">
        <f t="shared" si="10"/>
        <v>-29</v>
      </c>
      <c r="V141" s="89">
        <f t="shared" si="13"/>
        <v>42.23</v>
      </c>
      <c r="W141" s="117">
        <v>13305</v>
      </c>
      <c r="X141" s="18" t="s">
        <v>48</v>
      </c>
      <c r="AC141" s="11"/>
      <c r="AD141" s="11"/>
      <c r="AE141" s="11"/>
      <c r="AF141" s="11"/>
      <c r="AG141" s="11"/>
      <c r="AU141" s="20"/>
      <c r="AV141" s="20"/>
      <c r="AW141" s="20"/>
      <c r="AX141" s="20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</row>
    <row r="142" spans="1:77" s="7" customFormat="1" ht="27" customHeight="1" x14ac:dyDescent="0.15">
      <c r="A142" s="19" t="s">
        <v>266</v>
      </c>
      <c r="B142" s="13">
        <v>0</v>
      </c>
      <c r="C142" s="14">
        <v>1</v>
      </c>
      <c r="D142" s="14">
        <v>3</v>
      </c>
      <c r="E142" s="14">
        <v>4</v>
      </c>
      <c r="F142" s="14">
        <v>6</v>
      </c>
      <c r="G142" s="15">
        <v>3</v>
      </c>
      <c r="H142" s="57">
        <v>956.08</v>
      </c>
      <c r="I142" s="16">
        <v>17252</v>
      </c>
      <c r="J142" s="17">
        <v>7523</v>
      </c>
      <c r="K142" s="22">
        <v>18896</v>
      </c>
      <c r="L142" s="16">
        <f t="shared" si="15"/>
        <v>-1644</v>
      </c>
      <c r="M142" s="81">
        <f t="shared" si="14"/>
        <v>-8.7002540220152405</v>
      </c>
      <c r="N142" s="108">
        <v>16685</v>
      </c>
      <c r="O142" s="109">
        <v>234</v>
      </c>
      <c r="P142" s="108">
        <v>16960</v>
      </c>
      <c r="Q142" s="109">
        <v>169</v>
      </c>
      <c r="R142" s="17">
        <f t="shared" si="20"/>
        <v>-275</v>
      </c>
      <c r="S142" s="117">
        <v>8530</v>
      </c>
      <c r="T142" s="117">
        <v>8544</v>
      </c>
      <c r="U142" s="17">
        <f t="shared" si="10"/>
        <v>-14</v>
      </c>
      <c r="V142" s="89">
        <f t="shared" si="13"/>
        <v>17.45</v>
      </c>
      <c r="W142" s="117">
        <v>14293</v>
      </c>
      <c r="X142" s="18" t="s">
        <v>266</v>
      </c>
      <c r="AC142" s="11"/>
      <c r="AD142" s="11"/>
      <c r="AE142" s="11"/>
      <c r="AF142" s="11"/>
      <c r="AG142" s="11"/>
      <c r="AU142" s="20"/>
      <c r="AV142" s="20"/>
      <c r="AW142" s="20"/>
      <c r="AX142" s="20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</row>
    <row r="143" spans="1:77" s="7" customFormat="1" ht="27" customHeight="1" x14ac:dyDescent="0.15">
      <c r="A143" s="19" t="s">
        <v>267</v>
      </c>
      <c r="B143" s="13">
        <v>0</v>
      </c>
      <c r="C143" s="14">
        <v>1</v>
      </c>
      <c r="D143" s="14">
        <v>3</v>
      </c>
      <c r="E143" s="14">
        <v>4</v>
      </c>
      <c r="F143" s="14">
        <v>7</v>
      </c>
      <c r="G143" s="15">
        <v>1</v>
      </c>
      <c r="H143" s="57">
        <v>310.76</v>
      </c>
      <c r="I143" s="16">
        <v>5926</v>
      </c>
      <c r="J143" s="17">
        <v>2685</v>
      </c>
      <c r="K143" s="22">
        <v>6386</v>
      </c>
      <c r="L143" s="16">
        <f t="shared" si="15"/>
        <v>-460</v>
      </c>
      <c r="M143" s="81">
        <f t="shared" si="14"/>
        <v>-7.2032571249608521</v>
      </c>
      <c r="N143" s="108">
        <v>5493</v>
      </c>
      <c r="O143" s="109">
        <v>130</v>
      </c>
      <c r="P143" s="108">
        <v>5517</v>
      </c>
      <c r="Q143" s="109">
        <v>86</v>
      </c>
      <c r="R143" s="17">
        <f t="shared" si="20"/>
        <v>-24</v>
      </c>
      <c r="S143" s="117">
        <v>3070</v>
      </c>
      <c r="T143" s="117">
        <v>3055</v>
      </c>
      <c r="U143" s="17">
        <f t="shared" si="10"/>
        <v>15</v>
      </c>
      <c r="V143" s="89">
        <f t="shared" si="13"/>
        <v>17.68</v>
      </c>
      <c r="W143" s="117">
        <v>4772</v>
      </c>
      <c r="X143" s="18" t="s">
        <v>267</v>
      </c>
      <c r="AC143" s="11"/>
      <c r="AD143" s="11"/>
      <c r="AE143" s="11"/>
      <c r="AF143" s="11"/>
      <c r="AG143" s="11"/>
      <c r="AU143" s="20"/>
      <c r="AV143" s="20"/>
      <c r="AW143" s="20"/>
      <c r="AX143" s="20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</row>
    <row r="144" spans="1:77" s="7" customFormat="1" ht="27" customHeight="1" x14ac:dyDescent="0.15">
      <c r="A144" s="19"/>
      <c r="B144" s="13"/>
      <c r="C144" s="14"/>
      <c r="D144" s="14"/>
      <c r="E144" s="14"/>
      <c r="F144" s="14"/>
      <c r="G144" s="15"/>
      <c r="H144" s="57"/>
      <c r="I144" s="17"/>
      <c r="J144" s="17"/>
      <c r="K144" s="22"/>
      <c r="L144" s="22"/>
      <c r="M144" s="81"/>
      <c r="N144" s="108"/>
      <c r="O144" s="109"/>
      <c r="P144" s="108"/>
      <c r="Q144" s="109"/>
      <c r="R144" s="22"/>
      <c r="S144" s="117"/>
      <c r="T144" s="117"/>
      <c r="U144" s="22"/>
      <c r="V144" s="89"/>
      <c r="W144" s="117"/>
      <c r="X144" s="18"/>
      <c r="AC144" s="11"/>
      <c r="AD144" s="11"/>
      <c r="AE144" s="11"/>
      <c r="AF144" s="11"/>
      <c r="AG144" s="11"/>
      <c r="AU144" s="20"/>
      <c r="AV144" s="20"/>
      <c r="AW144" s="20"/>
      <c r="AX144" s="20"/>
      <c r="BD144" s="21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</row>
    <row r="145" spans="1:77" s="7" customFormat="1" ht="27" customHeight="1" x14ac:dyDescent="0.15">
      <c r="A145" s="42" t="s">
        <v>215</v>
      </c>
      <c r="B145" s="13"/>
      <c r="C145" s="14"/>
      <c r="D145" s="14"/>
      <c r="E145" s="14"/>
      <c r="F145" s="14"/>
      <c r="G145" s="15"/>
      <c r="H145" s="57">
        <v>2630.27</v>
      </c>
      <c r="I145" s="17">
        <v>37870</v>
      </c>
      <c r="J145" s="17">
        <v>16831</v>
      </c>
      <c r="K145" s="22">
        <f>SUM(K146:K152)</f>
        <v>42058</v>
      </c>
      <c r="L145" s="17">
        <f>I145-K145</f>
        <v>-4188</v>
      </c>
      <c r="M145" s="81">
        <f>(L145/K145)*100</f>
        <v>-9.9576774929858765</v>
      </c>
      <c r="N145" s="17">
        <f>SUM(N146:N152)</f>
        <v>36168</v>
      </c>
      <c r="O145" s="109">
        <v>118</v>
      </c>
      <c r="P145" s="108">
        <f>SUM(P146:P152)</f>
        <v>37120</v>
      </c>
      <c r="Q145" s="109">
        <f>SUM(Q146:Q152)</f>
        <v>101</v>
      </c>
      <c r="R145" s="112">
        <f>N145-P145</f>
        <v>-952</v>
      </c>
      <c r="S145" s="117">
        <v>18943</v>
      </c>
      <c r="T145" s="117">
        <f>SUM(T146:T152)</f>
        <v>19172</v>
      </c>
      <c r="U145" s="17">
        <f>S145-T145</f>
        <v>-229</v>
      </c>
      <c r="V145" s="89">
        <f t="shared" si="13"/>
        <v>13.75</v>
      </c>
      <c r="W145" s="17">
        <f>SUM(W146:W152)</f>
        <v>31802</v>
      </c>
      <c r="X145" s="43" t="s">
        <v>215</v>
      </c>
      <c r="AC145" s="11"/>
      <c r="AD145" s="11"/>
      <c r="AE145" s="11"/>
      <c r="AF145" s="11"/>
      <c r="AG145" s="11"/>
      <c r="AU145" s="20"/>
      <c r="AV145" s="20"/>
      <c r="AW145" s="20"/>
      <c r="AX145" s="20"/>
      <c r="BD145" s="21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</row>
    <row r="146" spans="1:77" s="7" customFormat="1" ht="27" customHeight="1" x14ac:dyDescent="0.15">
      <c r="A146" s="19" t="s">
        <v>154</v>
      </c>
      <c r="B146" s="13">
        <v>0</v>
      </c>
      <c r="C146" s="14">
        <v>1</v>
      </c>
      <c r="D146" s="14">
        <v>3</v>
      </c>
      <c r="E146" s="14">
        <v>6</v>
      </c>
      <c r="F146" s="14">
        <v>1</v>
      </c>
      <c r="G146" s="15">
        <v>7</v>
      </c>
      <c r="H146" s="57">
        <v>109.48</v>
      </c>
      <c r="I146" s="16">
        <v>8248</v>
      </c>
      <c r="J146" s="17">
        <v>3752</v>
      </c>
      <c r="K146" s="22">
        <v>9004</v>
      </c>
      <c r="L146" s="16">
        <f t="shared" si="15"/>
        <v>-756</v>
      </c>
      <c r="M146" s="81">
        <f t="shared" si="14"/>
        <v>-8.3962683251888048</v>
      </c>
      <c r="N146" s="108">
        <v>7732</v>
      </c>
      <c r="O146" s="109">
        <v>27</v>
      </c>
      <c r="P146" s="108">
        <v>7895</v>
      </c>
      <c r="Q146" s="109">
        <v>19</v>
      </c>
      <c r="R146" s="17">
        <f t="shared" si="20"/>
        <v>-163</v>
      </c>
      <c r="S146" s="117">
        <v>4295</v>
      </c>
      <c r="T146" s="117">
        <v>4328</v>
      </c>
      <c r="U146" s="17">
        <f t="shared" si="10"/>
        <v>-33</v>
      </c>
      <c r="V146" s="89">
        <f t="shared" si="13"/>
        <v>70.62</v>
      </c>
      <c r="W146" s="117">
        <v>6792</v>
      </c>
      <c r="X146" s="18" t="s">
        <v>154</v>
      </c>
      <c r="AC146" s="11"/>
      <c r="AD146" s="11"/>
      <c r="AE146" s="11"/>
      <c r="AF146" s="11"/>
      <c r="AG146" s="11"/>
      <c r="AU146" s="20"/>
      <c r="AV146" s="20"/>
      <c r="AW146" s="20"/>
      <c r="AX146" s="20"/>
      <c r="BD146" s="21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</row>
    <row r="147" spans="1:77" s="7" customFormat="1" ht="27" customHeight="1" x14ac:dyDescent="0.15">
      <c r="A147" s="19" t="s">
        <v>155</v>
      </c>
      <c r="B147" s="13">
        <v>0</v>
      </c>
      <c r="C147" s="14">
        <v>1</v>
      </c>
      <c r="D147" s="14">
        <v>3</v>
      </c>
      <c r="E147" s="14">
        <v>6</v>
      </c>
      <c r="F147" s="14">
        <v>2</v>
      </c>
      <c r="G147" s="15">
        <v>5</v>
      </c>
      <c r="H147" s="57">
        <v>547.71</v>
      </c>
      <c r="I147" s="16">
        <v>4876</v>
      </c>
      <c r="J147" s="17">
        <v>2173</v>
      </c>
      <c r="K147" s="22">
        <v>5428</v>
      </c>
      <c r="L147" s="16">
        <f t="shared" si="15"/>
        <v>-552</v>
      </c>
      <c r="M147" s="81">
        <f t="shared" si="14"/>
        <v>-10.16949152542373</v>
      </c>
      <c r="N147" s="108">
        <v>4851</v>
      </c>
      <c r="O147" s="109">
        <v>20</v>
      </c>
      <c r="P147" s="108">
        <v>4988</v>
      </c>
      <c r="Q147" s="109">
        <v>16</v>
      </c>
      <c r="R147" s="17">
        <f t="shared" si="20"/>
        <v>-137</v>
      </c>
      <c r="S147" s="117">
        <v>2493</v>
      </c>
      <c r="T147" s="117">
        <v>2522</v>
      </c>
      <c r="U147" s="17">
        <f t="shared" si="10"/>
        <v>-29</v>
      </c>
      <c r="V147" s="89">
        <f t="shared" si="13"/>
        <v>8.86</v>
      </c>
      <c r="W147" s="117">
        <v>4249</v>
      </c>
      <c r="X147" s="18" t="s">
        <v>155</v>
      </c>
      <c r="AC147" s="11"/>
      <c r="AD147" s="11"/>
      <c r="AE147" s="11"/>
      <c r="AF147" s="11"/>
      <c r="AG147" s="11"/>
      <c r="AU147" s="20"/>
      <c r="AV147" s="20"/>
      <c r="AW147" s="20"/>
      <c r="AX147" s="20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</row>
    <row r="148" spans="1:77" s="7" customFormat="1" ht="27" customHeight="1" x14ac:dyDescent="0.15">
      <c r="A148" s="19" t="s">
        <v>156</v>
      </c>
      <c r="B148" s="13">
        <v>0</v>
      </c>
      <c r="C148" s="14">
        <v>1</v>
      </c>
      <c r="D148" s="14">
        <v>3</v>
      </c>
      <c r="E148" s="14">
        <v>6</v>
      </c>
      <c r="F148" s="14">
        <v>3</v>
      </c>
      <c r="G148" s="15">
        <v>3</v>
      </c>
      <c r="H148" s="57">
        <v>460.58</v>
      </c>
      <c r="I148" s="16">
        <v>4049</v>
      </c>
      <c r="J148" s="17">
        <v>1765</v>
      </c>
      <c r="K148" s="22">
        <v>4409</v>
      </c>
      <c r="L148" s="16">
        <f t="shared" si="15"/>
        <v>-360</v>
      </c>
      <c r="M148" s="81">
        <f t="shared" si="14"/>
        <v>-8.1651168065320938</v>
      </c>
      <c r="N148" s="108">
        <v>3880</v>
      </c>
      <c r="O148" s="109">
        <v>23</v>
      </c>
      <c r="P148" s="108">
        <v>3992</v>
      </c>
      <c r="Q148" s="109">
        <v>19</v>
      </c>
      <c r="R148" s="17">
        <f t="shared" si="20"/>
        <v>-112</v>
      </c>
      <c r="S148" s="117">
        <v>1922</v>
      </c>
      <c r="T148" s="117">
        <v>1967</v>
      </c>
      <c r="U148" s="17">
        <f t="shared" si="10"/>
        <v>-45</v>
      </c>
      <c r="V148" s="89">
        <f t="shared" si="13"/>
        <v>8.42</v>
      </c>
      <c r="W148" s="117">
        <v>3373</v>
      </c>
      <c r="X148" s="18" t="s">
        <v>156</v>
      </c>
      <c r="AC148" s="11"/>
      <c r="AD148" s="11"/>
      <c r="AE148" s="11"/>
      <c r="AF148" s="11"/>
      <c r="AG148" s="11"/>
      <c r="AU148" s="20"/>
      <c r="AV148" s="20"/>
      <c r="AW148" s="20"/>
      <c r="AX148" s="20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</row>
    <row r="149" spans="1:77" s="7" customFormat="1" ht="27" customHeight="1" x14ac:dyDescent="0.15">
      <c r="A149" s="19" t="s">
        <v>157</v>
      </c>
      <c r="B149" s="13">
        <v>0</v>
      </c>
      <c r="C149" s="14">
        <v>1</v>
      </c>
      <c r="D149" s="14">
        <v>3</v>
      </c>
      <c r="E149" s="14">
        <v>6</v>
      </c>
      <c r="F149" s="14">
        <v>4</v>
      </c>
      <c r="G149" s="15">
        <v>1</v>
      </c>
      <c r="H149" s="57">
        <v>162.59</v>
      </c>
      <c r="I149" s="16">
        <v>3906</v>
      </c>
      <c r="J149" s="17">
        <v>1729</v>
      </c>
      <c r="K149" s="22">
        <v>4408</v>
      </c>
      <c r="L149" s="16">
        <f t="shared" si="15"/>
        <v>-502</v>
      </c>
      <c r="M149" s="81">
        <f t="shared" si="14"/>
        <v>-11.388384754990925</v>
      </c>
      <c r="N149" s="108">
        <v>3723</v>
      </c>
      <c r="O149" s="109">
        <v>9</v>
      </c>
      <c r="P149" s="108">
        <v>3833</v>
      </c>
      <c r="Q149" s="109">
        <v>10</v>
      </c>
      <c r="R149" s="17">
        <f t="shared" si="20"/>
        <v>-110</v>
      </c>
      <c r="S149" s="117">
        <v>1888</v>
      </c>
      <c r="T149" s="117">
        <v>1909</v>
      </c>
      <c r="U149" s="17">
        <f t="shared" si="10"/>
        <v>-21</v>
      </c>
      <c r="V149" s="89">
        <f t="shared" si="13"/>
        <v>22.9</v>
      </c>
      <c r="W149" s="117">
        <v>3264</v>
      </c>
      <c r="X149" s="18" t="s">
        <v>157</v>
      </c>
      <c r="AC149" s="11"/>
      <c r="AD149" s="11"/>
      <c r="AE149" s="11"/>
      <c r="AF149" s="11"/>
      <c r="AG149" s="11"/>
      <c r="AU149" s="20"/>
      <c r="AV149" s="20"/>
      <c r="AW149" s="20"/>
      <c r="AX149" s="20"/>
      <c r="BD149" s="21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</row>
    <row r="150" spans="1:77" s="7" customFormat="1" ht="27" customHeight="1" x14ac:dyDescent="0.15">
      <c r="A150" s="19" t="s">
        <v>158</v>
      </c>
      <c r="B150" s="13">
        <v>0</v>
      </c>
      <c r="C150" s="14">
        <v>1</v>
      </c>
      <c r="D150" s="14">
        <v>3</v>
      </c>
      <c r="E150" s="14">
        <v>6</v>
      </c>
      <c r="F150" s="14">
        <v>7</v>
      </c>
      <c r="G150" s="15">
        <v>6</v>
      </c>
      <c r="H150" s="57">
        <v>142.97</v>
      </c>
      <c r="I150" s="16">
        <v>2690</v>
      </c>
      <c r="J150" s="17">
        <v>1270</v>
      </c>
      <c r="K150" s="22">
        <v>3033</v>
      </c>
      <c r="L150" s="16">
        <f t="shared" si="15"/>
        <v>-343</v>
      </c>
      <c r="M150" s="81">
        <f t="shared" si="14"/>
        <v>-11.308935047807452</v>
      </c>
      <c r="N150" s="108">
        <v>2655</v>
      </c>
      <c r="O150" s="109">
        <v>5</v>
      </c>
      <c r="P150" s="108">
        <v>2742</v>
      </c>
      <c r="Q150" s="109">
        <v>6</v>
      </c>
      <c r="R150" s="17">
        <f t="shared" si="20"/>
        <v>-87</v>
      </c>
      <c r="S150" s="117">
        <v>1538</v>
      </c>
      <c r="T150" s="117">
        <v>1560</v>
      </c>
      <c r="U150" s="17">
        <f t="shared" ref="U150:U214" si="21">S150-T150</f>
        <v>-22</v>
      </c>
      <c r="V150" s="89">
        <f t="shared" si="13"/>
        <v>18.57</v>
      </c>
      <c r="W150" s="117">
        <v>2364</v>
      </c>
      <c r="X150" s="18" t="s">
        <v>158</v>
      </c>
      <c r="AC150" s="11"/>
      <c r="AD150" s="11"/>
      <c r="AE150" s="11"/>
      <c r="AF150" s="11"/>
      <c r="AG150" s="11"/>
      <c r="AU150" s="20"/>
      <c r="AV150" s="20"/>
      <c r="AW150" s="20"/>
      <c r="AX150" s="20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</row>
    <row r="151" spans="1:77" s="7" customFormat="1" ht="27" customHeight="1" x14ac:dyDescent="0.15">
      <c r="A151" s="19" t="s">
        <v>159</v>
      </c>
      <c r="B151" s="13">
        <v>0</v>
      </c>
      <c r="C151" s="14">
        <v>1</v>
      </c>
      <c r="D151" s="14">
        <v>3</v>
      </c>
      <c r="E151" s="14">
        <v>7</v>
      </c>
      <c r="F151" s="14">
        <v>0</v>
      </c>
      <c r="G151" s="15">
        <v>6</v>
      </c>
      <c r="H151" s="57">
        <v>568.25</v>
      </c>
      <c r="I151" s="16">
        <v>5628</v>
      </c>
      <c r="J151" s="17">
        <v>2280</v>
      </c>
      <c r="K151" s="22">
        <v>6186</v>
      </c>
      <c r="L151" s="16">
        <f t="shared" si="15"/>
        <v>-558</v>
      </c>
      <c r="M151" s="81">
        <f t="shared" si="14"/>
        <v>-9.0203685741998072</v>
      </c>
      <c r="N151" s="108">
        <v>5356</v>
      </c>
      <c r="O151" s="109">
        <v>3</v>
      </c>
      <c r="P151" s="108">
        <v>5475</v>
      </c>
      <c r="Q151" s="109">
        <v>3</v>
      </c>
      <c r="R151" s="17">
        <f t="shared" si="20"/>
        <v>-119</v>
      </c>
      <c r="S151" s="117">
        <v>2577</v>
      </c>
      <c r="T151" s="117">
        <v>2596</v>
      </c>
      <c r="U151" s="17">
        <f t="shared" si="21"/>
        <v>-19</v>
      </c>
      <c r="V151" s="89">
        <f t="shared" si="13"/>
        <v>9.43</v>
      </c>
      <c r="W151" s="117">
        <v>4661</v>
      </c>
      <c r="X151" s="18" t="s">
        <v>159</v>
      </c>
      <c r="AC151" s="11"/>
      <c r="AD151" s="11"/>
      <c r="AE151" s="11"/>
      <c r="AF151" s="11"/>
      <c r="AG151" s="11"/>
      <c r="AU151" s="20"/>
      <c r="AV151" s="20"/>
      <c r="AW151" s="20"/>
      <c r="AX151" s="20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</row>
    <row r="152" spans="1:77" s="7" customFormat="1" ht="27" customHeight="1" x14ac:dyDescent="0.15">
      <c r="A152" s="19" t="s">
        <v>160</v>
      </c>
      <c r="B152" s="13">
        <v>0</v>
      </c>
      <c r="C152" s="14">
        <v>1</v>
      </c>
      <c r="D152" s="14">
        <v>3</v>
      </c>
      <c r="E152" s="14">
        <v>7</v>
      </c>
      <c r="F152" s="14">
        <v>1</v>
      </c>
      <c r="G152" s="15">
        <v>4</v>
      </c>
      <c r="H152" s="57">
        <v>638.67999999999995</v>
      </c>
      <c r="I152" s="16">
        <v>8473</v>
      </c>
      <c r="J152" s="17">
        <v>3862</v>
      </c>
      <c r="K152" s="22">
        <v>9590</v>
      </c>
      <c r="L152" s="16">
        <f t="shared" si="15"/>
        <v>-1117</v>
      </c>
      <c r="M152" s="81">
        <f t="shared" si="14"/>
        <v>-11.647549530761211</v>
      </c>
      <c r="N152" s="108">
        <v>7971</v>
      </c>
      <c r="O152" s="109">
        <v>31</v>
      </c>
      <c r="P152" s="108">
        <v>8195</v>
      </c>
      <c r="Q152" s="109">
        <v>28</v>
      </c>
      <c r="R152" s="17">
        <f t="shared" si="20"/>
        <v>-224</v>
      </c>
      <c r="S152" s="117">
        <v>4230</v>
      </c>
      <c r="T152" s="117">
        <v>4290</v>
      </c>
      <c r="U152" s="118">
        <f t="shared" si="21"/>
        <v>-60</v>
      </c>
      <c r="V152" s="89">
        <f t="shared" si="13"/>
        <v>12.48</v>
      </c>
      <c r="W152" s="117">
        <v>7099</v>
      </c>
      <c r="X152" s="18" t="s">
        <v>160</v>
      </c>
      <c r="AC152" s="11"/>
      <c r="AD152" s="11"/>
      <c r="AE152" s="11"/>
      <c r="AF152" s="11"/>
      <c r="AG152" s="11"/>
      <c r="AU152" s="20"/>
      <c r="AV152" s="20"/>
      <c r="AW152" s="20"/>
      <c r="AX152" s="20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</row>
    <row r="153" spans="1:77" s="7" customFormat="1" ht="27" customHeight="1" x14ac:dyDescent="0.15">
      <c r="A153" s="19"/>
      <c r="B153" s="13"/>
      <c r="C153" s="14"/>
      <c r="D153" s="14"/>
      <c r="E153" s="14"/>
      <c r="F153" s="14"/>
      <c r="G153" s="15"/>
      <c r="H153" s="57"/>
      <c r="I153" s="17"/>
      <c r="J153" s="17"/>
      <c r="K153" s="22"/>
      <c r="L153" s="22"/>
      <c r="M153" s="81"/>
      <c r="N153" s="108"/>
      <c r="O153" s="109"/>
      <c r="P153" s="108"/>
      <c r="Q153" s="109"/>
      <c r="R153" s="22"/>
      <c r="S153" s="117"/>
      <c r="T153" s="117"/>
      <c r="U153" s="22"/>
      <c r="V153" s="89"/>
      <c r="W153" s="117"/>
      <c r="X153" s="18"/>
      <c r="AC153" s="11"/>
      <c r="AD153" s="11"/>
      <c r="AE153" s="11"/>
      <c r="AF153" s="11"/>
      <c r="AG153" s="11"/>
      <c r="AU153" s="20"/>
      <c r="AV153" s="20"/>
      <c r="AW153" s="20"/>
      <c r="AX153" s="20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</row>
    <row r="154" spans="1:77" s="7" customFormat="1" ht="27" customHeight="1" x14ac:dyDescent="0.15">
      <c r="A154" s="42" t="s">
        <v>218</v>
      </c>
      <c r="B154" s="13"/>
      <c r="C154" s="14"/>
      <c r="D154" s="14"/>
      <c r="E154" s="14"/>
      <c r="F154" s="14"/>
      <c r="G154" s="15"/>
      <c r="H154" s="57">
        <v>10618.7</v>
      </c>
      <c r="I154" s="17">
        <v>503458</v>
      </c>
      <c r="J154" s="17">
        <v>225707</v>
      </c>
      <c r="K154" s="17">
        <f t="shared" ref="K154:T154" si="22">SUM(K155:K173,K42,K58,K59,K67)</f>
        <v>520365</v>
      </c>
      <c r="L154" s="17">
        <f>I154-K154</f>
        <v>-16907</v>
      </c>
      <c r="M154" s="89">
        <f>(L154/K154)*100</f>
        <v>-3.2490655597513283</v>
      </c>
      <c r="N154" s="17">
        <f t="shared" si="22"/>
        <v>495947</v>
      </c>
      <c r="O154" s="17">
        <f t="shared" si="22"/>
        <v>2644</v>
      </c>
      <c r="P154" s="17">
        <f t="shared" si="22"/>
        <v>501046</v>
      </c>
      <c r="Q154" s="17">
        <f t="shared" si="22"/>
        <v>2295</v>
      </c>
      <c r="R154" s="17">
        <f>N154-P154</f>
        <v>-5099</v>
      </c>
      <c r="S154" s="17">
        <f t="shared" si="22"/>
        <v>255917</v>
      </c>
      <c r="T154" s="17">
        <f t="shared" si="22"/>
        <v>256241</v>
      </c>
      <c r="U154" s="17">
        <f>S154-T154</f>
        <v>-324</v>
      </c>
      <c r="V154" s="89">
        <f t="shared" si="13"/>
        <v>46.71</v>
      </c>
      <c r="W154" s="17">
        <f t="shared" ref="W154" si="23">SUM(W155:W173,W42,W58,W59,W67)</f>
        <v>425195</v>
      </c>
      <c r="X154" s="43" t="s">
        <v>218</v>
      </c>
      <c r="AC154" s="11"/>
      <c r="AD154" s="11"/>
      <c r="AE154" s="11"/>
      <c r="AF154" s="11"/>
      <c r="AG154" s="11"/>
      <c r="BD154" s="21"/>
      <c r="BV154" s="21"/>
      <c r="BW154" s="21"/>
      <c r="BX154" s="21"/>
      <c r="BY154" s="21"/>
    </row>
    <row r="155" spans="1:77" s="7" customFormat="1" ht="27" customHeight="1" x14ac:dyDescent="0.15">
      <c r="A155" s="19" t="s">
        <v>161</v>
      </c>
      <c r="B155" s="13">
        <v>0</v>
      </c>
      <c r="C155" s="14">
        <v>1</v>
      </c>
      <c r="D155" s="14">
        <v>4</v>
      </c>
      <c r="E155" s="14">
        <v>5</v>
      </c>
      <c r="F155" s="14">
        <v>2</v>
      </c>
      <c r="G155" s="15">
        <v>4</v>
      </c>
      <c r="H155" s="57">
        <v>139.41999999999999</v>
      </c>
      <c r="I155" s="16">
        <v>7018</v>
      </c>
      <c r="J155" s="17">
        <v>2717</v>
      </c>
      <c r="K155" s="22">
        <v>7345</v>
      </c>
      <c r="L155" s="16">
        <f t="shared" si="15"/>
        <v>-327</v>
      </c>
      <c r="M155" s="81">
        <f t="shared" si="14"/>
        <v>-4.4520081688223279</v>
      </c>
      <c r="N155" s="108">
        <v>6925</v>
      </c>
      <c r="O155" s="109">
        <v>2</v>
      </c>
      <c r="P155" s="108">
        <v>7004</v>
      </c>
      <c r="Q155" s="109">
        <v>2</v>
      </c>
      <c r="R155" s="17">
        <f t="shared" si="20"/>
        <v>-79</v>
      </c>
      <c r="S155" s="117">
        <v>3063</v>
      </c>
      <c r="T155" s="117">
        <v>3085</v>
      </c>
      <c r="U155" s="17">
        <f t="shared" si="21"/>
        <v>-22</v>
      </c>
      <c r="V155" s="89">
        <f t="shared" si="13"/>
        <v>49.67</v>
      </c>
      <c r="W155" s="117">
        <v>5788</v>
      </c>
      <c r="X155" s="18" t="s">
        <v>161</v>
      </c>
      <c r="AC155" s="11"/>
      <c r="AD155" s="11"/>
      <c r="AE155" s="11"/>
      <c r="AF155" s="11"/>
      <c r="AG155" s="11"/>
      <c r="BD155" s="21"/>
    </row>
    <row r="156" spans="1:77" s="7" customFormat="1" ht="27" customHeight="1" x14ac:dyDescent="0.15">
      <c r="A156" s="19" t="s">
        <v>162</v>
      </c>
      <c r="B156" s="13">
        <v>0</v>
      </c>
      <c r="C156" s="14">
        <v>1</v>
      </c>
      <c r="D156" s="14">
        <v>4</v>
      </c>
      <c r="E156" s="14">
        <v>5</v>
      </c>
      <c r="F156" s="14">
        <v>3</v>
      </c>
      <c r="G156" s="15">
        <v>2</v>
      </c>
      <c r="H156" s="57">
        <v>68.5</v>
      </c>
      <c r="I156" s="16">
        <v>10233</v>
      </c>
      <c r="J156" s="17">
        <v>3657</v>
      </c>
      <c r="K156" s="22">
        <v>9292</v>
      </c>
      <c r="L156" s="16">
        <f t="shared" si="15"/>
        <v>941</v>
      </c>
      <c r="M156" s="81">
        <f t="shared" si="14"/>
        <v>10.126990959965562</v>
      </c>
      <c r="N156" s="108">
        <v>10321</v>
      </c>
      <c r="O156" s="109">
        <v>49</v>
      </c>
      <c r="P156" s="108">
        <v>10380</v>
      </c>
      <c r="Q156" s="109">
        <v>35</v>
      </c>
      <c r="R156" s="17">
        <f t="shared" si="20"/>
        <v>-59</v>
      </c>
      <c r="S156" s="117">
        <v>4352</v>
      </c>
      <c r="T156" s="117">
        <v>4320</v>
      </c>
      <c r="U156" s="17">
        <f t="shared" si="21"/>
        <v>32</v>
      </c>
      <c r="V156" s="89">
        <f t="shared" si="13"/>
        <v>150.66999999999999</v>
      </c>
      <c r="W156" s="117">
        <v>8356</v>
      </c>
      <c r="X156" s="18" t="s">
        <v>162</v>
      </c>
      <c r="AC156" s="11"/>
      <c r="AD156" s="11"/>
      <c r="AE156" s="11"/>
      <c r="AF156" s="11"/>
      <c r="AG156" s="11"/>
      <c r="BD156" s="21"/>
    </row>
    <row r="157" spans="1:77" s="7" customFormat="1" ht="27" customHeight="1" x14ac:dyDescent="0.15">
      <c r="A157" s="19" t="s">
        <v>163</v>
      </c>
      <c r="B157" s="13">
        <v>0</v>
      </c>
      <c r="C157" s="14">
        <v>1</v>
      </c>
      <c r="D157" s="14">
        <v>4</v>
      </c>
      <c r="E157" s="14">
        <v>5</v>
      </c>
      <c r="F157" s="14">
        <v>4</v>
      </c>
      <c r="G157" s="15">
        <v>1</v>
      </c>
      <c r="H157" s="57">
        <v>204.9</v>
      </c>
      <c r="I157" s="16">
        <v>6689</v>
      </c>
      <c r="J157" s="17">
        <v>2698</v>
      </c>
      <c r="K157" s="22">
        <v>7087</v>
      </c>
      <c r="L157" s="16">
        <f t="shared" si="15"/>
        <v>-398</v>
      </c>
      <c r="M157" s="81">
        <f t="shared" si="14"/>
        <v>-5.6159164667701429</v>
      </c>
      <c r="N157" s="108">
        <v>6493</v>
      </c>
      <c r="O157" s="109">
        <v>14</v>
      </c>
      <c r="P157" s="108">
        <v>6560</v>
      </c>
      <c r="Q157" s="109">
        <v>9</v>
      </c>
      <c r="R157" s="17">
        <f t="shared" si="20"/>
        <v>-67</v>
      </c>
      <c r="S157" s="117">
        <v>3045</v>
      </c>
      <c r="T157" s="117">
        <v>3048</v>
      </c>
      <c r="U157" s="17">
        <f t="shared" si="21"/>
        <v>-3</v>
      </c>
      <c r="V157" s="89">
        <f t="shared" si="13"/>
        <v>31.69</v>
      </c>
      <c r="W157" s="117">
        <v>5628</v>
      </c>
      <c r="X157" s="18" t="s">
        <v>163</v>
      </c>
      <c r="AC157" s="11"/>
      <c r="AD157" s="11"/>
      <c r="AE157" s="11"/>
      <c r="AF157" s="11"/>
      <c r="AG157" s="11"/>
      <c r="BD157" s="21"/>
      <c r="BV157" s="21"/>
    </row>
    <row r="158" spans="1:77" s="7" customFormat="1" ht="27" customHeight="1" x14ac:dyDescent="0.15">
      <c r="A158" s="19" t="s">
        <v>164</v>
      </c>
      <c r="B158" s="13">
        <v>0</v>
      </c>
      <c r="C158" s="14">
        <v>1</v>
      </c>
      <c r="D158" s="14">
        <v>4</v>
      </c>
      <c r="E158" s="14">
        <v>5</v>
      </c>
      <c r="F158" s="14">
        <v>5</v>
      </c>
      <c r="G158" s="15">
        <v>9</v>
      </c>
      <c r="H158" s="57">
        <v>86.9</v>
      </c>
      <c r="I158" s="16">
        <v>3777</v>
      </c>
      <c r="J158" s="17">
        <v>1586</v>
      </c>
      <c r="K158" s="22">
        <v>4042</v>
      </c>
      <c r="L158" s="16">
        <f t="shared" si="15"/>
        <v>-265</v>
      </c>
      <c r="M158" s="81">
        <f t="shared" si="14"/>
        <v>-6.5561603166749141</v>
      </c>
      <c r="N158" s="108">
        <v>3753</v>
      </c>
      <c r="O158" s="109">
        <v>5</v>
      </c>
      <c r="P158" s="108">
        <v>3794</v>
      </c>
      <c r="Q158" s="109">
        <v>6</v>
      </c>
      <c r="R158" s="17">
        <f t="shared" si="20"/>
        <v>-41</v>
      </c>
      <c r="S158" s="117">
        <v>1835</v>
      </c>
      <c r="T158" s="117">
        <v>1828</v>
      </c>
      <c r="U158" s="17">
        <f t="shared" si="21"/>
        <v>7</v>
      </c>
      <c r="V158" s="89">
        <f t="shared" ref="V158:V220" si="24">ROUND(N158/H158,2)</f>
        <v>43.19</v>
      </c>
      <c r="W158" s="117">
        <v>3285</v>
      </c>
      <c r="X158" s="18" t="s">
        <v>164</v>
      </c>
      <c r="AC158" s="11"/>
      <c r="AD158" s="11"/>
      <c r="AE158" s="11"/>
      <c r="AF158" s="11"/>
      <c r="AG158" s="11"/>
    </row>
    <row r="159" spans="1:77" s="7" customFormat="1" ht="27" customHeight="1" x14ac:dyDescent="0.15">
      <c r="A159" s="19" t="s">
        <v>165</v>
      </c>
      <c r="B159" s="13">
        <v>0</v>
      </c>
      <c r="C159" s="14">
        <v>1</v>
      </c>
      <c r="D159" s="14">
        <v>4</v>
      </c>
      <c r="E159" s="14">
        <v>5</v>
      </c>
      <c r="F159" s="14">
        <v>6</v>
      </c>
      <c r="G159" s="15">
        <v>7</v>
      </c>
      <c r="H159" s="57">
        <v>250.13</v>
      </c>
      <c r="I159" s="16">
        <v>2976</v>
      </c>
      <c r="J159" s="17">
        <v>1305</v>
      </c>
      <c r="K159" s="22">
        <v>3328</v>
      </c>
      <c r="L159" s="16">
        <f t="shared" si="15"/>
        <v>-352</v>
      </c>
      <c r="M159" s="81">
        <f t="shared" ref="M159:M223" si="25">(L159/K159)*100</f>
        <v>-10.576923076923077</v>
      </c>
      <c r="N159" s="108">
        <v>2785</v>
      </c>
      <c r="O159" s="109">
        <v>35</v>
      </c>
      <c r="P159" s="108">
        <v>2879</v>
      </c>
      <c r="Q159" s="109">
        <v>35</v>
      </c>
      <c r="R159" s="17">
        <f t="shared" si="20"/>
        <v>-94</v>
      </c>
      <c r="S159" s="117">
        <v>1373</v>
      </c>
      <c r="T159" s="117">
        <v>1409</v>
      </c>
      <c r="U159" s="17">
        <f t="shared" si="21"/>
        <v>-36</v>
      </c>
      <c r="V159" s="89">
        <f t="shared" si="24"/>
        <v>11.13</v>
      </c>
      <c r="W159" s="117">
        <v>2429</v>
      </c>
      <c r="X159" s="18" t="s">
        <v>165</v>
      </c>
      <c r="AC159" s="11"/>
      <c r="AD159" s="11"/>
      <c r="AE159" s="11"/>
      <c r="AF159" s="11"/>
      <c r="AG159" s="11"/>
    </row>
    <row r="160" spans="1:77" s="7" customFormat="1" ht="27" customHeight="1" x14ac:dyDescent="0.15">
      <c r="A160" s="19" t="s">
        <v>166</v>
      </c>
      <c r="B160" s="13">
        <v>0</v>
      </c>
      <c r="C160" s="14">
        <v>1</v>
      </c>
      <c r="D160" s="14">
        <v>4</v>
      </c>
      <c r="E160" s="14">
        <v>5</v>
      </c>
      <c r="F160" s="14">
        <v>7</v>
      </c>
      <c r="G160" s="15">
        <v>5</v>
      </c>
      <c r="H160" s="57">
        <v>1049.47</v>
      </c>
      <c r="I160" s="16">
        <v>4044</v>
      </c>
      <c r="J160" s="17">
        <v>2102</v>
      </c>
      <c r="K160" s="22">
        <v>4532</v>
      </c>
      <c r="L160" s="16">
        <f t="shared" si="15"/>
        <v>-488</v>
      </c>
      <c r="M160" s="81">
        <f t="shared" si="25"/>
        <v>-10.767872903795233</v>
      </c>
      <c r="N160" s="108">
        <v>3594</v>
      </c>
      <c r="O160" s="109">
        <v>61</v>
      </c>
      <c r="P160" s="108">
        <v>3706</v>
      </c>
      <c r="Q160" s="109">
        <v>54</v>
      </c>
      <c r="R160" s="17">
        <f t="shared" si="20"/>
        <v>-112</v>
      </c>
      <c r="S160" s="117">
        <v>2032</v>
      </c>
      <c r="T160" s="117">
        <v>2058</v>
      </c>
      <c r="U160" s="17">
        <f t="shared" si="21"/>
        <v>-26</v>
      </c>
      <c r="V160" s="89">
        <f t="shared" si="24"/>
        <v>3.42</v>
      </c>
      <c r="W160" s="117">
        <v>3140</v>
      </c>
      <c r="X160" s="18" t="s">
        <v>166</v>
      </c>
      <c r="AC160" s="11"/>
      <c r="AD160" s="11"/>
      <c r="AE160" s="11"/>
      <c r="AF160" s="11"/>
      <c r="AG160" s="11"/>
    </row>
    <row r="161" spans="1:77" s="7" customFormat="1" ht="27" customHeight="1" x14ac:dyDescent="0.15">
      <c r="A161" s="19" t="s">
        <v>167</v>
      </c>
      <c r="B161" s="13">
        <v>0</v>
      </c>
      <c r="C161" s="14">
        <v>1</v>
      </c>
      <c r="D161" s="14">
        <v>4</v>
      </c>
      <c r="E161" s="14">
        <v>5</v>
      </c>
      <c r="F161" s="14">
        <v>8</v>
      </c>
      <c r="G161" s="15">
        <v>3</v>
      </c>
      <c r="H161" s="57">
        <v>247.3</v>
      </c>
      <c r="I161" s="16">
        <v>8111</v>
      </c>
      <c r="J161" s="17">
        <v>3148</v>
      </c>
      <c r="K161" s="22">
        <v>7859</v>
      </c>
      <c r="L161" s="16">
        <f t="shared" si="15"/>
        <v>252</v>
      </c>
      <c r="M161" s="81">
        <f t="shared" si="25"/>
        <v>3.2065148237689272</v>
      </c>
      <c r="N161" s="108">
        <v>8382</v>
      </c>
      <c r="O161" s="109">
        <v>380</v>
      </c>
      <c r="P161" s="108">
        <v>8328</v>
      </c>
      <c r="Q161" s="109">
        <v>326</v>
      </c>
      <c r="R161" s="17">
        <f t="shared" si="20"/>
        <v>54</v>
      </c>
      <c r="S161" s="117">
        <v>3947</v>
      </c>
      <c r="T161" s="117">
        <v>3879</v>
      </c>
      <c r="U161" s="17">
        <f t="shared" si="21"/>
        <v>68</v>
      </c>
      <c r="V161" s="89">
        <f t="shared" si="24"/>
        <v>33.89</v>
      </c>
      <c r="W161" s="117">
        <v>6701</v>
      </c>
      <c r="X161" s="18" t="s">
        <v>167</v>
      </c>
      <c r="AC161" s="11"/>
      <c r="AD161" s="11"/>
      <c r="AE161" s="11"/>
      <c r="AF161" s="11"/>
      <c r="AG161" s="11"/>
    </row>
    <row r="162" spans="1:77" s="7" customFormat="1" ht="27" customHeight="1" x14ac:dyDescent="0.15">
      <c r="A162" s="19" t="s">
        <v>168</v>
      </c>
      <c r="B162" s="13">
        <v>0</v>
      </c>
      <c r="C162" s="14">
        <v>1</v>
      </c>
      <c r="D162" s="14">
        <v>4</v>
      </c>
      <c r="E162" s="14">
        <v>5</v>
      </c>
      <c r="F162" s="14">
        <v>9</v>
      </c>
      <c r="G162" s="15">
        <v>1</v>
      </c>
      <c r="H162" s="57">
        <v>676.78</v>
      </c>
      <c r="I162" s="16">
        <v>10292</v>
      </c>
      <c r="J162" s="17">
        <v>4288</v>
      </c>
      <c r="K162" s="22">
        <v>10956</v>
      </c>
      <c r="L162" s="16">
        <f t="shared" si="15"/>
        <v>-664</v>
      </c>
      <c r="M162" s="81">
        <f t="shared" si="25"/>
        <v>-6.0606060606060606</v>
      </c>
      <c r="N162" s="108">
        <v>10043</v>
      </c>
      <c r="O162" s="109">
        <v>75</v>
      </c>
      <c r="P162" s="108">
        <v>10211</v>
      </c>
      <c r="Q162" s="109">
        <v>63</v>
      </c>
      <c r="R162" s="17">
        <f t="shared" si="20"/>
        <v>-168</v>
      </c>
      <c r="S162" s="117">
        <v>4770</v>
      </c>
      <c r="T162" s="117">
        <v>4756</v>
      </c>
      <c r="U162" s="17">
        <f t="shared" si="21"/>
        <v>14</v>
      </c>
      <c r="V162" s="89">
        <f t="shared" si="24"/>
        <v>14.84</v>
      </c>
      <c r="W162" s="117">
        <v>8683</v>
      </c>
      <c r="X162" s="18" t="s">
        <v>168</v>
      </c>
      <c r="AC162" s="11"/>
      <c r="AD162" s="11"/>
      <c r="AE162" s="11"/>
      <c r="AF162" s="11"/>
      <c r="AG162" s="11"/>
    </row>
    <row r="163" spans="1:77" s="7" customFormat="1" ht="27" customHeight="1" x14ac:dyDescent="0.15">
      <c r="A163" s="19" t="s">
        <v>169</v>
      </c>
      <c r="B163" s="13">
        <v>0</v>
      </c>
      <c r="C163" s="14">
        <v>1</v>
      </c>
      <c r="D163" s="14">
        <v>4</v>
      </c>
      <c r="E163" s="14">
        <v>6</v>
      </c>
      <c r="F163" s="14">
        <v>0</v>
      </c>
      <c r="G163" s="15">
        <v>5</v>
      </c>
      <c r="H163" s="57">
        <v>237.1</v>
      </c>
      <c r="I163" s="16">
        <v>10826</v>
      </c>
      <c r="J163" s="17">
        <v>4363</v>
      </c>
      <c r="K163" s="22">
        <v>11545</v>
      </c>
      <c r="L163" s="16">
        <f t="shared" si="15"/>
        <v>-719</v>
      </c>
      <c r="M163" s="81">
        <f t="shared" si="25"/>
        <v>-6.2278042442615851</v>
      </c>
      <c r="N163" s="108">
        <v>10789</v>
      </c>
      <c r="O163" s="109">
        <v>47</v>
      </c>
      <c r="P163" s="108">
        <v>10967</v>
      </c>
      <c r="Q163" s="109">
        <v>41</v>
      </c>
      <c r="R163" s="17">
        <f t="shared" si="20"/>
        <v>-178</v>
      </c>
      <c r="S163" s="117">
        <v>5351</v>
      </c>
      <c r="T163" s="117">
        <v>5379</v>
      </c>
      <c r="U163" s="17">
        <f t="shared" si="21"/>
        <v>-28</v>
      </c>
      <c r="V163" s="89">
        <f t="shared" si="24"/>
        <v>45.5</v>
      </c>
      <c r="W163" s="117">
        <v>9111</v>
      </c>
      <c r="X163" s="18" t="s">
        <v>169</v>
      </c>
      <c r="AC163" s="11"/>
      <c r="AD163" s="11"/>
      <c r="AE163" s="11"/>
      <c r="AF163" s="11"/>
      <c r="AG163" s="11"/>
    </row>
    <row r="164" spans="1:77" s="7" customFormat="1" ht="27" customHeight="1" x14ac:dyDescent="0.15">
      <c r="A164" s="19" t="s">
        <v>170</v>
      </c>
      <c r="B164" s="13">
        <v>0</v>
      </c>
      <c r="C164" s="14">
        <v>1</v>
      </c>
      <c r="D164" s="14">
        <v>4</v>
      </c>
      <c r="E164" s="14">
        <v>6</v>
      </c>
      <c r="F164" s="14">
        <v>1</v>
      </c>
      <c r="G164" s="15">
        <v>3</v>
      </c>
      <c r="H164" s="57">
        <v>108.65</v>
      </c>
      <c r="I164" s="16">
        <v>5069</v>
      </c>
      <c r="J164" s="17">
        <v>2025</v>
      </c>
      <c r="K164" s="22">
        <v>5477</v>
      </c>
      <c r="L164" s="16">
        <f t="shared" si="15"/>
        <v>-408</v>
      </c>
      <c r="M164" s="81">
        <f t="shared" si="25"/>
        <v>-7.4493335767756079</v>
      </c>
      <c r="N164" s="108">
        <v>5019</v>
      </c>
      <c r="O164" s="109">
        <v>46</v>
      </c>
      <c r="P164" s="108">
        <v>5078</v>
      </c>
      <c r="Q164" s="109">
        <v>41</v>
      </c>
      <c r="R164" s="17">
        <f t="shared" si="20"/>
        <v>-59</v>
      </c>
      <c r="S164" s="117">
        <v>2198</v>
      </c>
      <c r="T164" s="117">
        <v>2187</v>
      </c>
      <c r="U164" s="17">
        <f t="shared" si="21"/>
        <v>11</v>
      </c>
      <c r="V164" s="89">
        <f t="shared" si="24"/>
        <v>46.19</v>
      </c>
      <c r="W164" s="117">
        <v>4178</v>
      </c>
      <c r="X164" s="18" t="s">
        <v>170</v>
      </c>
      <c r="AC164" s="11"/>
      <c r="AD164" s="11"/>
      <c r="AE164" s="11"/>
      <c r="AF164" s="11"/>
      <c r="AG164" s="11"/>
    </row>
    <row r="165" spans="1:77" s="7" customFormat="1" ht="27" customHeight="1" x14ac:dyDescent="0.15">
      <c r="A165" s="19" t="s">
        <v>171</v>
      </c>
      <c r="B165" s="13">
        <v>0</v>
      </c>
      <c r="C165" s="14">
        <v>1</v>
      </c>
      <c r="D165" s="14">
        <v>4</v>
      </c>
      <c r="E165" s="14">
        <v>6</v>
      </c>
      <c r="F165" s="14">
        <v>2</v>
      </c>
      <c r="G165" s="15">
        <v>1</v>
      </c>
      <c r="H165" s="57">
        <v>665.54</v>
      </c>
      <c r="I165" s="16">
        <v>2555</v>
      </c>
      <c r="J165" s="17">
        <v>1132</v>
      </c>
      <c r="K165" s="22">
        <v>2814</v>
      </c>
      <c r="L165" s="16">
        <f t="shared" si="15"/>
        <v>-259</v>
      </c>
      <c r="M165" s="81">
        <f t="shared" si="25"/>
        <v>-9.2039800995024876</v>
      </c>
      <c r="N165" s="108">
        <v>2515</v>
      </c>
      <c r="O165" s="109">
        <v>15</v>
      </c>
      <c r="P165" s="108">
        <v>2563</v>
      </c>
      <c r="Q165" s="109">
        <v>14</v>
      </c>
      <c r="R165" s="17">
        <f t="shared" si="20"/>
        <v>-48</v>
      </c>
      <c r="S165" s="117">
        <v>1375</v>
      </c>
      <c r="T165" s="117">
        <v>1408</v>
      </c>
      <c r="U165" s="17">
        <f t="shared" si="21"/>
        <v>-33</v>
      </c>
      <c r="V165" s="89">
        <f t="shared" si="24"/>
        <v>3.78</v>
      </c>
      <c r="W165" s="117">
        <v>2154</v>
      </c>
      <c r="X165" s="18" t="s">
        <v>171</v>
      </c>
      <c r="AC165" s="11"/>
      <c r="AD165" s="11"/>
      <c r="AE165" s="11"/>
      <c r="AF165" s="11"/>
      <c r="AG165" s="11"/>
    </row>
    <row r="166" spans="1:77" s="7" customFormat="1" ht="27" customHeight="1" x14ac:dyDescent="0.15">
      <c r="A166" s="19" t="s">
        <v>172</v>
      </c>
      <c r="B166" s="13">
        <v>0</v>
      </c>
      <c r="C166" s="14">
        <v>1</v>
      </c>
      <c r="D166" s="14">
        <v>4</v>
      </c>
      <c r="E166" s="14">
        <v>6</v>
      </c>
      <c r="F166" s="14">
        <v>3</v>
      </c>
      <c r="G166" s="15">
        <v>0</v>
      </c>
      <c r="H166" s="57">
        <v>571.41</v>
      </c>
      <c r="I166" s="16">
        <v>1211</v>
      </c>
      <c r="J166" s="17">
        <v>704</v>
      </c>
      <c r="K166" s="22">
        <v>1394</v>
      </c>
      <c r="L166" s="16">
        <f t="shared" si="15"/>
        <v>-183</v>
      </c>
      <c r="M166" s="81">
        <f t="shared" si="25"/>
        <v>-13.127690100430417</v>
      </c>
      <c r="N166" s="108">
        <v>1508</v>
      </c>
      <c r="O166" s="109">
        <v>393</v>
      </c>
      <c r="P166" s="108">
        <v>1450</v>
      </c>
      <c r="Q166" s="109">
        <v>329</v>
      </c>
      <c r="R166" s="17">
        <f t="shared" si="20"/>
        <v>58</v>
      </c>
      <c r="S166" s="117">
        <v>1033</v>
      </c>
      <c r="T166" s="117">
        <v>969</v>
      </c>
      <c r="U166" s="17">
        <f t="shared" si="21"/>
        <v>64</v>
      </c>
      <c r="V166" s="89">
        <f t="shared" si="24"/>
        <v>2.64</v>
      </c>
      <c r="W166" s="117">
        <v>996</v>
      </c>
      <c r="X166" s="18" t="s">
        <v>172</v>
      </c>
      <c r="AC166" s="11"/>
      <c r="AD166" s="11"/>
      <c r="AE166" s="11"/>
      <c r="AF166" s="11"/>
      <c r="AG166" s="11"/>
    </row>
    <row r="167" spans="1:77" s="7" customFormat="1" ht="27" customHeight="1" x14ac:dyDescent="0.15">
      <c r="A167" s="19" t="s">
        <v>173</v>
      </c>
      <c r="B167" s="13">
        <v>0</v>
      </c>
      <c r="C167" s="14">
        <v>1</v>
      </c>
      <c r="D167" s="14">
        <v>4</v>
      </c>
      <c r="E167" s="14">
        <v>6</v>
      </c>
      <c r="F167" s="14">
        <v>4</v>
      </c>
      <c r="G167" s="15">
        <v>8</v>
      </c>
      <c r="H167" s="57">
        <v>225.11</v>
      </c>
      <c r="I167" s="16">
        <v>3596</v>
      </c>
      <c r="J167" s="17">
        <v>1533</v>
      </c>
      <c r="K167" s="22">
        <v>3832</v>
      </c>
      <c r="L167" s="16">
        <f t="shared" ref="L167:L230" si="26">I167-K167</f>
        <v>-236</v>
      </c>
      <c r="M167" s="81">
        <f t="shared" si="25"/>
        <v>-6.15866388308977</v>
      </c>
      <c r="N167" s="108">
        <v>3369</v>
      </c>
      <c r="O167" s="109">
        <v>22</v>
      </c>
      <c r="P167" s="108">
        <v>3476</v>
      </c>
      <c r="Q167" s="109">
        <v>19</v>
      </c>
      <c r="R167" s="17">
        <f t="shared" si="20"/>
        <v>-107</v>
      </c>
      <c r="S167" s="117">
        <v>1671</v>
      </c>
      <c r="T167" s="117">
        <v>1694</v>
      </c>
      <c r="U167" s="17">
        <f t="shared" si="21"/>
        <v>-23</v>
      </c>
      <c r="V167" s="89">
        <f t="shared" si="24"/>
        <v>14.97</v>
      </c>
      <c r="W167" s="117">
        <v>2938</v>
      </c>
      <c r="X167" s="18" t="s">
        <v>173</v>
      </c>
      <c r="AC167" s="11"/>
      <c r="AD167" s="11"/>
      <c r="AE167" s="11"/>
      <c r="AF167" s="11"/>
      <c r="AG167" s="11"/>
    </row>
    <row r="168" spans="1:77" s="7" customFormat="1" ht="27" customHeight="1" x14ac:dyDescent="0.15">
      <c r="A168" s="19" t="s">
        <v>174</v>
      </c>
      <c r="B168" s="13">
        <v>0</v>
      </c>
      <c r="C168" s="14">
        <v>1</v>
      </c>
      <c r="D168" s="14">
        <v>4</v>
      </c>
      <c r="E168" s="14">
        <v>6</v>
      </c>
      <c r="F168" s="14">
        <v>5</v>
      </c>
      <c r="G168" s="15">
        <v>6</v>
      </c>
      <c r="H168" s="57">
        <v>130.99</v>
      </c>
      <c r="I168" s="16">
        <v>3228</v>
      </c>
      <c r="J168" s="17">
        <v>1330</v>
      </c>
      <c r="K168" s="22">
        <v>3565</v>
      </c>
      <c r="L168" s="16">
        <f t="shared" si="26"/>
        <v>-337</v>
      </c>
      <c r="M168" s="81">
        <f t="shared" si="25"/>
        <v>-9.4530154277699854</v>
      </c>
      <c r="N168" s="108">
        <v>3131</v>
      </c>
      <c r="O168" s="109">
        <v>1</v>
      </c>
      <c r="P168" s="108">
        <v>3176</v>
      </c>
      <c r="Q168" s="109">
        <v>1</v>
      </c>
      <c r="R168" s="17">
        <f t="shared" si="20"/>
        <v>-45</v>
      </c>
      <c r="S168" s="117">
        <v>1483</v>
      </c>
      <c r="T168" s="117">
        <v>1498</v>
      </c>
      <c r="U168" s="17">
        <f t="shared" si="21"/>
        <v>-15</v>
      </c>
      <c r="V168" s="89">
        <f t="shared" si="24"/>
        <v>23.9</v>
      </c>
      <c r="W168" s="117">
        <v>2738</v>
      </c>
      <c r="X168" s="18" t="s">
        <v>174</v>
      </c>
      <c r="AC168" s="11"/>
      <c r="AD168" s="11"/>
      <c r="AE168" s="11"/>
      <c r="AF168" s="11"/>
      <c r="AG168" s="11"/>
    </row>
    <row r="169" spans="1:77" s="7" customFormat="1" ht="27" customHeight="1" x14ac:dyDescent="0.15">
      <c r="A169" s="19" t="s">
        <v>175</v>
      </c>
      <c r="B169" s="13">
        <v>0</v>
      </c>
      <c r="C169" s="14">
        <v>1</v>
      </c>
      <c r="D169" s="14">
        <v>4</v>
      </c>
      <c r="E169" s="14">
        <v>6</v>
      </c>
      <c r="F169" s="14">
        <v>8</v>
      </c>
      <c r="G169" s="15">
        <v>1</v>
      </c>
      <c r="H169" s="57">
        <v>644.20000000000005</v>
      </c>
      <c r="I169" s="16">
        <v>3547</v>
      </c>
      <c r="J169" s="17">
        <v>1674</v>
      </c>
      <c r="K169" s="22">
        <v>3775</v>
      </c>
      <c r="L169" s="16">
        <f t="shared" si="26"/>
        <v>-228</v>
      </c>
      <c r="M169" s="81">
        <f t="shared" si="25"/>
        <v>-6.039735099337749</v>
      </c>
      <c r="N169" s="108">
        <v>3303</v>
      </c>
      <c r="O169" s="109">
        <v>20</v>
      </c>
      <c r="P169" s="108">
        <v>3339</v>
      </c>
      <c r="Q169" s="109">
        <v>23</v>
      </c>
      <c r="R169" s="17">
        <f t="shared" si="20"/>
        <v>-36</v>
      </c>
      <c r="S169" s="117">
        <v>1762</v>
      </c>
      <c r="T169" s="117">
        <v>1785</v>
      </c>
      <c r="U169" s="17">
        <f t="shared" si="21"/>
        <v>-23</v>
      </c>
      <c r="V169" s="89">
        <f t="shared" si="24"/>
        <v>5.13</v>
      </c>
      <c r="W169" s="117">
        <v>2858</v>
      </c>
      <c r="X169" s="18" t="s">
        <v>175</v>
      </c>
      <c r="AC169" s="11"/>
      <c r="AD169" s="11"/>
      <c r="AE169" s="11"/>
      <c r="AF169" s="11"/>
      <c r="AG169" s="11"/>
    </row>
    <row r="170" spans="1:77" s="7" customFormat="1" ht="27" customHeight="1" x14ac:dyDescent="0.15">
      <c r="A170" s="19" t="s">
        <v>176</v>
      </c>
      <c r="B170" s="13">
        <v>0</v>
      </c>
      <c r="C170" s="14">
        <v>1</v>
      </c>
      <c r="D170" s="14">
        <v>4</v>
      </c>
      <c r="E170" s="14">
        <v>6</v>
      </c>
      <c r="F170" s="14">
        <v>9</v>
      </c>
      <c r="G170" s="15">
        <v>9</v>
      </c>
      <c r="H170" s="57">
        <v>672.09</v>
      </c>
      <c r="I170" s="16">
        <v>4659</v>
      </c>
      <c r="J170" s="17">
        <v>2041</v>
      </c>
      <c r="K170" s="22">
        <v>5178</v>
      </c>
      <c r="L170" s="16">
        <f t="shared" si="26"/>
        <v>-519</v>
      </c>
      <c r="M170" s="81">
        <f t="shared" si="25"/>
        <v>-10.023174971031287</v>
      </c>
      <c r="N170" s="108">
        <v>4364</v>
      </c>
      <c r="O170" s="109">
        <v>12</v>
      </c>
      <c r="P170" s="108">
        <v>4482</v>
      </c>
      <c r="Q170" s="109">
        <v>13</v>
      </c>
      <c r="R170" s="17">
        <f t="shared" si="20"/>
        <v>-118</v>
      </c>
      <c r="S170" s="117">
        <v>2251</v>
      </c>
      <c r="T170" s="117">
        <v>2304</v>
      </c>
      <c r="U170" s="17">
        <f t="shared" si="21"/>
        <v>-53</v>
      </c>
      <c r="V170" s="89">
        <f t="shared" si="24"/>
        <v>6.49</v>
      </c>
      <c r="W170" s="117">
        <v>3818</v>
      </c>
      <c r="X170" s="18" t="s">
        <v>176</v>
      </c>
      <c r="AC170" s="11"/>
      <c r="AD170" s="11"/>
      <c r="AE170" s="11"/>
      <c r="AF170" s="11"/>
      <c r="AG170" s="11"/>
    </row>
    <row r="171" spans="1:77" s="7" customFormat="1" ht="27" customHeight="1" x14ac:dyDescent="0.15">
      <c r="A171" s="19" t="s">
        <v>177</v>
      </c>
      <c r="B171" s="13">
        <v>0</v>
      </c>
      <c r="C171" s="14">
        <v>1</v>
      </c>
      <c r="D171" s="14">
        <v>4</v>
      </c>
      <c r="E171" s="14">
        <v>7</v>
      </c>
      <c r="F171" s="14">
        <v>0</v>
      </c>
      <c r="G171" s="15">
        <v>2</v>
      </c>
      <c r="H171" s="57">
        <v>275.63</v>
      </c>
      <c r="I171" s="16">
        <v>832</v>
      </c>
      <c r="J171" s="17">
        <v>405</v>
      </c>
      <c r="K171" s="22">
        <v>995</v>
      </c>
      <c r="L171" s="16">
        <f t="shared" si="26"/>
        <v>-163</v>
      </c>
      <c r="M171" s="81">
        <f t="shared" si="25"/>
        <v>-16.381909547738694</v>
      </c>
      <c r="N171" s="108">
        <v>763</v>
      </c>
      <c r="O171" s="109">
        <v>4</v>
      </c>
      <c r="P171" s="108">
        <v>771</v>
      </c>
      <c r="Q171" s="109">
        <v>3</v>
      </c>
      <c r="R171" s="17">
        <f t="shared" si="20"/>
        <v>-8</v>
      </c>
      <c r="S171" s="117">
        <v>491</v>
      </c>
      <c r="T171" s="117">
        <v>487</v>
      </c>
      <c r="U171" s="17">
        <f t="shared" si="21"/>
        <v>4</v>
      </c>
      <c r="V171" s="89">
        <f t="shared" si="24"/>
        <v>2.77</v>
      </c>
      <c r="W171" s="117">
        <v>628</v>
      </c>
      <c r="X171" s="18" t="s">
        <v>177</v>
      </c>
      <c r="AC171" s="11"/>
      <c r="AD171" s="11"/>
      <c r="AE171" s="11"/>
      <c r="AF171" s="11"/>
      <c r="AG171" s="11"/>
    </row>
    <row r="172" spans="1:77" s="7" customFormat="1" ht="27" customHeight="1" x14ac:dyDescent="0.15">
      <c r="A172" s="19" t="s">
        <v>178</v>
      </c>
      <c r="B172" s="13">
        <v>0</v>
      </c>
      <c r="C172" s="14">
        <v>1</v>
      </c>
      <c r="D172" s="14">
        <v>4</v>
      </c>
      <c r="E172" s="14">
        <v>7</v>
      </c>
      <c r="F172" s="14">
        <v>1</v>
      </c>
      <c r="G172" s="15">
        <v>1</v>
      </c>
      <c r="H172" s="57">
        <v>594.74</v>
      </c>
      <c r="I172" s="16">
        <v>1767</v>
      </c>
      <c r="J172" s="17">
        <v>897</v>
      </c>
      <c r="K172" s="22">
        <v>1907</v>
      </c>
      <c r="L172" s="16">
        <f t="shared" si="26"/>
        <v>-140</v>
      </c>
      <c r="M172" s="81">
        <f t="shared" si="25"/>
        <v>-7.3413738856843214</v>
      </c>
      <c r="N172" s="108">
        <v>1522</v>
      </c>
      <c r="O172" s="109">
        <v>8</v>
      </c>
      <c r="P172" s="108">
        <v>1577</v>
      </c>
      <c r="Q172" s="109">
        <v>4</v>
      </c>
      <c r="R172" s="17">
        <f t="shared" si="20"/>
        <v>-55</v>
      </c>
      <c r="S172" s="117">
        <v>802</v>
      </c>
      <c r="T172" s="117">
        <v>827</v>
      </c>
      <c r="U172" s="17">
        <f t="shared" si="21"/>
        <v>-25</v>
      </c>
      <c r="V172" s="89">
        <f t="shared" si="24"/>
        <v>2.56</v>
      </c>
      <c r="W172" s="117">
        <v>1326</v>
      </c>
      <c r="X172" s="18" t="s">
        <v>178</v>
      </c>
      <c r="AC172" s="11"/>
      <c r="AD172" s="11"/>
      <c r="AE172" s="11"/>
      <c r="AF172" s="11"/>
      <c r="AG172" s="11"/>
    </row>
    <row r="173" spans="1:77" s="7" customFormat="1" ht="27" customHeight="1" x14ac:dyDescent="0.15">
      <c r="A173" s="19" t="s">
        <v>79</v>
      </c>
      <c r="B173" s="13">
        <v>0</v>
      </c>
      <c r="C173" s="14">
        <v>1</v>
      </c>
      <c r="D173" s="14">
        <v>4</v>
      </c>
      <c r="E173" s="14">
        <v>7</v>
      </c>
      <c r="F173" s="14">
        <v>2</v>
      </c>
      <c r="G173" s="15">
        <v>9</v>
      </c>
      <c r="H173" s="83">
        <v>767.04</v>
      </c>
      <c r="I173" s="17">
        <v>1525</v>
      </c>
      <c r="J173" s="17">
        <v>690</v>
      </c>
      <c r="K173" s="22">
        <v>1710</v>
      </c>
      <c r="L173" s="17">
        <f t="shared" si="26"/>
        <v>-185</v>
      </c>
      <c r="M173" s="81">
        <f t="shared" si="25"/>
        <v>-10.818713450292398</v>
      </c>
      <c r="N173" s="108">
        <v>1508</v>
      </c>
      <c r="O173" s="109">
        <v>2</v>
      </c>
      <c r="P173" s="108">
        <v>1553</v>
      </c>
      <c r="Q173" s="109">
        <v>2</v>
      </c>
      <c r="R173" s="17">
        <f t="shared" si="20"/>
        <v>-45</v>
      </c>
      <c r="S173" s="117">
        <v>793</v>
      </c>
      <c r="T173" s="117">
        <v>808</v>
      </c>
      <c r="U173" s="17">
        <f t="shared" si="21"/>
        <v>-15</v>
      </c>
      <c r="V173" s="89">
        <f t="shared" si="24"/>
        <v>1.97</v>
      </c>
      <c r="W173" s="17">
        <v>1290</v>
      </c>
      <c r="X173" s="18" t="s">
        <v>79</v>
      </c>
      <c r="AC173" s="11"/>
      <c r="AD173" s="11"/>
      <c r="AE173" s="11"/>
      <c r="AF173" s="11"/>
      <c r="AG173" s="11"/>
      <c r="BD173" s="21"/>
      <c r="BV173" s="21"/>
      <c r="BW173" s="21"/>
      <c r="BX173" s="21"/>
      <c r="BY173" s="21"/>
    </row>
    <row r="174" spans="1:77" s="7" customFormat="1" ht="27" customHeight="1" x14ac:dyDescent="0.15">
      <c r="A174" s="19"/>
      <c r="B174" s="13"/>
      <c r="C174" s="14"/>
      <c r="D174" s="14"/>
      <c r="E174" s="14"/>
      <c r="F174" s="14"/>
      <c r="G174" s="15"/>
      <c r="H174" s="57"/>
      <c r="I174" s="17"/>
      <c r="J174" s="17"/>
      <c r="K174" s="22"/>
      <c r="L174" s="17"/>
      <c r="M174" s="81"/>
      <c r="N174" s="108"/>
      <c r="O174" s="109"/>
      <c r="P174" s="108"/>
      <c r="Q174" s="109"/>
      <c r="R174" s="16"/>
      <c r="S174" s="117"/>
      <c r="T174" s="117"/>
      <c r="U174" s="17"/>
      <c r="V174" s="89"/>
      <c r="W174" s="114"/>
      <c r="X174" s="18"/>
      <c r="AC174" s="11"/>
      <c r="AD174" s="11"/>
      <c r="AE174" s="11"/>
      <c r="AF174" s="11"/>
      <c r="AG174" s="11"/>
      <c r="BD174" s="21"/>
      <c r="BV174" s="21"/>
      <c r="BW174" s="21"/>
      <c r="BX174" s="21"/>
      <c r="BY174" s="21"/>
    </row>
    <row r="175" spans="1:77" s="7" customFormat="1" ht="27" customHeight="1" x14ac:dyDescent="0.15">
      <c r="A175" s="55" t="s">
        <v>219</v>
      </c>
      <c r="B175" s="13"/>
      <c r="C175" s="14"/>
      <c r="D175" s="14"/>
      <c r="E175" s="14"/>
      <c r="F175" s="14"/>
      <c r="G175" s="15"/>
      <c r="H175" s="57">
        <v>3445.89</v>
      </c>
      <c r="I175" s="17">
        <v>47912</v>
      </c>
      <c r="J175" s="17">
        <v>21910</v>
      </c>
      <c r="K175" s="22">
        <f t="shared" ref="K175:T175" si="27">SUM(K176:K182,K50)</f>
        <v>53105</v>
      </c>
      <c r="L175" s="17">
        <f>I175-K175</f>
        <v>-5193</v>
      </c>
      <c r="M175" s="81">
        <f>(L175/K175)*100</f>
        <v>-9.7787402316166094</v>
      </c>
      <c r="N175" s="108">
        <f t="shared" si="27"/>
        <v>45840</v>
      </c>
      <c r="O175" s="109">
        <f t="shared" si="27"/>
        <v>372</v>
      </c>
      <c r="P175" s="108">
        <f t="shared" si="27"/>
        <v>46834</v>
      </c>
      <c r="Q175" s="109">
        <f t="shared" si="27"/>
        <v>312</v>
      </c>
      <c r="R175" s="112">
        <f>N175-P175</f>
        <v>-994</v>
      </c>
      <c r="S175" s="117">
        <f t="shared" si="27"/>
        <v>24132</v>
      </c>
      <c r="T175" s="117">
        <f t="shared" si="27"/>
        <v>24391</v>
      </c>
      <c r="U175" s="17">
        <f>S175-T175</f>
        <v>-259</v>
      </c>
      <c r="V175" s="89">
        <f t="shared" si="24"/>
        <v>13.3</v>
      </c>
      <c r="W175" s="108">
        <f t="shared" ref="W175" si="28">SUM(W176:W182,W50)</f>
        <v>39894</v>
      </c>
      <c r="X175" s="43" t="s">
        <v>219</v>
      </c>
      <c r="AC175" s="11"/>
      <c r="AD175" s="11"/>
      <c r="AE175" s="11"/>
      <c r="AF175" s="11"/>
      <c r="AG175" s="11"/>
    </row>
    <row r="176" spans="1:77" s="7" customFormat="1" ht="27" customHeight="1" x14ac:dyDescent="0.15">
      <c r="A176" s="19" t="s">
        <v>80</v>
      </c>
      <c r="B176" s="13">
        <v>0</v>
      </c>
      <c r="C176" s="14">
        <v>1</v>
      </c>
      <c r="D176" s="14">
        <v>4</v>
      </c>
      <c r="E176" s="14">
        <v>8</v>
      </c>
      <c r="F176" s="14">
        <v>1</v>
      </c>
      <c r="G176" s="15">
        <v>8</v>
      </c>
      <c r="H176" s="57">
        <v>369.71</v>
      </c>
      <c r="I176" s="16">
        <v>4497</v>
      </c>
      <c r="J176" s="17">
        <v>2051</v>
      </c>
      <c r="K176" s="22">
        <v>5078</v>
      </c>
      <c r="L176" s="16">
        <f t="shared" si="26"/>
        <v>-581</v>
      </c>
      <c r="M176" s="81">
        <f t="shared" si="25"/>
        <v>-11.441512406459236</v>
      </c>
      <c r="N176" s="108">
        <v>4339</v>
      </c>
      <c r="O176" s="109">
        <v>77</v>
      </c>
      <c r="P176" s="108">
        <v>4435</v>
      </c>
      <c r="Q176" s="109">
        <v>69</v>
      </c>
      <c r="R176" s="17">
        <f t="shared" si="20"/>
        <v>-96</v>
      </c>
      <c r="S176" s="117">
        <v>2305</v>
      </c>
      <c r="T176" s="117">
        <v>2339</v>
      </c>
      <c r="U176" s="17">
        <f t="shared" si="21"/>
        <v>-34</v>
      </c>
      <c r="V176" s="89">
        <f t="shared" si="24"/>
        <v>11.74</v>
      </c>
      <c r="W176" s="117">
        <v>3794</v>
      </c>
      <c r="X176" s="18" t="s">
        <v>80</v>
      </c>
      <c r="AC176" s="11"/>
      <c r="AD176" s="11"/>
      <c r="AE176" s="11"/>
      <c r="AF176" s="11"/>
      <c r="AG176" s="11"/>
    </row>
    <row r="177" spans="1:33" s="7" customFormat="1" ht="27" customHeight="1" x14ac:dyDescent="0.15">
      <c r="A177" s="19" t="s">
        <v>81</v>
      </c>
      <c r="B177" s="13">
        <v>0</v>
      </c>
      <c r="C177" s="14">
        <v>1</v>
      </c>
      <c r="D177" s="14">
        <v>4</v>
      </c>
      <c r="E177" s="14">
        <v>8</v>
      </c>
      <c r="F177" s="14">
        <v>2</v>
      </c>
      <c r="G177" s="15">
        <v>6</v>
      </c>
      <c r="H177" s="57">
        <v>627.22</v>
      </c>
      <c r="I177" s="16">
        <v>3336</v>
      </c>
      <c r="J177" s="17">
        <v>1406</v>
      </c>
      <c r="K177" s="22">
        <v>3717</v>
      </c>
      <c r="L177" s="16">
        <f t="shared" si="26"/>
        <v>-381</v>
      </c>
      <c r="M177" s="81">
        <f t="shared" si="25"/>
        <v>-10.250201775625504</v>
      </c>
      <c r="N177" s="108">
        <v>3168</v>
      </c>
      <c r="O177" s="109">
        <v>55</v>
      </c>
      <c r="P177" s="108">
        <v>3216</v>
      </c>
      <c r="Q177" s="109">
        <v>44</v>
      </c>
      <c r="R177" s="17">
        <f t="shared" si="20"/>
        <v>-48</v>
      </c>
      <c r="S177" s="117">
        <v>1643</v>
      </c>
      <c r="T177" s="117">
        <v>1648</v>
      </c>
      <c r="U177" s="17">
        <f t="shared" si="21"/>
        <v>-5</v>
      </c>
      <c r="V177" s="89">
        <f t="shared" si="24"/>
        <v>5.05</v>
      </c>
      <c r="W177" s="117">
        <v>2769</v>
      </c>
      <c r="X177" s="18" t="s">
        <v>81</v>
      </c>
      <c r="AC177" s="11"/>
      <c r="AD177" s="11"/>
      <c r="AE177" s="11"/>
      <c r="AF177" s="11"/>
      <c r="AG177" s="11"/>
    </row>
    <row r="178" spans="1:33" s="7" customFormat="1" ht="27" customHeight="1" x14ac:dyDescent="0.15">
      <c r="A178" s="19" t="s">
        <v>82</v>
      </c>
      <c r="B178" s="13">
        <v>0</v>
      </c>
      <c r="C178" s="14">
        <v>1</v>
      </c>
      <c r="D178" s="14">
        <v>4</v>
      </c>
      <c r="E178" s="14">
        <v>8</v>
      </c>
      <c r="F178" s="14">
        <v>3</v>
      </c>
      <c r="G178" s="15">
        <v>4</v>
      </c>
      <c r="H178" s="57">
        <v>454.6</v>
      </c>
      <c r="I178" s="16">
        <v>3265</v>
      </c>
      <c r="J178" s="17">
        <v>1420</v>
      </c>
      <c r="K178" s="22">
        <v>3656</v>
      </c>
      <c r="L178" s="16">
        <f t="shared" si="26"/>
        <v>-391</v>
      </c>
      <c r="M178" s="81">
        <f t="shared" si="25"/>
        <v>-10.694748358862144</v>
      </c>
      <c r="N178" s="108">
        <v>3100</v>
      </c>
      <c r="O178" s="109">
        <v>15</v>
      </c>
      <c r="P178" s="108">
        <v>3193</v>
      </c>
      <c r="Q178" s="109">
        <v>10</v>
      </c>
      <c r="R178" s="17">
        <f t="shared" si="20"/>
        <v>-93</v>
      </c>
      <c r="S178" s="117">
        <v>1529</v>
      </c>
      <c r="T178" s="117">
        <v>1554</v>
      </c>
      <c r="U178" s="17">
        <f t="shared" si="21"/>
        <v>-25</v>
      </c>
      <c r="V178" s="89">
        <f t="shared" si="24"/>
        <v>6.82</v>
      </c>
      <c r="W178" s="117">
        <v>2690</v>
      </c>
      <c r="X178" s="18" t="s">
        <v>82</v>
      </c>
      <c r="AC178" s="11"/>
      <c r="AD178" s="11"/>
      <c r="AE178" s="11"/>
      <c r="AF178" s="11"/>
      <c r="AG178" s="11"/>
    </row>
    <row r="179" spans="1:33" s="7" customFormat="1" ht="27" customHeight="1" x14ac:dyDescent="0.15">
      <c r="A179" s="19" t="s">
        <v>83</v>
      </c>
      <c r="B179" s="13">
        <v>0</v>
      </c>
      <c r="C179" s="14">
        <v>1</v>
      </c>
      <c r="D179" s="14">
        <v>4</v>
      </c>
      <c r="E179" s="14">
        <v>8</v>
      </c>
      <c r="F179" s="14">
        <v>4</v>
      </c>
      <c r="G179" s="15">
        <v>2</v>
      </c>
      <c r="H179" s="57">
        <v>472.65</v>
      </c>
      <c r="I179" s="16">
        <v>7327</v>
      </c>
      <c r="J179" s="17">
        <v>3367</v>
      </c>
      <c r="K179" s="22">
        <v>7964</v>
      </c>
      <c r="L179" s="16">
        <f t="shared" si="26"/>
        <v>-637</v>
      </c>
      <c r="M179" s="81">
        <f t="shared" si="25"/>
        <v>-7.9984932194876945</v>
      </c>
      <c r="N179" s="108">
        <v>6993</v>
      </c>
      <c r="O179" s="109">
        <v>15</v>
      </c>
      <c r="P179" s="108">
        <v>7157</v>
      </c>
      <c r="Q179" s="109">
        <v>12</v>
      </c>
      <c r="R179" s="17">
        <f t="shared" si="20"/>
        <v>-164</v>
      </c>
      <c r="S179" s="117">
        <v>3606</v>
      </c>
      <c r="T179" s="117">
        <v>3632</v>
      </c>
      <c r="U179" s="17">
        <f t="shared" si="21"/>
        <v>-26</v>
      </c>
      <c r="V179" s="89">
        <f>ROUND(N179/H179,2)</f>
        <v>14.8</v>
      </c>
      <c r="W179" s="117">
        <v>6079</v>
      </c>
      <c r="X179" s="18" t="s">
        <v>83</v>
      </c>
      <c r="AC179" s="11"/>
      <c r="AD179" s="11"/>
      <c r="AE179" s="11"/>
      <c r="AF179" s="11"/>
      <c r="AG179" s="11"/>
    </row>
    <row r="180" spans="1:33" s="7" customFormat="1" ht="27" customHeight="1" x14ac:dyDescent="0.15">
      <c r="A180" s="19" t="s">
        <v>84</v>
      </c>
      <c r="B180" s="13">
        <v>0</v>
      </c>
      <c r="C180" s="14">
        <v>1</v>
      </c>
      <c r="D180" s="14">
        <v>4</v>
      </c>
      <c r="E180" s="14">
        <v>8</v>
      </c>
      <c r="F180" s="14">
        <v>5</v>
      </c>
      <c r="G180" s="15">
        <v>1</v>
      </c>
      <c r="H180" s="57">
        <v>279.52</v>
      </c>
      <c r="I180" s="16">
        <v>1217</v>
      </c>
      <c r="J180" s="17">
        <v>537</v>
      </c>
      <c r="K180" s="22">
        <v>1369</v>
      </c>
      <c r="L180" s="16">
        <f t="shared" si="26"/>
        <v>-152</v>
      </c>
      <c r="M180" s="81">
        <f t="shared" si="25"/>
        <v>-11.102994886778671</v>
      </c>
      <c r="N180" s="108">
        <v>1173</v>
      </c>
      <c r="O180" s="109">
        <v>5</v>
      </c>
      <c r="P180" s="108">
        <v>1197</v>
      </c>
      <c r="Q180" s="109">
        <v>4</v>
      </c>
      <c r="R180" s="17">
        <f t="shared" si="20"/>
        <v>-24</v>
      </c>
      <c r="S180" s="117">
        <v>536</v>
      </c>
      <c r="T180" s="117">
        <v>549</v>
      </c>
      <c r="U180" s="17">
        <f t="shared" si="21"/>
        <v>-13</v>
      </c>
      <c r="V180" s="89">
        <f t="shared" si="24"/>
        <v>4.2</v>
      </c>
      <c r="W180" s="117">
        <v>1043</v>
      </c>
      <c r="X180" s="18" t="s">
        <v>84</v>
      </c>
      <c r="AC180" s="11"/>
      <c r="AD180" s="11"/>
      <c r="AE180" s="11"/>
      <c r="AF180" s="11"/>
      <c r="AG180" s="11"/>
    </row>
    <row r="181" spans="1:33" s="7" customFormat="1" ht="27" customHeight="1" x14ac:dyDescent="0.15">
      <c r="A181" s="19" t="s">
        <v>85</v>
      </c>
      <c r="B181" s="13">
        <v>0</v>
      </c>
      <c r="C181" s="14">
        <v>1</v>
      </c>
      <c r="D181" s="14">
        <v>4</v>
      </c>
      <c r="E181" s="14">
        <v>8</v>
      </c>
      <c r="F181" s="14">
        <v>6</v>
      </c>
      <c r="G181" s="15">
        <v>9</v>
      </c>
      <c r="H181" s="57">
        <v>590.79999999999995</v>
      </c>
      <c r="I181" s="16">
        <v>2806</v>
      </c>
      <c r="J181" s="17">
        <v>1225</v>
      </c>
      <c r="K181" s="22">
        <v>3084</v>
      </c>
      <c r="L181" s="16">
        <f t="shared" si="26"/>
        <v>-278</v>
      </c>
      <c r="M181" s="81">
        <f t="shared" si="25"/>
        <v>-9.0142671854734111</v>
      </c>
      <c r="N181" s="108">
        <v>2692</v>
      </c>
      <c r="O181" s="109">
        <v>45</v>
      </c>
      <c r="P181" s="108">
        <v>2718</v>
      </c>
      <c r="Q181" s="109">
        <v>28</v>
      </c>
      <c r="R181" s="17">
        <f t="shared" si="20"/>
        <v>-26</v>
      </c>
      <c r="S181" s="117">
        <v>1352</v>
      </c>
      <c r="T181" s="117">
        <v>1346</v>
      </c>
      <c r="U181" s="17">
        <f t="shared" si="21"/>
        <v>6</v>
      </c>
      <c r="V181" s="89">
        <f t="shared" si="24"/>
        <v>4.5599999999999996</v>
      </c>
      <c r="W181" s="117">
        <v>2309</v>
      </c>
      <c r="X181" s="18" t="s">
        <v>85</v>
      </c>
      <c r="AC181" s="11"/>
      <c r="AD181" s="11"/>
      <c r="AE181" s="11"/>
      <c r="AF181" s="11"/>
      <c r="AG181" s="11"/>
    </row>
    <row r="182" spans="1:33" s="7" customFormat="1" ht="27" customHeight="1" x14ac:dyDescent="0.15">
      <c r="A182" s="19" t="s">
        <v>86</v>
      </c>
      <c r="B182" s="13">
        <v>0</v>
      </c>
      <c r="C182" s="14">
        <v>1</v>
      </c>
      <c r="D182" s="14">
        <v>4</v>
      </c>
      <c r="E182" s="14">
        <v>8</v>
      </c>
      <c r="F182" s="14">
        <v>7</v>
      </c>
      <c r="G182" s="15">
        <v>7</v>
      </c>
      <c r="H182" s="57">
        <v>353.56</v>
      </c>
      <c r="I182" s="16">
        <v>3243</v>
      </c>
      <c r="J182" s="17">
        <v>1502</v>
      </c>
      <c r="K182" s="22">
        <v>3780</v>
      </c>
      <c r="L182" s="16">
        <f t="shared" si="26"/>
        <v>-537</v>
      </c>
      <c r="M182" s="81">
        <f t="shared" si="25"/>
        <v>-14.206349206349206</v>
      </c>
      <c r="N182" s="108">
        <v>3065</v>
      </c>
      <c r="O182" s="109">
        <v>29</v>
      </c>
      <c r="P182" s="108">
        <v>3161</v>
      </c>
      <c r="Q182" s="109">
        <v>16</v>
      </c>
      <c r="R182" s="17">
        <f t="shared" si="20"/>
        <v>-96</v>
      </c>
      <c r="S182" s="117">
        <v>1538</v>
      </c>
      <c r="T182" s="117">
        <v>1555</v>
      </c>
      <c r="U182" s="17">
        <f t="shared" si="21"/>
        <v>-17</v>
      </c>
      <c r="V182" s="89">
        <f t="shared" si="24"/>
        <v>8.67</v>
      </c>
      <c r="W182" s="117">
        <v>2631</v>
      </c>
      <c r="X182" s="18" t="s">
        <v>86</v>
      </c>
      <c r="AC182" s="11"/>
      <c r="AD182" s="11"/>
      <c r="AE182" s="11"/>
      <c r="AF182" s="11"/>
      <c r="AG182" s="11"/>
    </row>
    <row r="183" spans="1:33" s="7" customFormat="1" ht="27" customHeight="1" x14ac:dyDescent="0.15">
      <c r="A183" s="19"/>
      <c r="B183" s="13"/>
      <c r="C183" s="14"/>
      <c r="D183" s="14"/>
      <c r="E183" s="14"/>
      <c r="F183" s="14"/>
      <c r="G183" s="15"/>
      <c r="H183" s="57"/>
      <c r="I183" s="17"/>
      <c r="J183" s="17"/>
      <c r="K183" s="22"/>
      <c r="L183" s="22"/>
      <c r="M183" s="81"/>
      <c r="N183" s="108"/>
      <c r="O183" s="109"/>
      <c r="P183" s="108"/>
      <c r="Q183" s="109"/>
      <c r="R183" s="22"/>
      <c r="S183" s="117"/>
      <c r="T183" s="117"/>
      <c r="U183" s="22"/>
      <c r="V183" s="89"/>
      <c r="W183" s="117"/>
      <c r="X183" s="18"/>
      <c r="AC183" s="11"/>
      <c r="AD183" s="11"/>
      <c r="AE183" s="11"/>
      <c r="AF183" s="11"/>
      <c r="AG183" s="11"/>
    </row>
    <row r="184" spans="1:33" s="7" customFormat="1" ht="27" customHeight="1" x14ac:dyDescent="0.15">
      <c r="A184" s="42" t="s">
        <v>220</v>
      </c>
      <c r="B184" s="13"/>
      <c r="C184" s="14"/>
      <c r="D184" s="14"/>
      <c r="E184" s="14"/>
      <c r="F184" s="14"/>
      <c r="G184" s="15"/>
      <c r="H184" s="57">
        <v>4626.07</v>
      </c>
      <c r="I184" s="17">
        <v>67503</v>
      </c>
      <c r="J184" s="17">
        <v>30743</v>
      </c>
      <c r="K184" s="22">
        <f t="shared" ref="K184:T184" si="29">SUM(K185:K193,K52)</f>
        <v>73447</v>
      </c>
      <c r="L184" s="17">
        <f>I184-K184</f>
        <v>-5944</v>
      </c>
      <c r="M184" s="81">
        <f>(L184/K184)*100</f>
        <v>-8.0929105341266485</v>
      </c>
      <c r="N184" s="108">
        <f t="shared" si="29"/>
        <v>63844</v>
      </c>
      <c r="O184" s="109">
        <f t="shared" si="29"/>
        <v>756</v>
      </c>
      <c r="P184" s="108">
        <f t="shared" si="29"/>
        <v>65039</v>
      </c>
      <c r="Q184" s="109">
        <f t="shared" si="29"/>
        <v>743</v>
      </c>
      <c r="R184" s="112">
        <f>N184-P184</f>
        <v>-1195</v>
      </c>
      <c r="S184" s="117">
        <f t="shared" si="29"/>
        <v>32780</v>
      </c>
      <c r="T184" s="117">
        <f t="shared" si="29"/>
        <v>33164</v>
      </c>
      <c r="U184" s="17">
        <f>S184-T184</f>
        <v>-384</v>
      </c>
      <c r="V184" s="89">
        <f t="shared" si="24"/>
        <v>13.8</v>
      </c>
      <c r="W184" s="108">
        <f t="shared" ref="W184" si="30">SUM(W185:W193,W52)</f>
        <v>54325</v>
      </c>
      <c r="X184" s="43" t="s">
        <v>220</v>
      </c>
      <c r="AC184" s="11"/>
      <c r="AD184" s="11"/>
      <c r="AE184" s="11"/>
      <c r="AF184" s="11"/>
      <c r="AG184" s="11"/>
    </row>
    <row r="185" spans="1:33" s="7" customFormat="1" ht="27" customHeight="1" x14ac:dyDescent="0.15">
      <c r="A185" s="19" t="s">
        <v>88</v>
      </c>
      <c r="B185" s="13">
        <v>0</v>
      </c>
      <c r="C185" s="14">
        <v>1</v>
      </c>
      <c r="D185" s="14">
        <v>5</v>
      </c>
      <c r="E185" s="14">
        <v>1</v>
      </c>
      <c r="F185" s="14">
        <v>1</v>
      </c>
      <c r="G185" s="15">
        <v>3</v>
      </c>
      <c r="H185" s="57">
        <v>589.97</v>
      </c>
      <c r="I185" s="16">
        <v>2684</v>
      </c>
      <c r="J185" s="17">
        <v>1174</v>
      </c>
      <c r="K185" s="22">
        <v>2825</v>
      </c>
      <c r="L185" s="16">
        <f t="shared" si="26"/>
        <v>-141</v>
      </c>
      <c r="M185" s="81">
        <f t="shared" si="25"/>
        <v>-4.9911504424778759</v>
      </c>
      <c r="N185" s="108">
        <v>2745</v>
      </c>
      <c r="O185" s="109">
        <v>121</v>
      </c>
      <c r="P185" s="108">
        <v>2723</v>
      </c>
      <c r="Q185" s="109">
        <v>92</v>
      </c>
      <c r="R185" s="17">
        <f t="shared" si="20"/>
        <v>22</v>
      </c>
      <c r="S185" s="117">
        <v>1240</v>
      </c>
      <c r="T185" s="117">
        <v>1227</v>
      </c>
      <c r="U185" s="17">
        <f t="shared" si="21"/>
        <v>13</v>
      </c>
      <c r="V185" s="89">
        <f t="shared" si="24"/>
        <v>4.6500000000000004</v>
      </c>
      <c r="W185" s="117">
        <v>2149</v>
      </c>
      <c r="X185" s="18" t="s">
        <v>88</v>
      </c>
      <c r="AC185" s="11"/>
      <c r="AD185" s="11"/>
      <c r="AE185" s="11"/>
      <c r="AF185" s="11"/>
      <c r="AG185" s="11"/>
    </row>
    <row r="186" spans="1:33" s="7" customFormat="1" ht="27" customHeight="1" x14ac:dyDescent="0.15">
      <c r="A186" s="19" t="s">
        <v>89</v>
      </c>
      <c r="B186" s="13">
        <v>0</v>
      </c>
      <c r="C186" s="14">
        <v>1</v>
      </c>
      <c r="D186" s="14">
        <v>5</v>
      </c>
      <c r="E186" s="14">
        <v>1</v>
      </c>
      <c r="F186" s="14">
        <v>2</v>
      </c>
      <c r="G186" s="15">
        <v>1</v>
      </c>
      <c r="H186" s="62">
        <v>401.64</v>
      </c>
      <c r="I186" s="16">
        <v>3881</v>
      </c>
      <c r="J186" s="17">
        <v>1845</v>
      </c>
      <c r="K186" s="22">
        <v>4168</v>
      </c>
      <c r="L186" s="16">
        <f t="shared" si="26"/>
        <v>-287</v>
      </c>
      <c r="M186" s="81">
        <f t="shared" si="25"/>
        <v>-6.885796545105566</v>
      </c>
      <c r="N186" s="108">
        <v>3618</v>
      </c>
      <c r="O186" s="109">
        <v>70</v>
      </c>
      <c r="P186" s="108">
        <v>3727</v>
      </c>
      <c r="Q186" s="109">
        <v>103</v>
      </c>
      <c r="R186" s="17">
        <f t="shared" si="20"/>
        <v>-109</v>
      </c>
      <c r="S186" s="117">
        <v>1926</v>
      </c>
      <c r="T186" s="117">
        <v>1969</v>
      </c>
      <c r="U186" s="17">
        <f t="shared" si="21"/>
        <v>-43</v>
      </c>
      <c r="V186" s="48">
        <f t="shared" si="24"/>
        <v>9.01</v>
      </c>
      <c r="W186" s="117">
        <v>3094</v>
      </c>
      <c r="X186" s="18" t="s">
        <v>89</v>
      </c>
      <c r="AC186" s="11"/>
      <c r="AD186" s="11"/>
      <c r="AE186" s="11"/>
      <c r="AF186" s="11"/>
      <c r="AG186" s="11"/>
    </row>
    <row r="187" spans="1:33" s="7" customFormat="1" ht="27" customHeight="1" x14ac:dyDescent="0.15">
      <c r="A187" s="19" t="s">
        <v>90</v>
      </c>
      <c r="B187" s="13">
        <v>0</v>
      </c>
      <c r="C187" s="14">
        <v>1</v>
      </c>
      <c r="D187" s="14">
        <v>5</v>
      </c>
      <c r="E187" s="14">
        <v>1</v>
      </c>
      <c r="F187" s="14">
        <v>3</v>
      </c>
      <c r="G187" s="15">
        <v>0</v>
      </c>
      <c r="H187" s="57">
        <v>398.51</v>
      </c>
      <c r="I187" s="16">
        <v>1757</v>
      </c>
      <c r="J187" s="17">
        <v>775</v>
      </c>
      <c r="K187" s="22">
        <v>1974</v>
      </c>
      <c r="L187" s="16">
        <f t="shared" si="26"/>
        <v>-217</v>
      </c>
      <c r="M187" s="81">
        <f t="shared" si="25"/>
        <v>-10.99290780141844</v>
      </c>
      <c r="N187" s="108">
        <v>1730</v>
      </c>
      <c r="O187" s="109">
        <v>4</v>
      </c>
      <c r="P187" s="108">
        <v>1762</v>
      </c>
      <c r="Q187" s="109">
        <v>2</v>
      </c>
      <c r="R187" s="17">
        <f t="shared" si="20"/>
        <v>-32</v>
      </c>
      <c r="S187" s="117">
        <v>893</v>
      </c>
      <c r="T187" s="117">
        <v>887</v>
      </c>
      <c r="U187" s="17">
        <f t="shared" si="21"/>
        <v>6</v>
      </c>
      <c r="V187" s="89">
        <f t="shared" si="24"/>
        <v>4.34</v>
      </c>
      <c r="W187" s="117">
        <v>1517</v>
      </c>
      <c r="X187" s="18" t="s">
        <v>90</v>
      </c>
      <c r="AC187" s="11"/>
      <c r="AD187" s="11"/>
      <c r="AE187" s="11"/>
      <c r="AF187" s="11"/>
      <c r="AG187" s="11"/>
    </row>
    <row r="188" spans="1:33" s="7" customFormat="1" ht="27" customHeight="1" x14ac:dyDescent="0.15">
      <c r="A188" s="19" t="s">
        <v>91</v>
      </c>
      <c r="B188" s="13">
        <v>0</v>
      </c>
      <c r="C188" s="14">
        <v>1</v>
      </c>
      <c r="D188" s="14">
        <v>5</v>
      </c>
      <c r="E188" s="14">
        <v>1</v>
      </c>
      <c r="F188" s="14">
        <v>4</v>
      </c>
      <c r="G188" s="15">
        <v>8</v>
      </c>
      <c r="H188" s="63">
        <v>1115.93</v>
      </c>
      <c r="I188" s="16">
        <v>8437</v>
      </c>
      <c r="J188" s="17">
        <v>3772</v>
      </c>
      <c r="K188" s="22">
        <v>9125</v>
      </c>
      <c r="L188" s="16">
        <f t="shared" si="26"/>
        <v>-688</v>
      </c>
      <c r="M188" s="81">
        <f t="shared" si="25"/>
        <v>-7.5397260273972604</v>
      </c>
      <c r="N188" s="108">
        <v>8177</v>
      </c>
      <c r="O188" s="109">
        <v>106</v>
      </c>
      <c r="P188" s="108">
        <v>8332</v>
      </c>
      <c r="Q188" s="109">
        <v>98</v>
      </c>
      <c r="R188" s="17">
        <f t="shared" si="20"/>
        <v>-155</v>
      </c>
      <c r="S188" s="117">
        <v>3980</v>
      </c>
      <c r="T188" s="117">
        <v>4017</v>
      </c>
      <c r="U188" s="17">
        <f t="shared" si="21"/>
        <v>-37</v>
      </c>
      <c r="V188" s="48">
        <f t="shared" si="24"/>
        <v>7.33</v>
      </c>
      <c r="W188" s="117">
        <v>6948</v>
      </c>
      <c r="X188" s="18" t="s">
        <v>91</v>
      </c>
      <c r="AC188" s="11"/>
      <c r="AD188" s="11"/>
      <c r="AE188" s="11"/>
      <c r="AF188" s="11"/>
      <c r="AG188" s="11"/>
    </row>
    <row r="189" spans="1:33" s="7" customFormat="1" ht="27" customHeight="1" x14ac:dyDescent="0.15">
      <c r="A189" s="19" t="s">
        <v>92</v>
      </c>
      <c r="B189" s="13">
        <v>0</v>
      </c>
      <c r="C189" s="14">
        <v>1</v>
      </c>
      <c r="D189" s="14">
        <v>5</v>
      </c>
      <c r="E189" s="14">
        <v>1</v>
      </c>
      <c r="F189" s="14">
        <v>6</v>
      </c>
      <c r="G189" s="15">
        <v>4</v>
      </c>
      <c r="H189" s="57">
        <v>520.69000000000005</v>
      </c>
      <c r="I189" s="16">
        <v>4054</v>
      </c>
      <c r="J189" s="17">
        <v>1782</v>
      </c>
      <c r="K189" s="22">
        <v>4378</v>
      </c>
      <c r="L189" s="16">
        <f t="shared" si="26"/>
        <v>-324</v>
      </c>
      <c r="M189" s="81">
        <f t="shared" si="25"/>
        <v>-7.4006395614435814</v>
      </c>
      <c r="N189" s="108">
        <v>3940</v>
      </c>
      <c r="O189" s="109">
        <v>33</v>
      </c>
      <c r="P189" s="108">
        <v>3991</v>
      </c>
      <c r="Q189" s="109">
        <v>28</v>
      </c>
      <c r="R189" s="17">
        <f t="shared" si="20"/>
        <v>-51</v>
      </c>
      <c r="S189" s="117">
        <v>1975</v>
      </c>
      <c r="T189" s="117">
        <v>1979</v>
      </c>
      <c r="U189" s="17">
        <f t="shared" si="21"/>
        <v>-4</v>
      </c>
      <c r="V189" s="89">
        <f t="shared" si="24"/>
        <v>7.57</v>
      </c>
      <c r="W189" s="117">
        <v>3367</v>
      </c>
      <c r="X189" s="18" t="s">
        <v>92</v>
      </c>
      <c r="AC189" s="11"/>
      <c r="AD189" s="11"/>
      <c r="AE189" s="11"/>
      <c r="AF189" s="11"/>
      <c r="AG189" s="11"/>
    </row>
    <row r="190" spans="1:33" s="7" customFormat="1" ht="27" customHeight="1" x14ac:dyDescent="0.15">
      <c r="A190" s="19" t="s">
        <v>93</v>
      </c>
      <c r="B190" s="13">
        <v>0</v>
      </c>
      <c r="C190" s="14">
        <v>1</v>
      </c>
      <c r="D190" s="14">
        <v>5</v>
      </c>
      <c r="E190" s="14">
        <v>1</v>
      </c>
      <c r="F190" s="14">
        <v>7</v>
      </c>
      <c r="G190" s="15">
        <v>2</v>
      </c>
      <c r="H190" s="57">
        <v>81.64</v>
      </c>
      <c r="I190" s="16">
        <v>2773</v>
      </c>
      <c r="J190" s="17">
        <v>1353</v>
      </c>
      <c r="K190" s="22">
        <v>3078</v>
      </c>
      <c r="L190" s="16">
        <f t="shared" si="26"/>
        <v>-305</v>
      </c>
      <c r="M190" s="81">
        <f t="shared" si="25"/>
        <v>-9.9090318388564</v>
      </c>
      <c r="N190" s="108">
        <v>2526</v>
      </c>
      <c r="O190" s="109">
        <v>24</v>
      </c>
      <c r="P190" s="108">
        <v>2598</v>
      </c>
      <c r="Q190" s="109">
        <v>24</v>
      </c>
      <c r="R190" s="17">
        <f t="shared" si="20"/>
        <v>-72</v>
      </c>
      <c r="S190" s="117">
        <v>1279</v>
      </c>
      <c r="T190" s="117">
        <v>1310</v>
      </c>
      <c r="U190" s="17">
        <f t="shared" si="21"/>
        <v>-31</v>
      </c>
      <c r="V190" s="89">
        <f t="shared" si="24"/>
        <v>30.94</v>
      </c>
      <c r="W190" s="117">
        <v>2167</v>
      </c>
      <c r="X190" s="18" t="s">
        <v>93</v>
      </c>
      <c r="AC190" s="11"/>
      <c r="AD190" s="11"/>
      <c r="AE190" s="11"/>
      <c r="AF190" s="11"/>
      <c r="AG190" s="11"/>
    </row>
    <row r="191" spans="1:33" s="7" customFormat="1" ht="27" customHeight="1" x14ac:dyDescent="0.15">
      <c r="A191" s="19" t="s">
        <v>268</v>
      </c>
      <c r="B191" s="13">
        <v>0</v>
      </c>
      <c r="C191" s="14">
        <v>1</v>
      </c>
      <c r="D191" s="14">
        <v>5</v>
      </c>
      <c r="E191" s="14">
        <v>1</v>
      </c>
      <c r="F191" s="14">
        <v>8</v>
      </c>
      <c r="G191" s="15">
        <v>1</v>
      </c>
      <c r="H191" s="57">
        <v>76.510000000000005</v>
      </c>
      <c r="I191" s="16">
        <v>2303</v>
      </c>
      <c r="J191" s="17">
        <v>1154</v>
      </c>
      <c r="K191" s="22">
        <v>2590</v>
      </c>
      <c r="L191" s="16">
        <f t="shared" si="26"/>
        <v>-287</v>
      </c>
      <c r="M191" s="81">
        <f t="shared" si="25"/>
        <v>-11.081081081081082</v>
      </c>
      <c r="N191" s="108">
        <v>2037</v>
      </c>
      <c r="O191" s="109">
        <v>1</v>
      </c>
      <c r="P191" s="108">
        <v>2100</v>
      </c>
      <c r="Q191" s="109">
        <v>1</v>
      </c>
      <c r="R191" s="17">
        <f t="shared" si="20"/>
        <v>-63</v>
      </c>
      <c r="S191" s="117">
        <v>1069</v>
      </c>
      <c r="T191" s="117">
        <v>1094</v>
      </c>
      <c r="U191" s="17">
        <f t="shared" si="21"/>
        <v>-25</v>
      </c>
      <c r="V191" s="89">
        <f t="shared" si="24"/>
        <v>26.62</v>
      </c>
      <c r="W191" s="117">
        <v>1796</v>
      </c>
      <c r="X191" s="18" t="s">
        <v>268</v>
      </c>
      <c r="AC191" s="11"/>
      <c r="AD191" s="11"/>
      <c r="AE191" s="11"/>
      <c r="AF191" s="11"/>
      <c r="AG191" s="11"/>
    </row>
    <row r="192" spans="1:33" s="7" customFormat="1" ht="27" customHeight="1" x14ac:dyDescent="0.15">
      <c r="A192" s="19" t="s">
        <v>94</v>
      </c>
      <c r="B192" s="13">
        <v>0</v>
      </c>
      <c r="C192" s="14">
        <v>1</v>
      </c>
      <c r="D192" s="14">
        <v>5</v>
      </c>
      <c r="E192" s="14">
        <v>1</v>
      </c>
      <c r="F192" s="14">
        <v>9</v>
      </c>
      <c r="G192" s="15">
        <v>9</v>
      </c>
      <c r="H192" s="57">
        <v>105.61</v>
      </c>
      <c r="I192" s="16">
        <v>2787</v>
      </c>
      <c r="J192" s="17">
        <v>1264</v>
      </c>
      <c r="K192" s="22">
        <v>3037</v>
      </c>
      <c r="L192" s="16">
        <f t="shared" si="26"/>
        <v>-250</v>
      </c>
      <c r="M192" s="81">
        <f t="shared" si="25"/>
        <v>-8.2318077049720113</v>
      </c>
      <c r="N192" s="108">
        <v>2492</v>
      </c>
      <c r="O192" s="109">
        <v>13</v>
      </c>
      <c r="P192" s="108">
        <v>2578</v>
      </c>
      <c r="Q192" s="109">
        <v>12</v>
      </c>
      <c r="R192" s="17">
        <f t="shared" si="20"/>
        <v>-86</v>
      </c>
      <c r="S192" s="117">
        <v>1290</v>
      </c>
      <c r="T192" s="117">
        <v>1310</v>
      </c>
      <c r="U192" s="17">
        <f t="shared" si="21"/>
        <v>-20</v>
      </c>
      <c r="V192" s="89">
        <f t="shared" si="24"/>
        <v>23.6</v>
      </c>
      <c r="W192" s="117">
        <v>2132</v>
      </c>
      <c r="X192" s="18" t="s">
        <v>94</v>
      </c>
      <c r="AC192" s="11"/>
      <c r="AD192" s="11"/>
      <c r="AE192" s="11"/>
      <c r="AF192" s="11"/>
      <c r="AG192" s="11"/>
    </row>
    <row r="193" spans="1:33" s="7" customFormat="1" ht="27" customHeight="1" x14ac:dyDescent="0.15">
      <c r="A193" s="19" t="s">
        <v>87</v>
      </c>
      <c r="B193" s="13">
        <v>0</v>
      </c>
      <c r="C193" s="14">
        <v>1</v>
      </c>
      <c r="D193" s="14">
        <v>5</v>
      </c>
      <c r="E193" s="14">
        <v>2</v>
      </c>
      <c r="F193" s="14">
        <v>0</v>
      </c>
      <c r="G193" s="15">
        <v>2</v>
      </c>
      <c r="H193" s="57">
        <v>574.1</v>
      </c>
      <c r="I193" s="16">
        <v>2447</v>
      </c>
      <c r="J193" s="17">
        <v>1138</v>
      </c>
      <c r="K193" s="22">
        <v>2677</v>
      </c>
      <c r="L193" s="16">
        <f t="shared" si="26"/>
        <v>-230</v>
      </c>
      <c r="M193" s="81">
        <f t="shared" si="25"/>
        <v>-8.591707134852447</v>
      </c>
      <c r="N193" s="108">
        <v>2330</v>
      </c>
      <c r="O193" s="109">
        <v>22</v>
      </c>
      <c r="P193" s="108">
        <v>2394</v>
      </c>
      <c r="Q193" s="109">
        <v>21</v>
      </c>
      <c r="R193" s="17">
        <f t="shared" si="20"/>
        <v>-64</v>
      </c>
      <c r="S193" s="117">
        <v>1243</v>
      </c>
      <c r="T193" s="117">
        <v>1257</v>
      </c>
      <c r="U193" s="17">
        <f t="shared" si="21"/>
        <v>-14</v>
      </c>
      <c r="V193" s="89">
        <f t="shared" si="24"/>
        <v>4.0599999999999996</v>
      </c>
      <c r="W193" s="117">
        <v>1956</v>
      </c>
      <c r="X193" s="18" t="s">
        <v>87</v>
      </c>
      <c r="AC193" s="11"/>
      <c r="AD193" s="11"/>
      <c r="AE193" s="11"/>
      <c r="AF193" s="11"/>
      <c r="AG193" s="11"/>
    </row>
    <row r="194" spans="1:33" s="7" customFormat="1" ht="27" customHeight="1" x14ac:dyDescent="0.15">
      <c r="A194" s="19"/>
      <c r="B194" s="13"/>
      <c r="C194" s="14"/>
      <c r="D194" s="14"/>
      <c r="E194" s="14"/>
      <c r="F194" s="14"/>
      <c r="G194" s="15"/>
      <c r="H194" s="57"/>
      <c r="I194" s="17"/>
      <c r="J194" s="17"/>
      <c r="K194" s="22"/>
      <c r="L194" s="22"/>
      <c r="M194" s="81"/>
      <c r="N194" s="108"/>
      <c r="O194" s="109"/>
      <c r="P194" s="108"/>
      <c r="Q194" s="109"/>
      <c r="R194" s="22"/>
      <c r="S194" s="117"/>
      <c r="T194" s="117"/>
      <c r="U194" s="22"/>
      <c r="V194" s="89"/>
      <c r="W194" s="117"/>
      <c r="X194" s="18"/>
      <c r="AC194" s="11"/>
      <c r="AD194" s="11"/>
      <c r="AE194" s="11"/>
      <c r="AF194" s="11"/>
      <c r="AG194" s="11"/>
    </row>
    <row r="195" spans="1:33" s="7" customFormat="1" ht="27" customHeight="1" x14ac:dyDescent="0.15">
      <c r="A195" s="44" t="s">
        <v>221</v>
      </c>
      <c r="B195" s="13"/>
      <c r="C195" s="14"/>
      <c r="D195" s="14"/>
      <c r="E195" s="14"/>
      <c r="F195" s="14"/>
      <c r="G195" s="15"/>
      <c r="H195" s="57">
        <v>10690.52</v>
      </c>
      <c r="I195" s="17">
        <v>293542</v>
      </c>
      <c r="J195" s="17">
        <v>132625</v>
      </c>
      <c r="K195" s="22">
        <f t="shared" ref="K195:T195" si="31">SUM(K196:K210,K46,K49,K57)</f>
        <v>310009</v>
      </c>
      <c r="L195" s="17">
        <f>I195-K195</f>
        <v>-16467</v>
      </c>
      <c r="M195" s="81">
        <f>(L195/K195)*100</f>
        <v>-5.3117812708663292</v>
      </c>
      <c r="N195" s="108">
        <f t="shared" si="31"/>
        <v>281630</v>
      </c>
      <c r="O195" s="109">
        <f t="shared" si="31"/>
        <v>2103</v>
      </c>
      <c r="P195" s="108">
        <f t="shared" si="31"/>
        <v>285525</v>
      </c>
      <c r="Q195" s="109">
        <f t="shared" si="31"/>
        <v>1853</v>
      </c>
      <c r="R195" s="112">
        <f>N195-P195</f>
        <v>-3895</v>
      </c>
      <c r="S195" s="117">
        <f t="shared" si="31"/>
        <v>142832</v>
      </c>
      <c r="T195" s="117">
        <f t="shared" si="31"/>
        <v>143167</v>
      </c>
      <c r="U195" s="17">
        <f>S195-T195</f>
        <v>-335</v>
      </c>
      <c r="V195" s="89">
        <f t="shared" si="24"/>
        <v>26.34</v>
      </c>
      <c r="W195" s="108">
        <f t="shared" ref="W195" si="32">SUM(W196:W210,W46,W49,W57)</f>
        <v>241558</v>
      </c>
      <c r="X195" s="45" t="s">
        <v>221</v>
      </c>
      <c r="AC195" s="11"/>
      <c r="AD195" s="11"/>
      <c r="AE195" s="11"/>
      <c r="AF195" s="11"/>
      <c r="AG195" s="11"/>
    </row>
    <row r="196" spans="1:33" s="7" customFormat="1" ht="27" customHeight="1" x14ac:dyDescent="0.15">
      <c r="A196" s="19" t="s">
        <v>95</v>
      </c>
      <c r="B196" s="13">
        <v>0</v>
      </c>
      <c r="C196" s="14">
        <v>1</v>
      </c>
      <c r="D196" s="14">
        <v>5</v>
      </c>
      <c r="E196" s="14">
        <v>4</v>
      </c>
      <c r="F196" s="14">
        <v>3</v>
      </c>
      <c r="G196" s="15">
        <v>1</v>
      </c>
      <c r="H196" s="57">
        <v>438.41</v>
      </c>
      <c r="I196" s="16">
        <v>20296</v>
      </c>
      <c r="J196" s="17">
        <v>8626</v>
      </c>
      <c r="K196" s="22">
        <v>21575</v>
      </c>
      <c r="L196" s="16">
        <f t="shared" si="26"/>
        <v>-1279</v>
      </c>
      <c r="M196" s="81">
        <f t="shared" si="25"/>
        <v>-5.9281575898030123</v>
      </c>
      <c r="N196" s="108">
        <v>19578</v>
      </c>
      <c r="O196" s="109">
        <v>79</v>
      </c>
      <c r="P196" s="108">
        <v>19954</v>
      </c>
      <c r="Q196" s="109">
        <v>64</v>
      </c>
      <c r="R196" s="17">
        <f t="shared" si="20"/>
        <v>-376</v>
      </c>
      <c r="S196" s="117">
        <v>9544</v>
      </c>
      <c r="T196" s="117">
        <v>9607</v>
      </c>
      <c r="U196" s="17">
        <f t="shared" si="21"/>
        <v>-63</v>
      </c>
      <c r="V196" s="89">
        <f t="shared" si="24"/>
        <v>44.66</v>
      </c>
      <c r="W196" s="117">
        <v>16916</v>
      </c>
      <c r="X196" s="18" t="s">
        <v>95</v>
      </c>
      <c r="AC196" s="11"/>
      <c r="AD196" s="11"/>
      <c r="AE196" s="11"/>
      <c r="AF196" s="11"/>
      <c r="AG196" s="11"/>
    </row>
    <row r="197" spans="1:33" s="7" customFormat="1" ht="27" customHeight="1" x14ac:dyDescent="0.15">
      <c r="A197" s="19" t="s">
        <v>96</v>
      </c>
      <c r="B197" s="13">
        <v>0</v>
      </c>
      <c r="C197" s="14">
        <v>1</v>
      </c>
      <c r="D197" s="14">
        <v>5</v>
      </c>
      <c r="E197" s="14">
        <v>4</v>
      </c>
      <c r="F197" s="14">
        <v>4</v>
      </c>
      <c r="G197" s="15">
        <v>0</v>
      </c>
      <c r="H197" s="57">
        <v>716.8</v>
      </c>
      <c r="I197" s="16">
        <v>5008</v>
      </c>
      <c r="J197" s="17">
        <v>2231</v>
      </c>
      <c r="K197" s="22">
        <v>5646</v>
      </c>
      <c r="L197" s="16">
        <f t="shared" si="26"/>
        <v>-638</v>
      </c>
      <c r="M197" s="81">
        <f t="shared" si="25"/>
        <v>-11.300035423308536</v>
      </c>
      <c r="N197" s="108">
        <v>4713</v>
      </c>
      <c r="O197" s="109">
        <v>9</v>
      </c>
      <c r="P197" s="108">
        <v>4846</v>
      </c>
      <c r="Q197" s="109">
        <v>10</v>
      </c>
      <c r="R197" s="17">
        <f t="shared" si="20"/>
        <v>-133</v>
      </c>
      <c r="S197" s="117">
        <v>2337</v>
      </c>
      <c r="T197" s="117">
        <v>2385</v>
      </c>
      <c r="U197" s="17">
        <f t="shared" si="21"/>
        <v>-48</v>
      </c>
      <c r="V197" s="89">
        <f t="shared" si="24"/>
        <v>6.58</v>
      </c>
      <c r="W197" s="117">
        <v>4198</v>
      </c>
      <c r="X197" s="18" t="s">
        <v>96</v>
      </c>
      <c r="AC197" s="11"/>
      <c r="AD197" s="11"/>
      <c r="AE197" s="11"/>
      <c r="AF197" s="11"/>
      <c r="AG197" s="11"/>
    </row>
    <row r="198" spans="1:33" s="7" customFormat="1" ht="27" customHeight="1" x14ac:dyDescent="0.15">
      <c r="A198" s="19" t="s">
        <v>97</v>
      </c>
      <c r="B198" s="13">
        <v>0</v>
      </c>
      <c r="C198" s="14">
        <v>1</v>
      </c>
      <c r="D198" s="14">
        <v>5</v>
      </c>
      <c r="E198" s="14">
        <v>4</v>
      </c>
      <c r="F198" s="14">
        <v>5</v>
      </c>
      <c r="G198" s="15">
        <v>8</v>
      </c>
      <c r="H198" s="57">
        <v>737.13</v>
      </c>
      <c r="I198" s="16">
        <v>12231</v>
      </c>
      <c r="J198" s="17">
        <v>5547</v>
      </c>
      <c r="K198" s="22">
        <v>13045</v>
      </c>
      <c r="L198" s="16">
        <f t="shared" si="26"/>
        <v>-814</v>
      </c>
      <c r="M198" s="81">
        <f t="shared" si="25"/>
        <v>-6.2399386738213876</v>
      </c>
      <c r="N198" s="108">
        <v>11610</v>
      </c>
      <c r="O198" s="109">
        <v>174</v>
      </c>
      <c r="P198" s="108">
        <v>11723</v>
      </c>
      <c r="Q198" s="109">
        <v>141</v>
      </c>
      <c r="R198" s="17">
        <f t="shared" si="20"/>
        <v>-113</v>
      </c>
      <c r="S198" s="117">
        <v>5583</v>
      </c>
      <c r="T198" s="117">
        <v>5584</v>
      </c>
      <c r="U198" s="17">
        <f t="shared" si="21"/>
        <v>-1</v>
      </c>
      <c r="V198" s="89">
        <f t="shared" si="24"/>
        <v>15.75</v>
      </c>
      <c r="W198" s="117">
        <v>9790</v>
      </c>
      <c r="X198" s="18" t="s">
        <v>97</v>
      </c>
      <c r="AC198" s="11"/>
      <c r="AD198" s="11"/>
      <c r="AE198" s="11"/>
      <c r="AF198" s="11"/>
      <c r="AG198" s="11"/>
    </row>
    <row r="199" spans="1:33" s="7" customFormat="1" ht="27" customHeight="1" x14ac:dyDescent="0.15">
      <c r="A199" s="19" t="s">
        <v>98</v>
      </c>
      <c r="B199" s="13">
        <v>0</v>
      </c>
      <c r="C199" s="14">
        <v>1</v>
      </c>
      <c r="D199" s="14">
        <v>5</v>
      </c>
      <c r="E199" s="14">
        <v>4</v>
      </c>
      <c r="F199" s="14">
        <v>6</v>
      </c>
      <c r="G199" s="15">
        <v>6</v>
      </c>
      <c r="H199" s="57">
        <v>402.76</v>
      </c>
      <c r="I199" s="16">
        <v>4221</v>
      </c>
      <c r="J199" s="17">
        <v>1671</v>
      </c>
      <c r="K199" s="22">
        <v>4551</v>
      </c>
      <c r="L199" s="16">
        <f t="shared" si="26"/>
        <v>-330</v>
      </c>
      <c r="M199" s="81">
        <f t="shared" si="25"/>
        <v>-7.2511535926170074</v>
      </c>
      <c r="N199" s="108">
        <v>4110</v>
      </c>
      <c r="O199" s="109">
        <v>4</v>
      </c>
      <c r="P199" s="108">
        <v>4166</v>
      </c>
      <c r="Q199" s="109">
        <v>4</v>
      </c>
      <c r="R199" s="17">
        <f t="shared" si="20"/>
        <v>-56</v>
      </c>
      <c r="S199" s="117">
        <v>1776</v>
      </c>
      <c r="T199" s="117">
        <v>1779</v>
      </c>
      <c r="U199" s="17">
        <f t="shared" si="21"/>
        <v>-3</v>
      </c>
      <c r="V199" s="89">
        <f t="shared" si="24"/>
        <v>10.199999999999999</v>
      </c>
      <c r="W199" s="117">
        <v>3491</v>
      </c>
      <c r="X199" s="18" t="s">
        <v>98</v>
      </c>
      <c r="AC199" s="11"/>
      <c r="AD199" s="11"/>
      <c r="AE199" s="11"/>
      <c r="AF199" s="11"/>
      <c r="AG199" s="11"/>
    </row>
    <row r="200" spans="1:33" s="7" customFormat="1" ht="27" customHeight="1" x14ac:dyDescent="0.15">
      <c r="A200" s="19" t="s">
        <v>99</v>
      </c>
      <c r="B200" s="13">
        <v>0</v>
      </c>
      <c r="C200" s="14">
        <v>1</v>
      </c>
      <c r="D200" s="14">
        <v>5</v>
      </c>
      <c r="E200" s="14">
        <v>4</v>
      </c>
      <c r="F200" s="14">
        <v>7</v>
      </c>
      <c r="G200" s="15">
        <v>4</v>
      </c>
      <c r="H200" s="57">
        <v>286.89</v>
      </c>
      <c r="I200" s="16">
        <v>5085</v>
      </c>
      <c r="J200" s="17">
        <v>2033</v>
      </c>
      <c r="K200" s="22">
        <v>5358</v>
      </c>
      <c r="L200" s="16">
        <f t="shared" si="26"/>
        <v>-273</v>
      </c>
      <c r="M200" s="81">
        <f t="shared" si="25"/>
        <v>-5.0951847704367301</v>
      </c>
      <c r="N200" s="108">
        <v>4897</v>
      </c>
      <c r="O200" s="109">
        <v>29</v>
      </c>
      <c r="P200" s="108">
        <v>4983</v>
      </c>
      <c r="Q200" s="109">
        <v>26</v>
      </c>
      <c r="R200" s="17">
        <f t="shared" si="20"/>
        <v>-86</v>
      </c>
      <c r="S200" s="117">
        <v>2123</v>
      </c>
      <c r="T200" s="117">
        <v>2140</v>
      </c>
      <c r="U200" s="17">
        <f t="shared" si="21"/>
        <v>-17</v>
      </c>
      <c r="V200" s="89">
        <f t="shared" si="24"/>
        <v>17.07</v>
      </c>
      <c r="W200" s="117">
        <v>4167</v>
      </c>
      <c r="X200" s="18" t="s">
        <v>99</v>
      </c>
      <c r="AC200" s="11"/>
      <c r="AD200" s="11"/>
      <c r="AE200" s="11"/>
      <c r="AF200" s="11"/>
      <c r="AG200" s="11"/>
    </row>
    <row r="201" spans="1:33" s="7" customFormat="1" ht="27" customHeight="1" x14ac:dyDescent="0.15">
      <c r="A201" s="19" t="s">
        <v>100</v>
      </c>
      <c r="B201" s="13">
        <v>0</v>
      </c>
      <c r="C201" s="14">
        <v>1</v>
      </c>
      <c r="D201" s="14">
        <v>5</v>
      </c>
      <c r="E201" s="14">
        <v>4</v>
      </c>
      <c r="F201" s="14">
        <v>9</v>
      </c>
      <c r="G201" s="15">
        <v>1</v>
      </c>
      <c r="H201" s="57">
        <v>190.95</v>
      </c>
      <c r="I201" s="16">
        <v>5100</v>
      </c>
      <c r="J201" s="17">
        <v>1910</v>
      </c>
      <c r="K201" s="22">
        <v>5435</v>
      </c>
      <c r="L201" s="16">
        <f t="shared" si="26"/>
        <v>-335</v>
      </c>
      <c r="M201" s="81">
        <f t="shared" si="25"/>
        <v>-6.1637534498620052</v>
      </c>
      <c r="N201" s="108">
        <v>5000</v>
      </c>
      <c r="O201" s="109">
        <v>32</v>
      </c>
      <c r="P201" s="108">
        <v>5110</v>
      </c>
      <c r="Q201" s="109">
        <v>34</v>
      </c>
      <c r="R201" s="17">
        <f t="shared" si="20"/>
        <v>-110</v>
      </c>
      <c r="S201" s="117">
        <v>2095</v>
      </c>
      <c r="T201" s="117">
        <v>2097</v>
      </c>
      <c r="U201" s="17">
        <f t="shared" si="21"/>
        <v>-2</v>
      </c>
      <c r="V201" s="89">
        <f t="shared" si="24"/>
        <v>26.18</v>
      </c>
      <c r="W201" s="117">
        <v>4260</v>
      </c>
      <c r="X201" s="18" t="s">
        <v>100</v>
      </c>
      <c r="AC201" s="11"/>
      <c r="AD201" s="11"/>
      <c r="AE201" s="11"/>
      <c r="AF201" s="11"/>
      <c r="AG201" s="11"/>
    </row>
    <row r="202" spans="1:33" s="7" customFormat="1" ht="27" customHeight="1" x14ac:dyDescent="0.15">
      <c r="A202" s="19" t="s">
        <v>101</v>
      </c>
      <c r="B202" s="13">
        <v>0</v>
      </c>
      <c r="C202" s="14">
        <v>1</v>
      </c>
      <c r="D202" s="14">
        <v>5</v>
      </c>
      <c r="E202" s="14">
        <v>5</v>
      </c>
      <c r="F202" s="14">
        <v>0</v>
      </c>
      <c r="G202" s="15">
        <v>4</v>
      </c>
      <c r="H202" s="57">
        <v>527.27</v>
      </c>
      <c r="I202" s="16">
        <v>3092</v>
      </c>
      <c r="J202" s="17">
        <v>1304</v>
      </c>
      <c r="K202" s="22">
        <v>3428</v>
      </c>
      <c r="L202" s="16">
        <f t="shared" si="26"/>
        <v>-336</v>
      </c>
      <c r="M202" s="81">
        <f t="shared" si="25"/>
        <v>-9.8016336056009337</v>
      </c>
      <c r="N202" s="108">
        <v>2921</v>
      </c>
      <c r="O202" s="109">
        <v>5</v>
      </c>
      <c r="P202" s="108">
        <v>2976</v>
      </c>
      <c r="Q202" s="109">
        <v>5</v>
      </c>
      <c r="R202" s="17">
        <f t="shared" si="20"/>
        <v>-55</v>
      </c>
      <c r="S202" s="117">
        <v>1452</v>
      </c>
      <c r="T202" s="117">
        <v>1472</v>
      </c>
      <c r="U202" s="17">
        <f t="shared" si="21"/>
        <v>-20</v>
      </c>
      <c r="V202" s="89">
        <f t="shared" si="24"/>
        <v>5.54</v>
      </c>
      <c r="W202" s="117">
        <v>2548</v>
      </c>
      <c r="X202" s="18" t="s">
        <v>101</v>
      </c>
      <c r="AC202" s="11"/>
      <c r="AD202" s="11"/>
      <c r="AE202" s="11"/>
      <c r="AF202" s="11"/>
      <c r="AG202" s="11"/>
    </row>
    <row r="203" spans="1:33" s="7" customFormat="1" ht="27" customHeight="1" x14ac:dyDescent="0.15">
      <c r="A203" s="19" t="s">
        <v>102</v>
      </c>
      <c r="B203" s="13">
        <v>0</v>
      </c>
      <c r="C203" s="14">
        <v>1</v>
      </c>
      <c r="D203" s="14">
        <v>5</v>
      </c>
      <c r="E203" s="14">
        <v>5</v>
      </c>
      <c r="F203" s="14">
        <v>2</v>
      </c>
      <c r="G203" s="15">
        <v>1</v>
      </c>
      <c r="H203" s="57">
        <v>404.94</v>
      </c>
      <c r="I203" s="16">
        <v>5362</v>
      </c>
      <c r="J203" s="17">
        <v>2311</v>
      </c>
      <c r="K203" s="22">
        <v>5892</v>
      </c>
      <c r="L203" s="16">
        <f t="shared" si="26"/>
        <v>-530</v>
      </c>
      <c r="M203" s="81">
        <f t="shared" si="25"/>
        <v>-8.995247793618466</v>
      </c>
      <c r="N203" s="108">
        <v>5212</v>
      </c>
      <c r="O203" s="109">
        <v>202</v>
      </c>
      <c r="P203" s="108">
        <v>5243</v>
      </c>
      <c r="Q203" s="109">
        <v>142</v>
      </c>
      <c r="R203" s="17">
        <f t="shared" si="20"/>
        <v>-31</v>
      </c>
      <c r="S203" s="117">
        <v>2480</v>
      </c>
      <c r="T203" s="117">
        <v>2462</v>
      </c>
      <c r="U203" s="17">
        <f t="shared" si="21"/>
        <v>18</v>
      </c>
      <c r="V203" s="89">
        <f t="shared" si="24"/>
        <v>12.87</v>
      </c>
      <c r="W203" s="117">
        <v>4337</v>
      </c>
      <c r="X203" s="18" t="s">
        <v>102</v>
      </c>
      <c r="AC203" s="11"/>
      <c r="AD203" s="11"/>
      <c r="AE203" s="11"/>
      <c r="AF203" s="11"/>
      <c r="AG203" s="11"/>
    </row>
    <row r="204" spans="1:33" s="7" customFormat="1" ht="27" customHeight="1" x14ac:dyDescent="0.15">
      <c r="A204" s="19" t="s">
        <v>269</v>
      </c>
      <c r="B204" s="13">
        <v>0</v>
      </c>
      <c r="C204" s="14">
        <v>1</v>
      </c>
      <c r="D204" s="14">
        <v>5</v>
      </c>
      <c r="E204" s="14">
        <v>5</v>
      </c>
      <c r="F204" s="14">
        <v>5</v>
      </c>
      <c r="G204" s="15">
        <v>5</v>
      </c>
      <c r="H204" s="63">
        <v>1332.45</v>
      </c>
      <c r="I204" s="16">
        <v>20873</v>
      </c>
      <c r="J204" s="17">
        <v>9278</v>
      </c>
      <c r="K204" s="22">
        <v>22265</v>
      </c>
      <c r="L204" s="16">
        <f t="shared" si="26"/>
        <v>-1392</v>
      </c>
      <c r="M204" s="81">
        <f t="shared" si="25"/>
        <v>-6.2519649674376829</v>
      </c>
      <c r="N204" s="108">
        <v>19984</v>
      </c>
      <c r="O204" s="109">
        <v>94</v>
      </c>
      <c r="P204" s="108">
        <v>20362</v>
      </c>
      <c r="Q204" s="109">
        <v>68</v>
      </c>
      <c r="R204" s="17">
        <f t="shared" si="20"/>
        <v>-378</v>
      </c>
      <c r="S204" s="117">
        <v>10310</v>
      </c>
      <c r="T204" s="117">
        <v>10421</v>
      </c>
      <c r="U204" s="17">
        <f t="shared" si="21"/>
        <v>-111</v>
      </c>
      <c r="V204" s="48">
        <f t="shared" si="24"/>
        <v>15</v>
      </c>
      <c r="W204" s="117">
        <v>17154</v>
      </c>
      <c r="X204" s="18" t="s">
        <v>269</v>
      </c>
      <c r="AC204" s="11"/>
      <c r="AD204" s="11"/>
      <c r="AE204" s="11"/>
      <c r="AF204" s="11"/>
      <c r="AG204" s="11"/>
    </row>
    <row r="205" spans="1:33" s="7" customFormat="1" ht="27" customHeight="1" x14ac:dyDescent="0.15">
      <c r="A205" s="19" t="s">
        <v>103</v>
      </c>
      <c r="B205" s="13">
        <v>0</v>
      </c>
      <c r="C205" s="14">
        <v>1</v>
      </c>
      <c r="D205" s="14">
        <v>5</v>
      </c>
      <c r="E205" s="14">
        <v>5</v>
      </c>
      <c r="F205" s="14">
        <v>9</v>
      </c>
      <c r="G205" s="15">
        <v>8</v>
      </c>
      <c r="H205" s="62">
        <v>505.79</v>
      </c>
      <c r="I205" s="16">
        <v>9231</v>
      </c>
      <c r="J205" s="17">
        <v>3861</v>
      </c>
      <c r="K205" s="22">
        <v>10041</v>
      </c>
      <c r="L205" s="16">
        <f t="shared" si="26"/>
        <v>-810</v>
      </c>
      <c r="M205" s="81">
        <f t="shared" si="25"/>
        <v>-8.0669256050194207</v>
      </c>
      <c r="N205" s="108">
        <v>8862</v>
      </c>
      <c r="O205" s="109">
        <v>151</v>
      </c>
      <c r="P205" s="108">
        <v>9066</v>
      </c>
      <c r="Q205" s="109">
        <v>157</v>
      </c>
      <c r="R205" s="17">
        <f t="shared" si="20"/>
        <v>-204</v>
      </c>
      <c r="S205" s="117">
        <v>4150</v>
      </c>
      <c r="T205" s="117">
        <v>4183</v>
      </c>
      <c r="U205" s="17">
        <f t="shared" si="21"/>
        <v>-33</v>
      </c>
      <c r="V205" s="48">
        <f t="shared" si="24"/>
        <v>17.52</v>
      </c>
      <c r="W205" s="117">
        <v>7547</v>
      </c>
      <c r="X205" s="18" t="s">
        <v>103</v>
      </c>
      <c r="AC205" s="11"/>
      <c r="AD205" s="11"/>
      <c r="AE205" s="11"/>
      <c r="AF205" s="11"/>
      <c r="AG205" s="11"/>
    </row>
    <row r="206" spans="1:33" s="7" customFormat="1" ht="27" customHeight="1" x14ac:dyDescent="0.15">
      <c r="A206" s="19" t="s">
        <v>104</v>
      </c>
      <c r="B206" s="13">
        <v>0</v>
      </c>
      <c r="C206" s="14">
        <v>1</v>
      </c>
      <c r="D206" s="14">
        <v>5</v>
      </c>
      <c r="E206" s="14">
        <v>6</v>
      </c>
      <c r="F206" s="14">
        <v>0</v>
      </c>
      <c r="G206" s="15">
        <v>1</v>
      </c>
      <c r="H206" s="57">
        <v>766.89</v>
      </c>
      <c r="I206" s="16">
        <v>2721</v>
      </c>
      <c r="J206" s="17">
        <v>1295</v>
      </c>
      <c r="K206" s="22">
        <v>3028</v>
      </c>
      <c r="L206" s="16">
        <f t="shared" si="26"/>
        <v>-307</v>
      </c>
      <c r="M206" s="81">
        <f t="shared" si="25"/>
        <v>-10.138705416116249</v>
      </c>
      <c r="N206" s="108">
        <v>2603</v>
      </c>
      <c r="O206" s="109">
        <v>12</v>
      </c>
      <c r="P206" s="108">
        <v>2666</v>
      </c>
      <c r="Q206" s="109">
        <v>15</v>
      </c>
      <c r="R206" s="17">
        <f t="shared" ref="R206:R239" si="33">N206-P206</f>
        <v>-63</v>
      </c>
      <c r="S206" s="117">
        <v>1417</v>
      </c>
      <c r="T206" s="117">
        <v>1445</v>
      </c>
      <c r="U206" s="17">
        <f t="shared" si="21"/>
        <v>-28</v>
      </c>
      <c r="V206" s="89">
        <f t="shared" si="24"/>
        <v>3.39</v>
      </c>
      <c r="W206" s="117">
        <v>2333</v>
      </c>
      <c r="X206" s="18" t="s">
        <v>104</v>
      </c>
      <c r="AC206" s="11"/>
      <c r="AD206" s="11"/>
      <c r="AE206" s="11"/>
      <c r="AF206" s="11"/>
      <c r="AG206" s="11"/>
    </row>
    <row r="207" spans="1:33" s="7" customFormat="1" ht="27" customHeight="1" x14ac:dyDescent="0.15">
      <c r="A207" s="19" t="s">
        <v>105</v>
      </c>
      <c r="B207" s="13">
        <v>0</v>
      </c>
      <c r="C207" s="14">
        <v>1</v>
      </c>
      <c r="D207" s="14">
        <v>5</v>
      </c>
      <c r="E207" s="14">
        <v>6</v>
      </c>
      <c r="F207" s="14">
        <v>1</v>
      </c>
      <c r="G207" s="15">
        <v>0</v>
      </c>
      <c r="H207" s="57">
        <v>362.54</v>
      </c>
      <c r="I207" s="16">
        <v>3909</v>
      </c>
      <c r="J207" s="17">
        <v>1757</v>
      </c>
      <c r="K207" s="22">
        <v>4301</v>
      </c>
      <c r="L207" s="16">
        <f t="shared" si="26"/>
        <v>-392</v>
      </c>
      <c r="M207" s="81">
        <f t="shared" si="25"/>
        <v>-9.1141594977912117</v>
      </c>
      <c r="N207" s="108">
        <v>3815</v>
      </c>
      <c r="O207" s="109">
        <v>73</v>
      </c>
      <c r="P207" s="108">
        <v>3887</v>
      </c>
      <c r="Q207" s="109">
        <v>75</v>
      </c>
      <c r="R207" s="17">
        <f t="shared" si="33"/>
        <v>-72</v>
      </c>
      <c r="S207" s="117">
        <v>1793</v>
      </c>
      <c r="T207" s="117">
        <v>1803</v>
      </c>
      <c r="U207" s="17">
        <f t="shared" si="21"/>
        <v>-10</v>
      </c>
      <c r="V207" s="89">
        <f t="shared" si="24"/>
        <v>10.52</v>
      </c>
      <c r="W207" s="117">
        <v>3192</v>
      </c>
      <c r="X207" s="18" t="s">
        <v>105</v>
      </c>
      <c r="AC207" s="11"/>
      <c r="AD207" s="11"/>
      <c r="AE207" s="11"/>
      <c r="AF207" s="11"/>
      <c r="AG207" s="11"/>
    </row>
    <row r="208" spans="1:33" s="7" customFormat="1" ht="27" customHeight="1" x14ac:dyDescent="0.15">
      <c r="A208" s="19" t="s">
        <v>106</v>
      </c>
      <c r="B208" s="13">
        <v>0</v>
      </c>
      <c r="C208" s="14">
        <v>1</v>
      </c>
      <c r="D208" s="14">
        <v>5</v>
      </c>
      <c r="E208" s="14">
        <v>6</v>
      </c>
      <c r="F208" s="14">
        <v>2</v>
      </c>
      <c r="G208" s="15">
        <v>8</v>
      </c>
      <c r="H208" s="57">
        <v>308.08</v>
      </c>
      <c r="I208" s="16">
        <v>1116</v>
      </c>
      <c r="J208" s="17">
        <v>501</v>
      </c>
      <c r="K208" s="22">
        <v>1135</v>
      </c>
      <c r="L208" s="16">
        <f t="shared" si="26"/>
        <v>-19</v>
      </c>
      <c r="M208" s="81">
        <f t="shared" si="25"/>
        <v>-1.6740088105726871</v>
      </c>
      <c r="N208" s="108">
        <v>1114</v>
      </c>
      <c r="O208" s="109">
        <v>16</v>
      </c>
      <c r="P208" s="108">
        <v>1117</v>
      </c>
      <c r="Q208" s="109">
        <v>12</v>
      </c>
      <c r="R208" s="17">
        <f t="shared" si="33"/>
        <v>-3</v>
      </c>
      <c r="S208" s="117">
        <v>678</v>
      </c>
      <c r="T208" s="117">
        <v>673</v>
      </c>
      <c r="U208" s="17">
        <f t="shared" si="21"/>
        <v>5</v>
      </c>
      <c r="V208" s="89">
        <f t="shared" si="24"/>
        <v>3.62</v>
      </c>
      <c r="W208" s="117">
        <v>970</v>
      </c>
      <c r="X208" s="18" t="s">
        <v>106</v>
      </c>
      <c r="AC208" s="11"/>
      <c r="AD208" s="11"/>
      <c r="AE208" s="11"/>
      <c r="AF208" s="11"/>
      <c r="AG208" s="11"/>
    </row>
    <row r="209" spans="1:33" s="7" customFormat="1" ht="27" customHeight="1" x14ac:dyDescent="0.15">
      <c r="A209" s="19" t="s">
        <v>107</v>
      </c>
      <c r="B209" s="13">
        <v>0</v>
      </c>
      <c r="C209" s="14">
        <v>1</v>
      </c>
      <c r="D209" s="14">
        <v>5</v>
      </c>
      <c r="E209" s="14">
        <v>6</v>
      </c>
      <c r="F209" s="14">
        <v>3</v>
      </c>
      <c r="G209" s="15">
        <v>6</v>
      </c>
      <c r="H209" s="57">
        <v>636.89</v>
      </c>
      <c r="I209" s="16">
        <v>4525</v>
      </c>
      <c r="J209" s="17">
        <v>2062</v>
      </c>
      <c r="K209" s="22">
        <v>4939</v>
      </c>
      <c r="L209" s="16">
        <f t="shared" si="26"/>
        <v>-414</v>
      </c>
      <c r="M209" s="81">
        <f t="shared" si="25"/>
        <v>-8.3822636161166226</v>
      </c>
      <c r="N209" s="108">
        <v>4422</v>
      </c>
      <c r="O209" s="109">
        <v>176</v>
      </c>
      <c r="P209" s="108">
        <v>4508</v>
      </c>
      <c r="Q209" s="109">
        <v>158</v>
      </c>
      <c r="R209" s="17">
        <f t="shared" si="33"/>
        <v>-86</v>
      </c>
      <c r="S209" s="117">
        <v>2218</v>
      </c>
      <c r="T209" s="117">
        <v>2213</v>
      </c>
      <c r="U209" s="17">
        <f t="shared" si="21"/>
        <v>5</v>
      </c>
      <c r="V209" s="89">
        <f t="shared" si="24"/>
        <v>6.94</v>
      </c>
      <c r="W209" s="117">
        <v>3666</v>
      </c>
      <c r="X209" s="18" t="s">
        <v>107</v>
      </c>
      <c r="AC209" s="11"/>
      <c r="AD209" s="11"/>
      <c r="AE209" s="11"/>
      <c r="AF209" s="11"/>
      <c r="AG209" s="11"/>
    </row>
    <row r="210" spans="1:33" s="7" customFormat="1" ht="27" customHeight="1" x14ac:dyDescent="0.15">
      <c r="A210" s="19" t="s">
        <v>179</v>
      </c>
      <c r="B210" s="13" t="s">
        <v>255</v>
      </c>
      <c r="C210" s="14" t="s">
        <v>256</v>
      </c>
      <c r="D210" s="14" t="s">
        <v>270</v>
      </c>
      <c r="E210" s="14" t="s">
        <v>265</v>
      </c>
      <c r="F210" s="14" t="s">
        <v>271</v>
      </c>
      <c r="G210" s="15" t="s">
        <v>271</v>
      </c>
      <c r="H210" s="57">
        <v>343.66</v>
      </c>
      <c r="I210" s="16">
        <v>7360</v>
      </c>
      <c r="J210" s="17">
        <v>2874</v>
      </c>
      <c r="K210" s="22">
        <v>7933</v>
      </c>
      <c r="L210" s="16">
        <f t="shared" si="26"/>
        <v>-573</v>
      </c>
      <c r="M210" s="81">
        <f t="shared" si="25"/>
        <v>-7.2229925627127187</v>
      </c>
      <c r="N210" s="108">
        <v>7235</v>
      </c>
      <c r="O210" s="109">
        <v>9</v>
      </c>
      <c r="P210" s="108">
        <v>7282</v>
      </c>
      <c r="Q210" s="109">
        <v>6</v>
      </c>
      <c r="R210" s="22">
        <f t="shared" si="33"/>
        <v>-47</v>
      </c>
      <c r="S210" s="117">
        <v>3066</v>
      </c>
      <c r="T210" s="117">
        <v>3024</v>
      </c>
      <c r="U210" s="22">
        <f t="shared" si="21"/>
        <v>42</v>
      </c>
      <c r="V210" s="89">
        <f t="shared" si="24"/>
        <v>21.05</v>
      </c>
      <c r="W210" s="117">
        <v>6122</v>
      </c>
      <c r="X210" s="18" t="s">
        <v>179</v>
      </c>
      <c r="AC210" s="11"/>
      <c r="AD210" s="11"/>
      <c r="AE210" s="11"/>
      <c r="AF210" s="11"/>
      <c r="AG210" s="11"/>
    </row>
    <row r="211" spans="1:33" s="7" customFormat="1" ht="27" customHeight="1" x14ac:dyDescent="0.15">
      <c r="A211" s="19"/>
      <c r="B211" s="13"/>
      <c r="C211" s="14"/>
      <c r="D211" s="14"/>
      <c r="E211" s="14"/>
      <c r="F211" s="14"/>
      <c r="G211" s="15"/>
      <c r="H211" s="57"/>
      <c r="I211" s="17"/>
      <c r="J211" s="17"/>
      <c r="K211" s="22"/>
      <c r="L211" s="22"/>
      <c r="M211" s="81"/>
      <c r="N211" s="108"/>
      <c r="O211" s="109"/>
      <c r="P211" s="108"/>
      <c r="Q211" s="109"/>
      <c r="R211" s="22"/>
      <c r="S211" s="117"/>
      <c r="T211" s="117"/>
      <c r="U211" s="22"/>
      <c r="V211" s="89"/>
      <c r="W211" s="117"/>
      <c r="X211" s="18"/>
      <c r="AC211" s="11"/>
      <c r="AD211" s="11"/>
      <c r="AE211" s="11"/>
      <c r="AF211" s="11"/>
      <c r="AG211" s="11"/>
    </row>
    <row r="212" spans="1:33" s="7" customFormat="1" ht="27" customHeight="1" x14ac:dyDescent="0.15">
      <c r="A212" s="44" t="s">
        <v>242</v>
      </c>
      <c r="B212" s="13"/>
      <c r="C212" s="14"/>
      <c r="D212" s="14"/>
      <c r="E212" s="14"/>
      <c r="F212" s="14"/>
      <c r="G212" s="15"/>
      <c r="H212" s="57">
        <v>10831.62</v>
      </c>
      <c r="I212" s="17">
        <v>343436</v>
      </c>
      <c r="J212" s="17">
        <v>150525</v>
      </c>
      <c r="K212" s="22">
        <f t="shared" ref="K212:T212" si="34">SUM(K213:K230,K45)</f>
        <v>348597</v>
      </c>
      <c r="L212" s="17">
        <f>I212-K212</f>
        <v>-5161</v>
      </c>
      <c r="M212" s="81">
        <f>(L212/K212)*100</f>
        <v>-1.480506143196872</v>
      </c>
      <c r="N212" s="108">
        <f t="shared" si="34"/>
        <v>340088</v>
      </c>
      <c r="O212" s="109">
        <f t="shared" si="34"/>
        <v>1950</v>
      </c>
      <c r="P212" s="108">
        <f t="shared" si="34"/>
        <v>342668</v>
      </c>
      <c r="Q212" s="109">
        <f t="shared" si="34"/>
        <v>1637</v>
      </c>
      <c r="R212" s="112">
        <f>N212-P212</f>
        <v>-2580</v>
      </c>
      <c r="S212" s="117">
        <f t="shared" si="34"/>
        <v>169184</v>
      </c>
      <c r="T212" s="117">
        <f t="shared" si="34"/>
        <v>168603</v>
      </c>
      <c r="U212" s="17">
        <f>S212-T212</f>
        <v>581</v>
      </c>
      <c r="V212" s="89">
        <f t="shared" si="24"/>
        <v>31.4</v>
      </c>
      <c r="W212" s="108">
        <f t="shared" ref="W212" si="35">SUM(W213:W230,W45)</f>
        <v>288089</v>
      </c>
      <c r="X212" s="45" t="s">
        <v>242</v>
      </c>
      <c r="AC212" s="11"/>
      <c r="AD212" s="11"/>
      <c r="AE212" s="11"/>
      <c r="AF212" s="11"/>
      <c r="AG212" s="11"/>
    </row>
    <row r="213" spans="1:33" s="7" customFormat="1" ht="27" customHeight="1" x14ac:dyDescent="0.15">
      <c r="A213" s="19" t="s">
        <v>117</v>
      </c>
      <c r="B213" s="13">
        <v>0</v>
      </c>
      <c r="C213" s="14">
        <v>1</v>
      </c>
      <c r="D213" s="14">
        <v>6</v>
      </c>
      <c r="E213" s="14">
        <v>3</v>
      </c>
      <c r="F213" s="14">
        <v>1</v>
      </c>
      <c r="G213" s="15">
        <v>4</v>
      </c>
      <c r="H213" s="57">
        <v>466.02</v>
      </c>
      <c r="I213" s="16">
        <v>44807</v>
      </c>
      <c r="J213" s="17">
        <v>18019</v>
      </c>
      <c r="K213" s="22">
        <v>45085</v>
      </c>
      <c r="L213" s="16">
        <f t="shared" si="26"/>
        <v>-278</v>
      </c>
      <c r="M213" s="81">
        <f t="shared" si="25"/>
        <v>-0.61661306421204387</v>
      </c>
      <c r="N213" s="108">
        <v>44660</v>
      </c>
      <c r="O213" s="109">
        <v>101</v>
      </c>
      <c r="P213" s="108">
        <v>45032</v>
      </c>
      <c r="Q213" s="109">
        <v>80</v>
      </c>
      <c r="R213" s="17">
        <f t="shared" si="33"/>
        <v>-372</v>
      </c>
      <c r="S213" s="117">
        <v>20262</v>
      </c>
      <c r="T213" s="117">
        <v>20214</v>
      </c>
      <c r="U213" s="17">
        <f t="shared" si="21"/>
        <v>48</v>
      </c>
      <c r="V213" s="89">
        <f t="shared" si="24"/>
        <v>95.83</v>
      </c>
      <c r="W213" s="117">
        <v>36952</v>
      </c>
      <c r="X213" s="18" t="s">
        <v>117</v>
      </c>
      <c r="AC213" s="11"/>
      <c r="AD213" s="11"/>
      <c r="AE213" s="11"/>
      <c r="AF213" s="11"/>
      <c r="AG213" s="11"/>
    </row>
    <row r="214" spans="1:33" s="7" customFormat="1" ht="27" customHeight="1" x14ac:dyDescent="0.15">
      <c r="A214" s="19" t="s">
        <v>118</v>
      </c>
      <c r="B214" s="13">
        <v>0</v>
      </c>
      <c r="C214" s="14">
        <v>1</v>
      </c>
      <c r="D214" s="14">
        <v>6</v>
      </c>
      <c r="E214" s="14">
        <v>3</v>
      </c>
      <c r="F214" s="14">
        <v>2</v>
      </c>
      <c r="G214" s="15">
        <v>2</v>
      </c>
      <c r="H214" s="57">
        <v>259.19</v>
      </c>
      <c r="I214" s="16">
        <v>6132</v>
      </c>
      <c r="J214" s="17">
        <v>2479</v>
      </c>
      <c r="K214" s="22">
        <v>6416</v>
      </c>
      <c r="L214" s="16">
        <f t="shared" si="26"/>
        <v>-284</v>
      </c>
      <c r="M214" s="81">
        <f t="shared" si="25"/>
        <v>-4.4264339152119696</v>
      </c>
      <c r="N214" s="108">
        <v>6163</v>
      </c>
      <c r="O214" s="109">
        <v>77</v>
      </c>
      <c r="P214" s="108">
        <v>6214</v>
      </c>
      <c r="Q214" s="109">
        <v>68</v>
      </c>
      <c r="R214" s="17">
        <f t="shared" si="33"/>
        <v>-51</v>
      </c>
      <c r="S214" s="117">
        <v>2759</v>
      </c>
      <c r="T214" s="117">
        <v>2739</v>
      </c>
      <c r="U214" s="17">
        <f t="shared" si="21"/>
        <v>20</v>
      </c>
      <c r="V214" s="89">
        <f t="shared" si="24"/>
        <v>23.78</v>
      </c>
      <c r="W214" s="117">
        <v>5130</v>
      </c>
      <c r="X214" s="18" t="s">
        <v>118</v>
      </c>
      <c r="AC214" s="11"/>
      <c r="AD214" s="11"/>
      <c r="AE214" s="11"/>
      <c r="AF214" s="11"/>
      <c r="AG214" s="11"/>
    </row>
    <row r="215" spans="1:33" s="7" customFormat="1" ht="27" customHeight="1" x14ac:dyDescent="0.15">
      <c r="A215" s="19" t="s">
        <v>119</v>
      </c>
      <c r="B215" s="13">
        <v>0</v>
      </c>
      <c r="C215" s="14">
        <v>1</v>
      </c>
      <c r="D215" s="14">
        <v>6</v>
      </c>
      <c r="E215" s="14">
        <v>3</v>
      </c>
      <c r="F215" s="14">
        <v>3</v>
      </c>
      <c r="G215" s="15">
        <v>1</v>
      </c>
      <c r="H215" s="57">
        <v>694.23</v>
      </c>
      <c r="I215" s="16">
        <v>4765</v>
      </c>
      <c r="J215" s="17">
        <v>2177</v>
      </c>
      <c r="K215" s="22">
        <v>5080</v>
      </c>
      <c r="L215" s="16">
        <f t="shared" si="26"/>
        <v>-315</v>
      </c>
      <c r="M215" s="81">
        <f t="shared" si="25"/>
        <v>-6.2007874015748037</v>
      </c>
      <c r="N215" s="108">
        <v>5000</v>
      </c>
      <c r="O215" s="109">
        <v>109</v>
      </c>
      <c r="P215" s="108">
        <v>4988</v>
      </c>
      <c r="Q215" s="109">
        <v>85</v>
      </c>
      <c r="R215" s="17">
        <f t="shared" si="33"/>
        <v>12</v>
      </c>
      <c r="S215" s="117">
        <v>2536</v>
      </c>
      <c r="T215" s="117">
        <v>2503</v>
      </c>
      <c r="U215" s="17">
        <f t="shared" ref="U215:U239" si="36">S215-T215</f>
        <v>33</v>
      </c>
      <c r="V215" s="89">
        <f t="shared" si="24"/>
        <v>7.2</v>
      </c>
      <c r="W215" s="117">
        <v>4186</v>
      </c>
      <c r="X215" s="18" t="s">
        <v>119</v>
      </c>
      <c r="AC215" s="11"/>
      <c r="AD215" s="11"/>
      <c r="AE215" s="11"/>
      <c r="AF215" s="11"/>
      <c r="AG215" s="11"/>
    </row>
    <row r="216" spans="1:33" s="7" customFormat="1" ht="27" customHeight="1" x14ac:dyDescent="0.15">
      <c r="A216" s="12" t="s">
        <v>120</v>
      </c>
      <c r="B216" s="13">
        <v>0</v>
      </c>
      <c r="C216" s="14">
        <v>1</v>
      </c>
      <c r="D216" s="14">
        <v>6</v>
      </c>
      <c r="E216" s="14">
        <v>3</v>
      </c>
      <c r="F216" s="14">
        <v>4</v>
      </c>
      <c r="G216" s="15">
        <v>9</v>
      </c>
      <c r="H216" s="83">
        <v>402.88</v>
      </c>
      <c r="I216" s="17">
        <v>5542</v>
      </c>
      <c r="J216" s="17">
        <v>2258</v>
      </c>
      <c r="K216" s="22">
        <v>5702</v>
      </c>
      <c r="L216" s="16">
        <f t="shared" si="26"/>
        <v>-160</v>
      </c>
      <c r="M216" s="81">
        <f t="shared" si="25"/>
        <v>-2.8060329708874079</v>
      </c>
      <c r="N216" s="108">
        <v>5433</v>
      </c>
      <c r="O216" s="109">
        <v>68</v>
      </c>
      <c r="P216" s="108">
        <v>5503</v>
      </c>
      <c r="Q216" s="109">
        <v>50</v>
      </c>
      <c r="R216" s="17">
        <f t="shared" si="33"/>
        <v>-70</v>
      </c>
      <c r="S216" s="117">
        <v>2493</v>
      </c>
      <c r="T216" s="117">
        <v>2487</v>
      </c>
      <c r="U216" s="17">
        <f t="shared" si="36"/>
        <v>6</v>
      </c>
      <c r="V216" s="89">
        <f t="shared" si="24"/>
        <v>13.49</v>
      </c>
      <c r="W216" s="17">
        <v>4442</v>
      </c>
      <c r="X216" s="18" t="s">
        <v>120</v>
      </c>
      <c r="AC216" s="11"/>
      <c r="AD216" s="11"/>
      <c r="AE216" s="11"/>
      <c r="AF216" s="11"/>
      <c r="AG216" s="11"/>
    </row>
    <row r="217" spans="1:33" s="7" customFormat="1" ht="27" customHeight="1" x14ac:dyDescent="0.15">
      <c r="A217" s="19" t="s">
        <v>272</v>
      </c>
      <c r="B217" s="13">
        <v>0</v>
      </c>
      <c r="C217" s="14">
        <v>1</v>
      </c>
      <c r="D217" s="14">
        <v>6</v>
      </c>
      <c r="E217" s="14">
        <v>3</v>
      </c>
      <c r="F217" s="14">
        <v>5</v>
      </c>
      <c r="G217" s="15">
        <v>7</v>
      </c>
      <c r="H217" s="57">
        <v>1063.83</v>
      </c>
      <c r="I217" s="16">
        <v>6288</v>
      </c>
      <c r="J217" s="17">
        <v>3043</v>
      </c>
      <c r="K217" s="22">
        <v>6653</v>
      </c>
      <c r="L217" s="16">
        <f t="shared" si="26"/>
        <v>-365</v>
      </c>
      <c r="M217" s="81">
        <f t="shared" si="25"/>
        <v>-5.4862468059522014</v>
      </c>
      <c r="N217" s="108">
        <v>6217</v>
      </c>
      <c r="O217" s="109">
        <v>165</v>
      </c>
      <c r="P217" s="108">
        <v>6292</v>
      </c>
      <c r="Q217" s="109">
        <v>149</v>
      </c>
      <c r="R217" s="17">
        <f t="shared" si="33"/>
        <v>-75</v>
      </c>
      <c r="S217" s="117">
        <v>3421</v>
      </c>
      <c r="T217" s="117">
        <v>3432</v>
      </c>
      <c r="U217" s="17">
        <f t="shared" si="36"/>
        <v>-11</v>
      </c>
      <c r="V217" s="89">
        <f t="shared" si="24"/>
        <v>5.84</v>
      </c>
      <c r="W217" s="117">
        <v>5269</v>
      </c>
      <c r="X217" s="18" t="s">
        <v>272</v>
      </c>
      <c r="AC217" s="11"/>
      <c r="AD217" s="11"/>
      <c r="AE217" s="11"/>
      <c r="AF217" s="11"/>
      <c r="AG217" s="11"/>
    </row>
    <row r="218" spans="1:33" s="7" customFormat="1" ht="27" customHeight="1" x14ac:dyDescent="0.15">
      <c r="A218" s="19" t="s">
        <v>273</v>
      </c>
      <c r="B218" s="13">
        <v>0</v>
      </c>
      <c r="C218" s="14">
        <v>1</v>
      </c>
      <c r="D218" s="14">
        <v>6</v>
      </c>
      <c r="E218" s="14">
        <v>3</v>
      </c>
      <c r="F218" s="14">
        <v>6</v>
      </c>
      <c r="G218" s="15">
        <v>5</v>
      </c>
      <c r="H218" s="57">
        <v>402.25</v>
      </c>
      <c r="I218" s="16">
        <v>9599</v>
      </c>
      <c r="J218" s="17">
        <v>4131</v>
      </c>
      <c r="K218" s="22">
        <v>9961</v>
      </c>
      <c r="L218" s="16">
        <f t="shared" si="26"/>
        <v>-362</v>
      </c>
      <c r="M218" s="81">
        <f t="shared" si="25"/>
        <v>-3.6341732757755243</v>
      </c>
      <c r="N218" s="108">
        <v>9494</v>
      </c>
      <c r="O218" s="109">
        <v>129</v>
      </c>
      <c r="P218" s="108">
        <v>9597</v>
      </c>
      <c r="Q218" s="109">
        <v>88</v>
      </c>
      <c r="R218" s="17">
        <f t="shared" si="33"/>
        <v>-103</v>
      </c>
      <c r="S218" s="117">
        <v>4724</v>
      </c>
      <c r="T218" s="117">
        <v>4702</v>
      </c>
      <c r="U218" s="17">
        <f t="shared" si="36"/>
        <v>22</v>
      </c>
      <c r="V218" s="89">
        <f>ROUND(N218/H218,2)</f>
        <v>23.6</v>
      </c>
      <c r="W218" s="117">
        <v>8105</v>
      </c>
      <c r="X218" s="18" t="s">
        <v>273</v>
      </c>
      <c r="AC218" s="11"/>
      <c r="AD218" s="11"/>
      <c r="AE218" s="11"/>
      <c r="AF218" s="11"/>
      <c r="AG218" s="11"/>
    </row>
    <row r="219" spans="1:33" s="7" customFormat="1" ht="27" customHeight="1" x14ac:dyDescent="0.15">
      <c r="A219" s="19" t="s">
        <v>121</v>
      </c>
      <c r="B219" s="13">
        <v>0</v>
      </c>
      <c r="C219" s="14">
        <v>1</v>
      </c>
      <c r="D219" s="14">
        <v>6</v>
      </c>
      <c r="E219" s="14">
        <v>3</v>
      </c>
      <c r="F219" s="14">
        <v>7</v>
      </c>
      <c r="G219" s="15">
        <v>3</v>
      </c>
      <c r="H219" s="57">
        <v>513.76</v>
      </c>
      <c r="I219" s="16">
        <v>18484</v>
      </c>
      <c r="J219" s="17">
        <v>7169</v>
      </c>
      <c r="K219" s="22">
        <v>18905</v>
      </c>
      <c r="L219" s="16">
        <f t="shared" si="26"/>
        <v>-421</v>
      </c>
      <c r="M219" s="81">
        <f t="shared" si="25"/>
        <v>-2.2269240941549855</v>
      </c>
      <c r="N219" s="108">
        <v>18667</v>
      </c>
      <c r="O219" s="109">
        <v>55</v>
      </c>
      <c r="P219" s="108">
        <v>18734</v>
      </c>
      <c r="Q219" s="109">
        <v>44</v>
      </c>
      <c r="R219" s="17">
        <f t="shared" si="33"/>
        <v>-67</v>
      </c>
      <c r="S219" s="117">
        <v>7960</v>
      </c>
      <c r="T219" s="117">
        <v>7894</v>
      </c>
      <c r="U219" s="17">
        <f t="shared" si="36"/>
        <v>66</v>
      </c>
      <c r="V219" s="89">
        <f t="shared" si="24"/>
        <v>36.33</v>
      </c>
      <c r="W219" s="117">
        <v>15387</v>
      </c>
      <c r="X219" s="18" t="s">
        <v>121</v>
      </c>
      <c r="AC219" s="11"/>
      <c r="AD219" s="11"/>
      <c r="AE219" s="11"/>
      <c r="AF219" s="11"/>
      <c r="AG219" s="11"/>
    </row>
    <row r="220" spans="1:33" s="7" customFormat="1" ht="27" customHeight="1" x14ac:dyDescent="0.15">
      <c r="A220" s="19" t="s">
        <v>122</v>
      </c>
      <c r="B220" s="13">
        <v>0</v>
      </c>
      <c r="C220" s="14">
        <v>1</v>
      </c>
      <c r="D220" s="14">
        <v>6</v>
      </c>
      <c r="E220" s="14">
        <v>3</v>
      </c>
      <c r="F220" s="14">
        <v>8</v>
      </c>
      <c r="G220" s="15">
        <v>1</v>
      </c>
      <c r="H220" s="57">
        <v>292.58</v>
      </c>
      <c r="I220" s="16">
        <v>3966</v>
      </c>
      <c r="J220" s="17">
        <v>1609</v>
      </c>
      <c r="K220" s="22">
        <v>4006</v>
      </c>
      <c r="L220" s="16">
        <f t="shared" si="26"/>
        <v>-40</v>
      </c>
      <c r="M220" s="81">
        <f t="shared" si="25"/>
        <v>-0.99850224663005505</v>
      </c>
      <c r="N220" s="108">
        <v>3918</v>
      </c>
      <c r="O220" s="109">
        <v>55</v>
      </c>
      <c r="P220" s="108">
        <v>3958</v>
      </c>
      <c r="Q220" s="109">
        <v>44</v>
      </c>
      <c r="R220" s="17">
        <f t="shared" si="33"/>
        <v>-40</v>
      </c>
      <c r="S220" s="117">
        <v>1869</v>
      </c>
      <c r="T220" s="117">
        <v>1861</v>
      </c>
      <c r="U220" s="17">
        <f t="shared" si="36"/>
        <v>8</v>
      </c>
      <c r="V220" s="89">
        <f t="shared" si="24"/>
        <v>13.39</v>
      </c>
      <c r="W220" s="117">
        <v>3284</v>
      </c>
      <c r="X220" s="18" t="s">
        <v>122</v>
      </c>
      <c r="AC220" s="11"/>
      <c r="AD220" s="11"/>
      <c r="AE220" s="11"/>
      <c r="AF220" s="11"/>
      <c r="AG220" s="11"/>
    </row>
    <row r="221" spans="1:33" s="7" customFormat="1" ht="27" customHeight="1" x14ac:dyDescent="0.15">
      <c r="A221" s="19" t="s">
        <v>123</v>
      </c>
      <c r="B221" s="13">
        <v>0</v>
      </c>
      <c r="C221" s="14">
        <v>1</v>
      </c>
      <c r="D221" s="14">
        <v>6</v>
      </c>
      <c r="E221" s="14">
        <v>3</v>
      </c>
      <c r="F221" s="14">
        <v>9</v>
      </c>
      <c r="G221" s="15">
        <v>0</v>
      </c>
      <c r="H221" s="57">
        <v>176.9</v>
      </c>
      <c r="I221" s="16">
        <v>3185</v>
      </c>
      <c r="J221" s="17">
        <v>1239</v>
      </c>
      <c r="K221" s="22">
        <v>3391</v>
      </c>
      <c r="L221" s="16">
        <f t="shared" si="26"/>
        <v>-206</v>
      </c>
      <c r="M221" s="81">
        <f t="shared" si="25"/>
        <v>-6.0749041580654675</v>
      </c>
      <c r="N221" s="108">
        <v>3175</v>
      </c>
      <c r="O221" s="109">
        <v>7</v>
      </c>
      <c r="P221" s="108">
        <v>3235</v>
      </c>
      <c r="Q221" s="109">
        <v>5</v>
      </c>
      <c r="R221" s="17">
        <f t="shared" si="33"/>
        <v>-60</v>
      </c>
      <c r="S221" s="117">
        <v>1320</v>
      </c>
      <c r="T221" s="117">
        <v>1332</v>
      </c>
      <c r="U221" s="17">
        <f t="shared" si="36"/>
        <v>-12</v>
      </c>
      <c r="V221" s="89">
        <f t="shared" ref="V221:V246" si="37">ROUND(N221/H221,2)</f>
        <v>17.95</v>
      </c>
      <c r="W221" s="117">
        <v>2671</v>
      </c>
      <c r="X221" s="18" t="s">
        <v>123</v>
      </c>
      <c r="AC221" s="11"/>
      <c r="AD221" s="11"/>
      <c r="AE221" s="11"/>
      <c r="AF221" s="11"/>
      <c r="AG221" s="11"/>
    </row>
    <row r="222" spans="1:33" s="7" customFormat="1" ht="27" customHeight="1" x14ac:dyDescent="0.15">
      <c r="A222" s="19" t="s">
        <v>124</v>
      </c>
      <c r="B222" s="13">
        <v>0</v>
      </c>
      <c r="C222" s="14">
        <v>1</v>
      </c>
      <c r="D222" s="14">
        <v>6</v>
      </c>
      <c r="E222" s="14">
        <v>4</v>
      </c>
      <c r="F222" s="14">
        <v>1</v>
      </c>
      <c r="G222" s="15">
        <v>1</v>
      </c>
      <c r="H222" s="57">
        <v>815.68</v>
      </c>
      <c r="I222" s="16">
        <v>5738</v>
      </c>
      <c r="J222" s="17">
        <v>2534</v>
      </c>
      <c r="K222" s="22">
        <v>5977</v>
      </c>
      <c r="L222" s="16">
        <f t="shared" si="26"/>
        <v>-239</v>
      </c>
      <c r="M222" s="81">
        <f t="shared" si="25"/>
        <v>-3.9986615358875688</v>
      </c>
      <c r="N222" s="108">
        <v>5627</v>
      </c>
      <c r="O222" s="109">
        <v>98</v>
      </c>
      <c r="P222" s="108">
        <v>5650</v>
      </c>
      <c r="Q222" s="109">
        <v>78</v>
      </c>
      <c r="R222" s="17">
        <f t="shared" si="33"/>
        <v>-23</v>
      </c>
      <c r="S222" s="117">
        <v>2727</v>
      </c>
      <c r="T222" s="117">
        <v>2696</v>
      </c>
      <c r="U222" s="17">
        <f t="shared" si="36"/>
        <v>31</v>
      </c>
      <c r="V222" s="89">
        <f t="shared" si="37"/>
        <v>6.9</v>
      </c>
      <c r="W222" s="117">
        <v>4725</v>
      </c>
      <c r="X222" s="18" t="s">
        <v>124</v>
      </c>
      <c r="AC222" s="11"/>
      <c r="AD222" s="11"/>
      <c r="AE222" s="11"/>
      <c r="AF222" s="11"/>
      <c r="AG222" s="11"/>
    </row>
    <row r="223" spans="1:33" s="7" customFormat="1" ht="27" customHeight="1" x14ac:dyDescent="0.15">
      <c r="A223" s="19" t="s">
        <v>125</v>
      </c>
      <c r="B223" s="13">
        <v>0</v>
      </c>
      <c r="C223" s="14">
        <v>1</v>
      </c>
      <c r="D223" s="14">
        <v>6</v>
      </c>
      <c r="E223" s="14">
        <v>4</v>
      </c>
      <c r="F223" s="14">
        <v>2</v>
      </c>
      <c r="G223" s="15">
        <v>0</v>
      </c>
      <c r="H223" s="57">
        <v>596.54</v>
      </c>
      <c r="I223" s="16">
        <v>7030</v>
      </c>
      <c r="J223" s="17">
        <v>3157</v>
      </c>
      <c r="K223" s="22">
        <v>7881</v>
      </c>
      <c r="L223" s="16">
        <f t="shared" si="26"/>
        <v>-851</v>
      </c>
      <c r="M223" s="81">
        <f t="shared" si="25"/>
        <v>-10.7981220657277</v>
      </c>
      <c r="N223" s="108">
        <v>6888</v>
      </c>
      <c r="O223" s="109">
        <v>51</v>
      </c>
      <c r="P223" s="108">
        <v>7030</v>
      </c>
      <c r="Q223" s="109">
        <v>40</v>
      </c>
      <c r="R223" s="17">
        <f t="shared" si="33"/>
        <v>-142</v>
      </c>
      <c r="S223" s="117">
        <v>3377</v>
      </c>
      <c r="T223" s="117">
        <v>3417</v>
      </c>
      <c r="U223" s="17">
        <f t="shared" si="36"/>
        <v>-40</v>
      </c>
      <c r="V223" s="89">
        <f t="shared" si="37"/>
        <v>11.55</v>
      </c>
      <c r="W223" s="117">
        <v>5947</v>
      </c>
      <c r="X223" s="18" t="s">
        <v>125</v>
      </c>
      <c r="AC223" s="11"/>
      <c r="AD223" s="11"/>
      <c r="AE223" s="11"/>
      <c r="AF223" s="11"/>
      <c r="AG223" s="11"/>
    </row>
    <row r="224" spans="1:33" s="7" customFormat="1" ht="27" customHeight="1" x14ac:dyDescent="0.15">
      <c r="A224" s="19" t="s">
        <v>126</v>
      </c>
      <c r="B224" s="13">
        <v>0</v>
      </c>
      <c r="C224" s="14">
        <v>1</v>
      </c>
      <c r="D224" s="14">
        <v>6</v>
      </c>
      <c r="E224" s="14">
        <v>4</v>
      </c>
      <c r="F224" s="14">
        <v>3</v>
      </c>
      <c r="G224" s="15">
        <v>8</v>
      </c>
      <c r="H224" s="57">
        <v>477.64</v>
      </c>
      <c r="I224" s="16">
        <v>26760</v>
      </c>
      <c r="J224" s="17">
        <v>10944</v>
      </c>
      <c r="K224" s="22">
        <v>26547</v>
      </c>
      <c r="L224" s="16">
        <f t="shared" si="26"/>
        <v>213</v>
      </c>
      <c r="M224" s="81">
        <f t="shared" ref="M224:M239" si="38">(L224/K224)*100</f>
        <v>0.80235054808452921</v>
      </c>
      <c r="N224" s="108">
        <v>26844</v>
      </c>
      <c r="O224" s="109">
        <v>108</v>
      </c>
      <c r="P224" s="108">
        <v>27068</v>
      </c>
      <c r="Q224" s="109">
        <v>98</v>
      </c>
      <c r="R224" s="17">
        <f t="shared" si="33"/>
        <v>-224</v>
      </c>
      <c r="S224" s="117">
        <v>12421</v>
      </c>
      <c r="T224" s="117">
        <v>12369</v>
      </c>
      <c r="U224" s="17">
        <f t="shared" si="36"/>
        <v>52</v>
      </c>
      <c r="V224" s="89">
        <f t="shared" si="37"/>
        <v>56.2</v>
      </c>
      <c r="W224" s="117">
        <v>22583</v>
      </c>
      <c r="X224" s="18" t="s">
        <v>126</v>
      </c>
      <c r="AC224" s="11"/>
      <c r="AD224" s="11"/>
      <c r="AE224" s="11"/>
      <c r="AF224" s="11"/>
      <c r="AG224" s="11"/>
    </row>
    <row r="225" spans="1:35" s="7" customFormat="1" ht="27" customHeight="1" x14ac:dyDescent="0.15">
      <c r="A225" s="19" t="s">
        <v>127</v>
      </c>
      <c r="B225" s="13">
        <v>0</v>
      </c>
      <c r="C225" s="14">
        <v>1</v>
      </c>
      <c r="D225" s="14">
        <v>6</v>
      </c>
      <c r="E225" s="14">
        <v>4</v>
      </c>
      <c r="F225" s="14">
        <v>4</v>
      </c>
      <c r="G225" s="15">
        <v>6</v>
      </c>
      <c r="H225" s="57">
        <v>371.79</v>
      </c>
      <c r="I225" s="16">
        <v>6882</v>
      </c>
      <c r="J225" s="17">
        <v>3044</v>
      </c>
      <c r="K225" s="22">
        <v>7527</v>
      </c>
      <c r="L225" s="16">
        <f t="shared" si="26"/>
        <v>-645</v>
      </c>
      <c r="M225" s="81">
        <f t="shared" si="38"/>
        <v>-8.569151056197688</v>
      </c>
      <c r="N225" s="108">
        <v>6750</v>
      </c>
      <c r="O225" s="109">
        <v>24</v>
      </c>
      <c r="P225" s="108">
        <v>6875</v>
      </c>
      <c r="Q225" s="109">
        <v>14</v>
      </c>
      <c r="R225" s="17">
        <f t="shared" si="33"/>
        <v>-125</v>
      </c>
      <c r="S225" s="117">
        <v>3382</v>
      </c>
      <c r="T225" s="117">
        <v>3406</v>
      </c>
      <c r="U225" s="17">
        <f t="shared" si="36"/>
        <v>-24</v>
      </c>
      <c r="V225" s="89">
        <f t="shared" si="37"/>
        <v>18.16</v>
      </c>
      <c r="W225" s="117">
        <v>5956</v>
      </c>
      <c r="X225" s="18" t="s">
        <v>127</v>
      </c>
      <c r="AC225" s="11"/>
      <c r="AD225" s="11"/>
      <c r="AE225" s="11"/>
      <c r="AF225" s="11"/>
      <c r="AG225" s="11"/>
    </row>
    <row r="226" spans="1:35" s="7" customFormat="1" ht="27" customHeight="1" x14ac:dyDescent="0.2">
      <c r="A226" s="19" t="s">
        <v>128</v>
      </c>
      <c r="B226" s="13">
        <v>0</v>
      </c>
      <c r="C226" s="14">
        <v>1</v>
      </c>
      <c r="D226" s="14">
        <v>6</v>
      </c>
      <c r="E226" s="14">
        <v>4</v>
      </c>
      <c r="F226" s="14">
        <v>5</v>
      </c>
      <c r="G226" s="15">
        <v>4</v>
      </c>
      <c r="H226" s="57">
        <v>536.71</v>
      </c>
      <c r="I226" s="16">
        <v>3182</v>
      </c>
      <c r="J226" s="17">
        <v>1362</v>
      </c>
      <c r="K226" s="22">
        <v>3394</v>
      </c>
      <c r="L226" s="16">
        <f t="shared" si="26"/>
        <v>-212</v>
      </c>
      <c r="M226" s="81">
        <f t="shared" si="38"/>
        <v>-6.2463170300530351</v>
      </c>
      <c r="N226" s="108">
        <v>3205</v>
      </c>
      <c r="O226" s="109">
        <v>35</v>
      </c>
      <c r="P226" s="108">
        <v>3212</v>
      </c>
      <c r="Q226" s="109">
        <v>30</v>
      </c>
      <c r="R226" s="17">
        <f t="shared" si="33"/>
        <v>-7</v>
      </c>
      <c r="S226" s="117">
        <v>1487</v>
      </c>
      <c r="T226" s="117">
        <v>1496</v>
      </c>
      <c r="U226" s="17">
        <f t="shared" si="36"/>
        <v>-9</v>
      </c>
      <c r="V226" s="89">
        <f t="shared" si="37"/>
        <v>5.97</v>
      </c>
      <c r="W226" s="117">
        <v>2773</v>
      </c>
      <c r="X226" s="18" t="s">
        <v>128</v>
      </c>
      <c r="AC226" s="11"/>
      <c r="AD226" s="11"/>
      <c r="AE226" s="11"/>
      <c r="AF226" s="11"/>
      <c r="AG226" s="1"/>
    </row>
    <row r="227" spans="1:35" s="7" customFormat="1" ht="27" customHeight="1" x14ac:dyDescent="0.15">
      <c r="A227" s="19" t="s">
        <v>129</v>
      </c>
      <c r="B227" s="13">
        <v>0</v>
      </c>
      <c r="C227" s="14">
        <v>1</v>
      </c>
      <c r="D227" s="14">
        <v>6</v>
      </c>
      <c r="E227" s="14">
        <v>4</v>
      </c>
      <c r="F227" s="14">
        <v>6</v>
      </c>
      <c r="G227" s="15">
        <v>2</v>
      </c>
      <c r="H227" s="57">
        <v>391.91</v>
      </c>
      <c r="I227" s="16">
        <v>7358</v>
      </c>
      <c r="J227" s="17">
        <v>3260</v>
      </c>
      <c r="K227" s="22">
        <v>8275</v>
      </c>
      <c r="L227" s="16">
        <f t="shared" si="26"/>
        <v>-917</v>
      </c>
      <c r="M227" s="81">
        <f t="shared" si="38"/>
        <v>-11.081570996978853</v>
      </c>
      <c r="N227" s="108">
        <v>7087</v>
      </c>
      <c r="O227" s="109">
        <v>35</v>
      </c>
      <c r="P227" s="108">
        <v>7254</v>
      </c>
      <c r="Q227" s="109">
        <v>29</v>
      </c>
      <c r="R227" s="17">
        <f t="shared" si="33"/>
        <v>-167</v>
      </c>
      <c r="S227" s="117">
        <v>3661</v>
      </c>
      <c r="T227" s="117">
        <v>3706</v>
      </c>
      <c r="U227" s="17">
        <f t="shared" si="36"/>
        <v>-45</v>
      </c>
      <c r="V227" s="89">
        <f t="shared" si="37"/>
        <v>18.079999999999998</v>
      </c>
      <c r="W227" s="117">
        <v>6210</v>
      </c>
      <c r="X227" s="18" t="s">
        <v>129</v>
      </c>
      <c r="AC227" s="11"/>
      <c r="AD227" s="11"/>
      <c r="AE227" s="11"/>
      <c r="AF227" s="11"/>
    </row>
    <row r="228" spans="1:35" s="7" customFormat="1" ht="27" customHeight="1" x14ac:dyDescent="0.15">
      <c r="A228" s="19" t="s">
        <v>130</v>
      </c>
      <c r="B228" s="13">
        <v>0</v>
      </c>
      <c r="C228" s="14">
        <v>1</v>
      </c>
      <c r="D228" s="14">
        <v>6</v>
      </c>
      <c r="E228" s="14">
        <v>4</v>
      </c>
      <c r="F228" s="14">
        <v>7</v>
      </c>
      <c r="G228" s="15">
        <v>1</v>
      </c>
      <c r="H228" s="57">
        <v>1408.04</v>
      </c>
      <c r="I228" s="16">
        <v>6990</v>
      </c>
      <c r="J228" s="17">
        <v>3179</v>
      </c>
      <c r="K228" s="22">
        <v>7630</v>
      </c>
      <c r="L228" s="16">
        <f t="shared" si="26"/>
        <v>-640</v>
      </c>
      <c r="M228" s="81">
        <f t="shared" si="38"/>
        <v>-8.3879423328964613</v>
      </c>
      <c r="N228" s="108">
        <v>6928</v>
      </c>
      <c r="O228" s="109">
        <v>29</v>
      </c>
      <c r="P228" s="108">
        <v>7061</v>
      </c>
      <c r="Q228" s="109">
        <v>25</v>
      </c>
      <c r="R228" s="17">
        <f t="shared" si="33"/>
        <v>-133</v>
      </c>
      <c r="S228" s="117">
        <v>3519</v>
      </c>
      <c r="T228" s="117">
        <v>3550</v>
      </c>
      <c r="U228" s="17">
        <f t="shared" si="36"/>
        <v>-31</v>
      </c>
      <c r="V228" s="89">
        <f t="shared" si="37"/>
        <v>4.92</v>
      </c>
      <c r="W228" s="117">
        <v>5925</v>
      </c>
      <c r="X228" s="18" t="s">
        <v>130</v>
      </c>
      <c r="AC228" s="11"/>
      <c r="AD228" s="11"/>
      <c r="AE228" s="11"/>
      <c r="AF228" s="11"/>
    </row>
    <row r="229" spans="1:35" s="7" customFormat="1" ht="27" customHeight="1" x14ac:dyDescent="0.15">
      <c r="A229" s="19" t="s">
        <v>131</v>
      </c>
      <c r="B229" s="13">
        <v>0</v>
      </c>
      <c r="C229" s="14">
        <v>1</v>
      </c>
      <c r="D229" s="14">
        <v>6</v>
      </c>
      <c r="E229" s="14">
        <v>4</v>
      </c>
      <c r="F229" s="14">
        <v>8</v>
      </c>
      <c r="G229" s="15">
        <v>9</v>
      </c>
      <c r="H229" s="57">
        <v>608.9</v>
      </c>
      <c r="I229" s="16">
        <v>2482</v>
      </c>
      <c r="J229" s="17">
        <v>1128</v>
      </c>
      <c r="K229" s="22">
        <v>2650</v>
      </c>
      <c r="L229" s="16">
        <f t="shared" si="26"/>
        <v>-168</v>
      </c>
      <c r="M229" s="81">
        <f t="shared" si="38"/>
        <v>-6.3396226415094334</v>
      </c>
      <c r="N229" s="108">
        <v>2389</v>
      </c>
      <c r="O229" s="109">
        <v>31</v>
      </c>
      <c r="P229" s="108">
        <v>2442</v>
      </c>
      <c r="Q229" s="109">
        <v>24</v>
      </c>
      <c r="R229" s="17">
        <f t="shared" si="33"/>
        <v>-53</v>
      </c>
      <c r="S229" s="117">
        <v>1318</v>
      </c>
      <c r="T229" s="117">
        <v>1339</v>
      </c>
      <c r="U229" s="17">
        <f t="shared" si="36"/>
        <v>-21</v>
      </c>
      <c r="V229" s="89">
        <f t="shared" si="37"/>
        <v>3.92</v>
      </c>
      <c r="W229" s="117">
        <v>2086</v>
      </c>
      <c r="X229" s="18" t="s">
        <v>131</v>
      </c>
      <c r="AC229" s="11"/>
      <c r="AD229" s="11"/>
      <c r="AE229" s="11"/>
      <c r="AF229" s="11"/>
    </row>
    <row r="230" spans="1:35" s="7" customFormat="1" ht="27" customHeight="1" x14ac:dyDescent="0.15">
      <c r="A230" s="19" t="s">
        <v>132</v>
      </c>
      <c r="B230" s="13">
        <v>0</v>
      </c>
      <c r="C230" s="14">
        <v>1</v>
      </c>
      <c r="D230" s="14">
        <v>6</v>
      </c>
      <c r="E230" s="14">
        <v>4</v>
      </c>
      <c r="F230" s="14">
        <v>9</v>
      </c>
      <c r="G230" s="15">
        <v>7</v>
      </c>
      <c r="H230" s="57">
        <v>729.85</v>
      </c>
      <c r="I230" s="16">
        <v>4919</v>
      </c>
      <c r="J230" s="17">
        <v>2086</v>
      </c>
      <c r="K230" s="22">
        <v>5460</v>
      </c>
      <c r="L230" s="16">
        <f t="shared" si="26"/>
        <v>-541</v>
      </c>
      <c r="M230" s="81">
        <f t="shared" si="38"/>
        <v>-9.9084249084249088</v>
      </c>
      <c r="N230" s="108">
        <v>4754</v>
      </c>
      <c r="O230" s="109">
        <v>15</v>
      </c>
      <c r="P230" s="108">
        <v>4870</v>
      </c>
      <c r="Q230" s="109">
        <v>11</v>
      </c>
      <c r="R230" s="17">
        <f t="shared" si="33"/>
        <v>-116</v>
      </c>
      <c r="S230" s="117">
        <v>2277</v>
      </c>
      <c r="T230" s="117">
        <v>2294</v>
      </c>
      <c r="U230" s="17">
        <f t="shared" si="36"/>
        <v>-17</v>
      </c>
      <c r="V230" s="89">
        <f t="shared" si="37"/>
        <v>6.51</v>
      </c>
      <c r="W230" s="117">
        <v>4135</v>
      </c>
      <c r="X230" s="18" t="s">
        <v>132</v>
      </c>
      <c r="AC230" s="11"/>
      <c r="AD230" s="11"/>
      <c r="AE230" s="11"/>
      <c r="AF230" s="11"/>
    </row>
    <row r="231" spans="1:35" s="7" customFormat="1" ht="27" customHeight="1" x14ac:dyDescent="0.15">
      <c r="A231" s="19"/>
      <c r="B231" s="13"/>
      <c r="C231" s="14"/>
      <c r="D231" s="14"/>
      <c r="E231" s="14"/>
      <c r="F231" s="14"/>
      <c r="G231" s="15"/>
      <c r="H231" s="57"/>
      <c r="I231" s="17"/>
      <c r="J231" s="17"/>
      <c r="K231" s="22"/>
      <c r="L231" s="22"/>
      <c r="M231" s="81"/>
      <c r="N231" s="108"/>
      <c r="O231" s="109"/>
      <c r="P231" s="108"/>
      <c r="Q231" s="109"/>
      <c r="R231" s="22"/>
      <c r="S231" s="117"/>
      <c r="T231" s="117"/>
      <c r="U231" s="22"/>
      <c r="V231" s="89"/>
      <c r="W231" s="117"/>
      <c r="X231" s="18"/>
      <c r="AC231" s="11"/>
      <c r="AD231" s="11"/>
      <c r="AE231" s="11"/>
      <c r="AF231" s="11"/>
    </row>
    <row r="232" spans="1:35" s="7" customFormat="1" ht="27" customHeight="1" x14ac:dyDescent="0.15">
      <c r="A232" s="42" t="s">
        <v>224</v>
      </c>
      <c r="B232" s="13"/>
      <c r="C232" s="14"/>
      <c r="D232" s="14"/>
      <c r="E232" s="14"/>
      <c r="F232" s="14"/>
      <c r="G232" s="15"/>
      <c r="H232" s="57">
        <v>5997.08</v>
      </c>
      <c r="I232" s="17">
        <v>236516</v>
      </c>
      <c r="J232" s="17">
        <v>108062</v>
      </c>
      <c r="K232" s="22">
        <f t="shared" ref="K232:T232" si="39">SUM(K233:K239,K44)</f>
        <v>247320</v>
      </c>
      <c r="L232" s="17">
        <f>I232-K232</f>
        <v>-10804</v>
      </c>
      <c r="M232" s="81">
        <f>(L232/K232)*100</f>
        <v>-4.3684295649361156</v>
      </c>
      <c r="N232" s="108">
        <f t="shared" si="39"/>
        <v>230748</v>
      </c>
      <c r="O232" s="109">
        <f t="shared" si="39"/>
        <v>1358</v>
      </c>
      <c r="P232" s="108">
        <f t="shared" si="39"/>
        <v>233713</v>
      </c>
      <c r="Q232" s="109">
        <f t="shared" si="39"/>
        <v>1184</v>
      </c>
      <c r="R232" s="112">
        <f>N232-P232</f>
        <v>-2965</v>
      </c>
      <c r="S232" s="117">
        <f t="shared" si="39"/>
        <v>123944</v>
      </c>
      <c r="T232" s="117">
        <f t="shared" si="39"/>
        <v>124107</v>
      </c>
      <c r="U232" s="17">
        <f>S232-T232</f>
        <v>-163</v>
      </c>
      <c r="V232" s="89">
        <f>ROUND(N232/H232,2)</f>
        <v>38.479999999999997</v>
      </c>
      <c r="W232" s="108">
        <f t="shared" ref="W232" si="40">SUM(W233:W239,W44)</f>
        <v>198430</v>
      </c>
      <c r="X232" s="43" t="s">
        <v>224</v>
      </c>
      <c r="AC232" s="11"/>
      <c r="AD232" s="11"/>
      <c r="AE232" s="11"/>
      <c r="AF232" s="11"/>
    </row>
    <row r="233" spans="1:35" s="7" customFormat="1" ht="27" customHeight="1" x14ac:dyDescent="0.15">
      <c r="A233" s="19" t="s">
        <v>133</v>
      </c>
      <c r="B233" s="13">
        <v>0</v>
      </c>
      <c r="C233" s="14">
        <v>1</v>
      </c>
      <c r="D233" s="14">
        <v>6</v>
      </c>
      <c r="E233" s="14">
        <v>6</v>
      </c>
      <c r="F233" s="14">
        <v>1</v>
      </c>
      <c r="G233" s="15" t="s">
        <v>265</v>
      </c>
      <c r="H233" s="62">
        <v>252.66</v>
      </c>
      <c r="I233" s="16">
        <v>19833</v>
      </c>
      <c r="J233" s="17">
        <v>8119</v>
      </c>
      <c r="K233" s="22">
        <v>20526</v>
      </c>
      <c r="L233" s="16">
        <f t="shared" ref="L233:L239" si="41">I233-K233</f>
        <v>-693</v>
      </c>
      <c r="M233" s="81">
        <f t="shared" si="38"/>
        <v>-3.3762057877813509</v>
      </c>
      <c r="N233" s="108">
        <v>19802</v>
      </c>
      <c r="O233" s="109">
        <v>55</v>
      </c>
      <c r="P233" s="108">
        <v>19946</v>
      </c>
      <c r="Q233" s="109">
        <v>46</v>
      </c>
      <c r="R233" s="17">
        <f t="shared" si="33"/>
        <v>-144</v>
      </c>
      <c r="S233" s="117">
        <v>9601</v>
      </c>
      <c r="T233" s="117">
        <v>9591</v>
      </c>
      <c r="U233" s="17">
        <f t="shared" si="36"/>
        <v>10</v>
      </c>
      <c r="V233" s="48">
        <f t="shared" si="37"/>
        <v>78.37</v>
      </c>
      <c r="W233" s="117">
        <v>16864</v>
      </c>
      <c r="X233" s="18" t="s">
        <v>133</v>
      </c>
      <c r="AC233" s="11"/>
      <c r="AD233" s="11"/>
      <c r="AE233" s="11"/>
      <c r="AF233" s="11"/>
    </row>
    <row r="234" spans="1:35" s="7" customFormat="1" ht="27" customHeight="1" x14ac:dyDescent="0.15">
      <c r="A234" s="19" t="s">
        <v>134</v>
      </c>
      <c r="B234" s="13">
        <v>0</v>
      </c>
      <c r="C234" s="14">
        <v>1</v>
      </c>
      <c r="D234" s="14">
        <v>6</v>
      </c>
      <c r="E234" s="14">
        <v>6</v>
      </c>
      <c r="F234" s="14">
        <v>2</v>
      </c>
      <c r="G234" s="15">
        <v>4</v>
      </c>
      <c r="H234" s="62">
        <v>739.27</v>
      </c>
      <c r="I234" s="16">
        <v>9778</v>
      </c>
      <c r="J234" s="17">
        <v>4115</v>
      </c>
      <c r="K234" s="22">
        <v>10630</v>
      </c>
      <c r="L234" s="16">
        <f t="shared" si="41"/>
        <v>-852</v>
      </c>
      <c r="M234" s="81">
        <f t="shared" si="38"/>
        <v>-8.0150517403574781</v>
      </c>
      <c r="N234" s="108">
        <v>9396</v>
      </c>
      <c r="O234" s="109">
        <v>127</v>
      </c>
      <c r="P234" s="108">
        <v>9648</v>
      </c>
      <c r="Q234" s="109">
        <v>123</v>
      </c>
      <c r="R234" s="17">
        <f t="shared" si="33"/>
        <v>-252</v>
      </c>
      <c r="S234" s="117">
        <v>4402</v>
      </c>
      <c r="T234" s="117">
        <v>4435</v>
      </c>
      <c r="U234" s="17">
        <f t="shared" si="36"/>
        <v>-33</v>
      </c>
      <c r="V234" s="48">
        <f t="shared" si="37"/>
        <v>12.71</v>
      </c>
      <c r="W234" s="117">
        <v>8031</v>
      </c>
      <c r="X234" s="18" t="s">
        <v>134</v>
      </c>
      <c r="AC234" s="11"/>
      <c r="AD234" s="11"/>
      <c r="AE234" s="11"/>
      <c r="AF234" s="11"/>
    </row>
    <row r="235" spans="1:35" s="7" customFormat="1" ht="27" customHeight="1" x14ac:dyDescent="0.15">
      <c r="A235" s="19" t="s">
        <v>274</v>
      </c>
      <c r="B235" s="13">
        <v>0</v>
      </c>
      <c r="C235" s="14">
        <v>1</v>
      </c>
      <c r="D235" s="14" t="s">
        <v>265</v>
      </c>
      <c r="E235" s="14" t="s">
        <v>265</v>
      </c>
      <c r="F235" s="14" t="s">
        <v>275</v>
      </c>
      <c r="G235" s="15" t="s">
        <v>276</v>
      </c>
      <c r="H235" s="57">
        <v>423.63</v>
      </c>
      <c r="I235" s="16">
        <v>6061</v>
      </c>
      <c r="J235" s="17">
        <v>2325</v>
      </c>
      <c r="K235" s="22">
        <v>6511</v>
      </c>
      <c r="L235" s="16">
        <f t="shared" si="41"/>
        <v>-450</v>
      </c>
      <c r="M235" s="81">
        <f t="shared" si="38"/>
        <v>-6.9113807402856704</v>
      </c>
      <c r="N235" s="108">
        <v>5860</v>
      </c>
      <c r="O235" s="109">
        <v>59</v>
      </c>
      <c r="P235" s="108">
        <v>5997</v>
      </c>
      <c r="Q235" s="109">
        <v>62</v>
      </c>
      <c r="R235" s="17">
        <f t="shared" si="33"/>
        <v>-137</v>
      </c>
      <c r="S235" s="117">
        <v>2459</v>
      </c>
      <c r="T235" s="117">
        <v>2490</v>
      </c>
      <c r="U235" s="17">
        <f t="shared" si="36"/>
        <v>-31</v>
      </c>
      <c r="V235" s="89">
        <f t="shared" si="37"/>
        <v>13.83</v>
      </c>
      <c r="W235" s="117">
        <v>4947</v>
      </c>
      <c r="X235" s="18" t="s">
        <v>274</v>
      </c>
      <c r="AC235" s="11"/>
      <c r="AD235" s="11"/>
      <c r="AE235" s="11"/>
      <c r="AF235" s="11"/>
    </row>
    <row r="236" spans="1:35" s="7" customFormat="1" ht="27" customHeight="1" x14ac:dyDescent="0.15">
      <c r="A236" s="19" t="s">
        <v>135</v>
      </c>
      <c r="B236" s="13">
        <v>0</v>
      </c>
      <c r="C236" s="14">
        <v>1</v>
      </c>
      <c r="D236" s="14">
        <v>6</v>
      </c>
      <c r="E236" s="14">
        <v>6</v>
      </c>
      <c r="F236" s="14">
        <v>4</v>
      </c>
      <c r="G236" s="15">
        <v>1</v>
      </c>
      <c r="H236" s="57">
        <v>1099.3699999999999</v>
      </c>
      <c r="I236" s="16">
        <v>7742</v>
      </c>
      <c r="J236" s="17">
        <v>3281</v>
      </c>
      <c r="K236" s="22">
        <v>8285</v>
      </c>
      <c r="L236" s="16">
        <f t="shared" si="41"/>
        <v>-543</v>
      </c>
      <c r="M236" s="81">
        <f t="shared" si="38"/>
        <v>-6.5540132770066384</v>
      </c>
      <c r="N236" s="108">
        <v>7619</v>
      </c>
      <c r="O236" s="109">
        <v>87</v>
      </c>
      <c r="P236" s="108">
        <v>7728</v>
      </c>
      <c r="Q236" s="109">
        <v>83</v>
      </c>
      <c r="R236" s="17">
        <f t="shared" si="33"/>
        <v>-109</v>
      </c>
      <c r="S236" s="117">
        <v>3662</v>
      </c>
      <c r="T236" s="117">
        <v>3680</v>
      </c>
      <c r="U236" s="17">
        <f t="shared" si="36"/>
        <v>-18</v>
      </c>
      <c r="V236" s="89">
        <f t="shared" si="37"/>
        <v>6.93</v>
      </c>
      <c r="W236" s="117">
        <v>6390</v>
      </c>
      <c r="X236" s="18" t="s">
        <v>135</v>
      </c>
      <c r="AC236" s="11"/>
      <c r="AD236" s="11"/>
      <c r="AE236" s="11"/>
      <c r="AF236" s="11"/>
    </row>
    <row r="237" spans="1:35" s="6" customFormat="1" ht="27" customHeight="1" x14ac:dyDescent="0.15">
      <c r="A237" s="19" t="s">
        <v>136</v>
      </c>
      <c r="B237" s="13">
        <v>0</v>
      </c>
      <c r="C237" s="14">
        <v>1</v>
      </c>
      <c r="D237" s="14">
        <v>6</v>
      </c>
      <c r="E237" s="14">
        <v>6</v>
      </c>
      <c r="F237" s="14">
        <v>5</v>
      </c>
      <c r="G237" s="15">
        <v>9</v>
      </c>
      <c r="H237" s="57">
        <v>774.33</v>
      </c>
      <c r="I237" s="16">
        <v>7758</v>
      </c>
      <c r="J237" s="17">
        <v>3509</v>
      </c>
      <c r="K237" s="22">
        <v>8278</v>
      </c>
      <c r="L237" s="16">
        <f t="shared" si="41"/>
        <v>-520</v>
      </c>
      <c r="M237" s="81">
        <f t="shared" si="38"/>
        <v>-6.2817105581058224</v>
      </c>
      <c r="N237" s="108">
        <v>7255</v>
      </c>
      <c r="O237" s="109">
        <v>45</v>
      </c>
      <c r="P237" s="108">
        <v>7428</v>
      </c>
      <c r="Q237" s="109">
        <v>43</v>
      </c>
      <c r="R237" s="17">
        <f t="shared" si="33"/>
        <v>-173</v>
      </c>
      <c r="S237" s="117">
        <v>3854</v>
      </c>
      <c r="T237" s="117">
        <v>3915</v>
      </c>
      <c r="U237" s="17">
        <f t="shared" si="36"/>
        <v>-61</v>
      </c>
      <c r="V237" s="89">
        <f t="shared" si="37"/>
        <v>9.3699999999999992</v>
      </c>
      <c r="W237" s="117">
        <v>6308</v>
      </c>
      <c r="X237" s="18" t="s">
        <v>136</v>
      </c>
      <c r="AC237" s="11"/>
      <c r="AD237" s="11"/>
      <c r="AE237" s="11"/>
      <c r="AF237" s="11"/>
      <c r="AG237" s="7"/>
      <c r="AH237" s="7"/>
      <c r="AI237" s="7"/>
    </row>
    <row r="238" spans="1:35" s="6" customFormat="1" ht="27" customHeight="1" x14ac:dyDescent="0.15">
      <c r="A238" s="19" t="s">
        <v>137</v>
      </c>
      <c r="B238" s="13">
        <v>0</v>
      </c>
      <c r="C238" s="14">
        <v>1</v>
      </c>
      <c r="D238" s="14" t="s">
        <v>277</v>
      </c>
      <c r="E238" s="14" t="s">
        <v>277</v>
      </c>
      <c r="F238" s="14" t="s">
        <v>278</v>
      </c>
      <c r="G238" s="15" t="s">
        <v>279</v>
      </c>
      <c r="H238" s="57">
        <v>571.79999999999995</v>
      </c>
      <c r="I238" s="16">
        <v>2534</v>
      </c>
      <c r="J238" s="17">
        <v>1026</v>
      </c>
      <c r="K238" s="22">
        <v>2627</v>
      </c>
      <c r="L238" s="16">
        <f t="shared" si="41"/>
        <v>-93</v>
      </c>
      <c r="M238" s="81">
        <f t="shared" si="38"/>
        <v>-3.5401598781880468</v>
      </c>
      <c r="N238" s="108">
        <v>2534</v>
      </c>
      <c r="O238" s="109">
        <v>31</v>
      </c>
      <c r="P238" s="108">
        <v>2538</v>
      </c>
      <c r="Q238" s="109">
        <v>25</v>
      </c>
      <c r="R238" s="17">
        <f t="shared" si="33"/>
        <v>-4</v>
      </c>
      <c r="S238" s="117">
        <v>1158</v>
      </c>
      <c r="T238" s="117">
        <v>1147</v>
      </c>
      <c r="U238" s="17">
        <f t="shared" si="36"/>
        <v>11</v>
      </c>
      <c r="V238" s="89">
        <f t="shared" si="37"/>
        <v>4.43</v>
      </c>
      <c r="W238" s="117">
        <v>2105</v>
      </c>
      <c r="X238" s="18" t="s">
        <v>137</v>
      </c>
      <c r="AC238" s="11"/>
      <c r="AD238" s="11"/>
      <c r="AE238" s="11"/>
      <c r="AF238" s="11"/>
      <c r="AG238" s="7"/>
      <c r="AH238" s="7"/>
      <c r="AI238" s="7"/>
    </row>
    <row r="239" spans="1:35" s="6" customFormat="1" ht="27" customHeight="1" x14ac:dyDescent="0.15">
      <c r="A239" s="19" t="s">
        <v>138</v>
      </c>
      <c r="B239" s="13">
        <v>0</v>
      </c>
      <c r="C239" s="14">
        <v>1</v>
      </c>
      <c r="D239" s="14">
        <v>6</v>
      </c>
      <c r="E239" s="14">
        <v>6</v>
      </c>
      <c r="F239" s="14">
        <v>8</v>
      </c>
      <c r="G239" s="15">
        <v>3</v>
      </c>
      <c r="H239" s="57">
        <v>773.13</v>
      </c>
      <c r="I239" s="16">
        <v>8068</v>
      </c>
      <c r="J239" s="17">
        <v>3609</v>
      </c>
      <c r="K239" s="22">
        <v>9294</v>
      </c>
      <c r="L239" s="16">
        <f t="shared" si="41"/>
        <v>-1226</v>
      </c>
      <c r="M239" s="81">
        <f t="shared" si="38"/>
        <v>-13.191306219066066</v>
      </c>
      <c r="N239" s="108">
        <v>7918</v>
      </c>
      <c r="O239" s="109">
        <v>95</v>
      </c>
      <c r="P239" s="108">
        <v>8037</v>
      </c>
      <c r="Q239" s="109">
        <v>55</v>
      </c>
      <c r="R239" s="17">
        <f t="shared" si="33"/>
        <v>-119</v>
      </c>
      <c r="S239" s="117">
        <v>4154</v>
      </c>
      <c r="T239" s="117">
        <v>4167</v>
      </c>
      <c r="U239" s="17">
        <f t="shared" si="36"/>
        <v>-13</v>
      </c>
      <c r="V239" s="89">
        <f t="shared" si="37"/>
        <v>10.24</v>
      </c>
      <c r="W239" s="117">
        <v>6960</v>
      </c>
      <c r="X239" s="18" t="s">
        <v>138</v>
      </c>
      <c r="AC239" s="11"/>
      <c r="AD239" s="11"/>
      <c r="AE239" s="11"/>
      <c r="AF239" s="11"/>
      <c r="AG239" s="7"/>
      <c r="AH239" s="7"/>
      <c r="AI239" s="7"/>
    </row>
    <row r="240" spans="1:35" s="6" customFormat="1" ht="27" customHeight="1" x14ac:dyDescent="0.15">
      <c r="A240" s="19"/>
      <c r="B240" s="13"/>
      <c r="C240" s="14"/>
      <c r="D240" s="14"/>
      <c r="E240" s="14"/>
      <c r="F240" s="14"/>
      <c r="G240" s="15"/>
      <c r="H240" s="57"/>
      <c r="I240" s="17"/>
      <c r="J240" s="17"/>
      <c r="K240" s="22"/>
      <c r="L240" s="22"/>
      <c r="M240" s="81"/>
      <c r="N240" s="108"/>
      <c r="O240" s="109"/>
      <c r="P240" s="108"/>
      <c r="Q240" s="109"/>
      <c r="R240" s="22"/>
      <c r="S240" s="117"/>
      <c r="T240" s="117"/>
      <c r="U240" s="22"/>
      <c r="V240" s="89"/>
      <c r="W240" s="117"/>
      <c r="X240" s="18"/>
      <c r="AC240" s="11"/>
      <c r="AD240" s="11"/>
      <c r="AE240" s="11"/>
      <c r="AF240" s="11"/>
      <c r="AG240" s="7"/>
      <c r="AH240" s="7"/>
      <c r="AI240" s="7"/>
    </row>
    <row r="241" spans="1:35" s="6" customFormat="1" ht="27" customHeight="1" x14ac:dyDescent="0.15">
      <c r="A241" s="42" t="s">
        <v>225</v>
      </c>
      <c r="B241" s="13"/>
      <c r="C241" s="14"/>
      <c r="D241" s="14"/>
      <c r="E241" s="14"/>
      <c r="F241" s="14"/>
      <c r="G241" s="15"/>
      <c r="H241" s="57">
        <v>8500.39</v>
      </c>
      <c r="I241" s="17">
        <v>76621</v>
      </c>
      <c r="J241" s="17">
        <v>32087</v>
      </c>
      <c r="K241" s="22">
        <f t="shared" ref="K241:T241" si="42">SUM(K243:K246,K61)</f>
        <v>80569</v>
      </c>
      <c r="L241" s="17">
        <f>I241-K241</f>
        <v>-3948</v>
      </c>
      <c r="M241" s="81">
        <f>(L241/K241)*100</f>
        <v>-4.9001476994873956</v>
      </c>
      <c r="N241" s="108">
        <f t="shared" si="42"/>
        <v>75055</v>
      </c>
      <c r="O241" s="109">
        <f t="shared" si="42"/>
        <v>800</v>
      </c>
      <c r="P241" s="108">
        <f t="shared" si="42"/>
        <v>76043</v>
      </c>
      <c r="Q241" s="109">
        <f t="shared" si="42"/>
        <v>744</v>
      </c>
      <c r="R241" s="112">
        <f>N241-P241</f>
        <v>-988</v>
      </c>
      <c r="S241" s="117">
        <f t="shared" si="42"/>
        <v>35058</v>
      </c>
      <c r="T241" s="117">
        <f t="shared" si="42"/>
        <v>35042</v>
      </c>
      <c r="U241" s="17">
        <f>S241-T241</f>
        <v>16</v>
      </c>
      <c r="V241" s="89">
        <f t="shared" si="37"/>
        <v>8.83</v>
      </c>
      <c r="W241" s="108">
        <f t="shared" ref="W241" si="43">SUM(W243:W246,W61)</f>
        <v>62719</v>
      </c>
      <c r="X241" s="43" t="s">
        <v>225</v>
      </c>
      <c r="AC241" s="11"/>
      <c r="AD241" s="11"/>
      <c r="AE241" s="11"/>
      <c r="AF241" s="11"/>
      <c r="AG241" s="7"/>
      <c r="AH241" s="7"/>
      <c r="AI241" s="7"/>
    </row>
    <row r="242" spans="1:35" s="6" customFormat="1" ht="27" customHeight="1" x14ac:dyDescent="0.15">
      <c r="A242" s="19" t="s">
        <v>226</v>
      </c>
      <c r="B242" s="13"/>
      <c r="C242" s="14"/>
      <c r="D242" s="14"/>
      <c r="E242" s="14"/>
      <c r="F242" s="14"/>
      <c r="G242" s="15"/>
      <c r="H242" s="58">
        <v>3592.17</v>
      </c>
      <c r="I242" s="17"/>
      <c r="J242" s="17"/>
      <c r="K242" s="22"/>
      <c r="L242" s="17"/>
      <c r="M242" s="81"/>
      <c r="N242" s="108"/>
      <c r="O242" s="109"/>
      <c r="P242" s="108"/>
      <c r="Q242" s="109"/>
      <c r="R242" s="17"/>
      <c r="S242" s="117"/>
      <c r="T242" s="117"/>
      <c r="U242" s="17"/>
      <c r="V242" s="58">
        <f>ROUND(N241/H242,2)</f>
        <v>20.89</v>
      </c>
      <c r="W242" s="117"/>
      <c r="X242" s="18" t="s">
        <v>226</v>
      </c>
      <c r="AC242" s="11"/>
      <c r="AD242" s="11"/>
      <c r="AE242" s="11"/>
      <c r="AF242" s="11"/>
      <c r="AG242" s="7"/>
      <c r="AH242" s="7"/>
      <c r="AI242" s="7"/>
    </row>
    <row r="243" spans="1:35" s="6" customFormat="1" ht="27" customHeight="1" x14ac:dyDescent="0.15">
      <c r="A243" s="19" t="s">
        <v>139</v>
      </c>
      <c r="B243" s="13">
        <v>0</v>
      </c>
      <c r="C243" s="14">
        <v>1</v>
      </c>
      <c r="D243" s="14">
        <v>6</v>
      </c>
      <c r="E243" s="14">
        <v>9</v>
      </c>
      <c r="F243" s="14">
        <v>1</v>
      </c>
      <c r="G243" s="15">
        <v>8</v>
      </c>
      <c r="H243" s="57">
        <v>1319.63</v>
      </c>
      <c r="I243" s="16">
        <v>15273</v>
      </c>
      <c r="J243" s="17">
        <v>5997</v>
      </c>
      <c r="K243" s="22">
        <v>15855</v>
      </c>
      <c r="L243" s="16">
        <f t="shared" ref="L243:L246" si="44">I243-K243</f>
        <v>-582</v>
      </c>
      <c r="M243" s="81">
        <f t="shared" ref="M243:M246" si="45">(L243/K243)*100</f>
        <v>-3.6707663197729423</v>
      </c>
      <c r="N243" s="108">
        <v>15171</v>
      </c>
      <c r="O243" s="109">
        <v>313</v>
      </c>
      <c r="P243" s="108">
        <v>15377</v>
      </c>
      <c r="Q243" s="109">
        <v>267</v>
      </c>
      <c r="R243" s="17">
        <f>N243-P243</f>
        <v>-206</v>
      </c>
      <c r="S243" s="117">
        <v>6689</v>
      </c>
      <c r="T243" s="117">
        <v>6668</v>
      </c>
      <c r="U243" s="17">
        <f t="shared" ref="U243:U246" si="46">S243-T243</f>
        <v>21</v>
      </c>
      <c r="V243" s="89">
        <f t="shared" si="37"/>
        <v>11.5</v>
      </c>
      <c r="W243" s="117">
        <v>12271</v>
      </c>
      <c r="X243" s="18" t="s">
        <v>139</v>
      </c>
      <c r="AC243" s="11"/>
      <c r="AD243" s="11"/>
      <c r="AE243" s="11"/>
      <c r="AF243" s="11"/>
      <c r="AG243" s="7"/>
      <c r="AH243" s="7"/>
      <c r="AI243" s="7"/>
    </row>
    <row r="244" spans="1:35" s="6" customFormat="1" ht="27" customHeight="1" x14ac:dyDescent="0.15">
      <c r="A244" s="19" t="s">
        <v>140</v>
      </c>
      <c r="B244" s="13">
        <v>0</v>
      </c>
      <c r="C244" s="14">
        <v>1</v>
      </c>
      <c r="D244" s="14">
        <v>6</v>
      </c>
      <c r="E244" s="14">
        <v>9</v>
      </c>
      <c r="F244" s="14">
        <v>2</v>
      </c>
      <c r="G244" s="15">
        <v>6</v>
      </c>
      <c r="H244" s="57">
        <v>684.87</v>
      </c>
      <c r="I244" s="16">
        <v>23774</v>
      </c>
      <c r="J244" s="17">
        <v>10437</v>
      </c>
      <c r="K244" s="22">
        <v>23982</v>
      </c>
      <c r="L244" s="16">
        <f t="shared" si="44"/>
        <v>-208</v>
      </c>
      <c r="M244" s="81">
        <f t="shared" si="45"/>
        <v>-0.86731715453256619</v>
      </c>
      <c r="N244" s="108">
        <v>23493</v>
      </c>
      <c r="O244" s="109">
        <v>93</v>
      </c>
      <c r="P244" s="108">
        <v>23661</v>
      </c>
      <c r="Q244" s="109">
        <v>91</v>
      </c>
      <c r="R244" s="17">
        <f>N244-P244</f>
        <v>-168</v>
      </c>
      <c r="S244" s="117">
        <v>11201</v>
      </c>
      <c r="T244" s="117">
        <v>11121</v>
      </c>
      <c r="U244" s="17">
        <f t="shared" si="46"/>
        <v>80</v>
      </c>
      <c r="V244" s="89">
        <f t="shared" si="37"/>
        <v>34.299999999999997</v>
      </c>
      <c r="W244" s="117">
        <v>19465</v>
      </c>
      <c r="X244" s="18" t="s">
        <v>140</v>
      </c>
      <c r="AC244" s="11"/>
      <c r="AD244" s="11"/>
      <c r="AE244" s="11"/>
      <c r="AF244" s="11"/>
      <c r="AG244" s="7"/>
      <c r="AH244" s="7"/>
      <c r="AI244" s="7"/>
    </row>
    <row r="245" spans="1:35" s="6" customFormat="1" ht="27" customHeight="1" x14ac:dyDescent="0.2">
      <c r="A245" s="19" t="s">
        <v>141</v>
      </c>
      <c r="B245" s="13">
        <v>0</v>
      </c>
      <c r="C245" s="14">
        <v>1</v>
      </c>
      <c r="D245" s="14">
        <v>6</v>
      </c>
      <c r="E245" s="14">
        <v>9</v>
      </c>
      <c r="F245" s="14">
        <v>3</v>
      </c>
      <c r="G245" s="15">
        <v>4</v>
      </c>
      <c r="H245" s="57">
        <v>624.69000000000005</v>
      </c>
      <c r="I245" s="16">
        <v>5242</v>
      </c>
      <c r="J245" s="17">
        <v>2169</v>
      </c>
      <c r="K245" s="22">
        <v>5646</v>
      </c>
      <c r="L245" s="16">
        <f t="shared" si="44"/>
        <v>-404</v>
      </c>
      <c r="M245" s="81">
        <f t="shared" si="45"/>
        <v>-7.1555083244775064</v>
      </c>
      <c r="N245" s="108">
        <v>5347</v>
      </c>
      <c r="O245" s="109">
        <v>69</v>
      </c>
      <c r="P245" s="108">
        <v>5375</v>
      </c>
      <c r="Q245" s="109">
        <v>62</v>
      </c>
      <c r="R245" s="17">
        <f>N245-P245</f>
        <v>-28</v>
      </c>
      <c r="S245" s="117">
        <v>2401</v>
      </c>
      <c r="T245" s="117">
        <v>2400</v>
      </c>
      <c r="U245" s="17">
        <f t="shared" si="46"/>
        <v>1</v>
      </c>
      <c r="V245" s="89">
        <f t="shared" si="37"/>
        <v>8.56</v>
      </c>
      <c r="W245" s="117">
        <v>4410</v>
      </c>
      <c r="X245" s="18" t="s">
        <v>141</v>
      </c>
      <c r="AC245" s="1"/>
      <c r="AD245" s="1"/>
      <c r="AE245" s="1"/>
      <c r="AF245" s="1"/>
      <c r="AG245" s="7"/>
      <c r="AH245" s="7"/>
      <c r="AI245" s="7"/>
    </row>
    <row r="246" spans="1:35" s="6" customFormat="1" ht="27" customHeight="1" x14ac:dyDescent="0.15">
      <c r="A246" s="19" t="s">
        <v>142</v>
      </c>
      <c r="B246" s="13">
        <v>0</v>
      </c>
      <c r="C246" s="14">
        <v>1</v>
      </c>
      <c r="D246" s="14">
        <v>6</v>
      </c>
      <c r="E246" s="14">
        <v>9</v>
      </c>
      <c r="F246" s="14">
        <v>4</v>
      </c>
      <c r="G246" s="15">
        <v>2</v>
      </c>
      <c r="H246" s="57">
        <v>397.72</v>
      </c>
      <c r="I246" s="16">
        <v>5415</v>
      </c>
      <c r="J246" s="17">
        <v>2101</v>
      </c>
      <c r="K246" s="22">
        <v>5885</v>
      </c>
      <c r="L246" s="17">
        <f t="shared" si="44"/>
        <v>-470</v>
      </c>
      <c r="M246" s="81">
        <f t="shared" si="45"/>
        <v>-7.9864061172472383</v>
      </c>
      <c r="N246" s="108">
        <v>5091</v>
      </c>
      <c r="O246" s="109">
        <v>36</v>
      </c>
      <c r="P246" s="108">
        <v>5231</v>
      </c>
      <c r="Q246" s="109">
        <v>36</v>
      </c>
      <c r="R246" s="17">
        <f>N246-P246</f>
        <v>-140</v>
      </c>
      <c r="S246" s="117">
        <v>2101</v>
      </c>
      <c r="T246" s="117">
        <v>2119</v>
      </c>
      <c r="U246" s="22">
        <f t="shared" si="46"/>
        <v>-18</v>
      </c>
      <c r="V246" s="89">
        <f t="shared" si="37"/>
        <v>12.8</v>
      </c>
      <c r="W246" s="117">
        <v>4299</v>
      </c>
      <c r="X246" s="18" t="s">
        <v>142</v>
      </c>
      <c r="AC246" s="7"/>
      <c r="AD246" s="7"/>
      <c r="AE246" s="7"/>
      <c r="AF246" s="7"/>
      <c r="AG246" s="7"/>
      <c r="AH246" s="7"/>
      <c r="AI246" s="7"/>
    </row>
    <row r="247" spans="1:35" s="6" customFormat="1" ht="27" customHeight="1" x14ac:dyDescent="0.15">
      <c r="A247" s="19" t="s">
        <v>184</v>
      </c>
      <c r="B247" s="13"/>
      <c r="C247" s="14"/>
      <c r="D247" s="14"/>
      <c r="E247" s="14"/>
      <c r="F247" s="14"/>
      <c r="G247" s="15"/>
      <c r="H247" s="64">
        <v>4908.22</v>
      </c>
      <c r="I247" s="99" t="s">
        <v>280</v>
      </c>
      <c r="J247" s="99" t="s">
        <v>280</v>
      </c>
      <c r="K247" s="100" t="s">
        <v>280</v>
      </c>
      <c r="L247" s="99" t="s">
        <v>280</v>
      </c>
      <c r="M247" s="91" t="s">
        <v>280</v>
      </c>
      <c r="N247" s="119" t="s">
        <v>296</v>
      </c>
      <c r="O247" s="120" t="s">
        <v>296</v>
      </c>
      <c r="P247" s="119" t="s">
        <v>280</v>
      </c>
      <c r="Q247" s="120" t="s">
        <v>292</v>
      </c>
      <c r="R247" s="99" t="s">
        <v>280</v>
      </c>
      <c r="S247" s="99" t="s">
        <v>296</v>
      </c>
      <c r="T247" s="99" t="s">
        <v>280</v>
      </c>
      <c r="U247" s="99" t="s">
        <v>280</v>
      </c>
      <c r="V247" s="90" t="s">
        <v>280</v>
      </c>
      <c r="W247" s="99" t="s">
        <v>296</v>
      </c>
      <c r="X247" s="18" t="s">
        <v>184</v>
      </c>
      <c r="AC247" s="7"/>
      <c r="AD247" s="7"/>
      <c r="AE247" s="7"/>
      <c r="AF247" s="7"/>
      <c r="AG247" s="7"/>
      <c r="AH247" s="7"/>
      <c r="AI247" s="7"/>
    </row>
    <row r="248" spans="1:35" s="6" customFormat="1" ht="27" customHeight="1" x14ac:dyDescent="0.15">
      <c r="A248" s="56" t="s">
        <v>283</v>
      </c>
      <c r="B248" s="13"/>
      <c r="C248" s="14"/>
      <c r="D248" s="14"/>
      <c r="E248" s="14"/>
      <c r="F248" s="14"/>
      <c r="G248" s="15"/>
      <c r="H248" s="65">
        <v>250.57</v>
      </c>
      <c r="I248" s="99" t="s">
        <v>280</v>
      </c>
      <c r="J248" s="99" t="s">
        <v>280</v>
      </c>
      <c r="K248" s="100" t="s">
        <v>280</v>
      </c>
      <c r="L248" s="99" t="s">
        <v>280</v>
      </c>
      <c r="M248" s="91" t="s">
        <v>280</v>
      </c>
      <c r="N248" s="119" t="s">
        <v>296</v>
      </c>
      <c r="O248" s="120" t="s">
        <v>296</v>
      </c>
      <c r="P248" s="119" t="s">
        <v>280</v>
      </c>
      <c r="Q248" s="120" t="s">
        <v>280</v>
      </c>
      <c r="R248" s="99" t="s">
        <v>280</v>
      </c>
      <c r="S248" s="99" t="s">
        <v>296</v>
      </c>
      <c r="T248" s="99" t="s">
        <v>280</v>
      </c>
      <c r="U248" s="99" t="s">
        <v>280</v>
      </c>
      <c r="V248" s="90" t="s">
        <v>280</v>
      </c>
      <c r="W248" s="99" t="s">
        <v>296</v>
      </c>
      <c r="X248" s="18" t="s">
        <v>185</v>
      </c>
      <c r="AC248" s="7"/>
      <c r="AD248" s="7"/>
      <c r="AE248" s="7"/>
      <c r="AF248" s="7"/>
      <c r="AG248" s="7"/>
      <c r="AH248" s="7"/>
      <c r="AI248" s="7"/>
    </row>
    <row r="249" spans="1:35" s="6" customFormat="1" ht="27" customHeight="1" x14ac:dyDescent="0.15">
      <c r="A249" s="12" t="s">
        <v>186</v>
      </c>
      <c r="B249" s="13">
        <v>0</v>
      </c>
      <c r="C249" s="14">
        <v>1</v>
      </c>
      <c r="D249" s="14">
        <v>6</v>
      </c>
      <c r="E249" s="14">
        <v>9</v>
      </c>
      <c r="F249" s="14">
        <v>5</v>
      </c>
      <c r="G249" s="15">
        <v>1</v>
      </c>
      <c r="H249" s="57">
        <v>250.57</v>
      </c>
      <c r="I249" s="99" t="s">
        <v>280</v>
      </c>
      <c r="J249" s="99" t="s">
        <v>280</v>
      </c>
      <c r="K249" s="100" t="s">
        <v>280</v>
      </c>
      <c r="L249" s="99" t="s">
        <v>280</v>
      </c>
      <c r="M249" s="91" t="s">
        <v>280</v>
      </c>
      <c r="N249" s="119" t="s">
        <v>296</v>
      </c>
      <c r="O249" s="120" t="s">
        <v>296</v>
      </c>
      <c r="P249" s="119" t="s">
        <v>280</v>
      </c>
      <c r="Q249" s="120" t="s">
        <v>280</v>
      </c>
      <c r="R249" s="99" t="s">
        <v>280</v>
      </c>
      <c r="S249" s="99" t="s">
        <v>296</v>
      </c>
      <c r="T249" s="99" t="s">
        <v>280</v>
      </c>
      <c r="U249" s="99" t="s">
        <v>280</v>
      </c>
      <c r="V249" s="90" t="s">
        <v>280</v>
      </c>
      <c r="W249" s="99" t="s">
        <v>296</v>
      </c>
      <c r="X249" s="18" t="s">
        <v>186</v>
      </c>
      <c r="AC249" s="7"/>
      <c r="AD249" s="7"/>
      <c r="AE249" s="7"/>
      <c r="AF249" s="7"/>
      <c r="AG249" s="7"/>
      <c r="AH249" s="7"/>
      <c r="AI249" s="7"/>
    </row>
    <row r="250" spans="1:35" s="6" customFormat="1" ht="27" customHeight="1" x14ac:dyDescent="0.15">
      <c r="A250" s="12" t="s">
        <v>187</v>
      </c>
      <c r="B250" s="13"/>
      <c r="C250" s="14"/>
      <c r="D250" s="14"/>
      <c r="E250" s="14"/>
      <c r="F250" s="14"/>
      <c r="G250" s="15"/>
      <c r="H250" s="64">
        <v>1489.9</v>
      </c>
      <c r="I250" s="99" t="s">
        <v>280</v>
      </c>
      <c r="J250" s="99" t="s">
        <v>280</v>
      </c>
      <c r="K250" s="100" t="s">
        <v>280</v>
      </c>
      <c r="L250" s="99" t="s">
        <v>280</v>
      </c>
      <c r="M250" s="91" t="s">
        <v>280</v>
      </c>
      <c r="N250" s="119" t="s">
        <v>296</v>
      </c>
      <c r="O250" s="120" t="s">
        <v>296</v>
      </c>
      <c r="P250" s="119" t="s">
        <v>280</v>
      </c>
      <c r="Q250" s="120" t="s">
        <v>280</v>
      </c>
      <c r="R250" s="99" t="s">
        <v>280</v>
      </c>
      <c r="S250" s="99" t="s">
        <v>296</v>
      </c>
      <c r="T250" s="99" t="s">
        <v>280</v>
      </c>
      <c r="U250" s="99" t="s">
        <v>280</v>
      </c>
      <c r="V250" s="90" t="s">
        <v>280</v>
      </c>
      <c r="W250" s="99" t="s">
        <v>296</v>
      </c>
      <c r="X250" s="18" t="s">
        <v>187</v>
      </c>
      <c r="AC250" s="7"/>
      <c r="AD250" s="7"/>
      <c r="AE250" s="7"/>
      <c r="AF250" s="7"/>
      <c r="AG250" s="7"/>
      <c r="AH250" s="7"/>
      <c r="AI250" s="7"/>
    </row>
    <row r="251" spans="1:35" s="6" customFormat="1" ht="27" customHeight="1" x14ac:dyDescent="0.15">
      <c r="A251" s="12" t="s">
        <v>289</v>
      </c>
      <c r="B251" s="13">
        <v>0</v>
      </c>
      <c r="C251" s="14">
        <v>1</v>
      </c>
      <c r="D251" s="14">
        <v>6</v>
      </c>
      <c r="E251" s="14">
        <v>9</v>
      </c>
      <c r="F251" s="14">
        <v>6</v>
      </c>
      <c r="G251" s="15">
        <v>9</v>
      </c>
      <c r="H251" s="57">
        <v>535.35</v>
      </c>
      <c r="I251" s="99" t="s">
        <v>280</v>
      </c>
      <c r="J251" s="99" t="s">
        <v>280</v>
      </c>
      <c r="K251" s="100" t="s">
        <v>280</v>
      </c>
      <c r="L251" s="99" t="s">
        <v>280</v>
      </c>
      <c r="M251" s="91" t="s">
        <v>280</v>
      </c>
      <c r="N251" s="119" t="s">
        <v>296</v>
      </c>
      <c r="O251" s="120" t="s">
        <v>296</v>
      </c>
      <c r="P251" s="119" t="s">
        <v>280</v>
      </c>
      <c r="Q251" s="120" t="s">
        <v>280</v>
      </c>
      <c r="R251" s="99" t="s">
        <v>280</v>
      </c>
      <c r="S251" s="99" t="s">
        <v>296</v>
      </c>
      <c r="T251" s="99" t="s">
        <v>280</v>
      </c>
      <c r="U251" s="99" t="s">
        <v>280</v>
      </c>
      <c r="V251" s="90" t="s">
        <v>280</v>
      </c>
      <c r="W251" s="99" t="s">
        <v>296</v>
      </c>
      <c r="X251" s="18" t="s">
        <v>281</v>
      </c>
      <c r="AC251" s="7"/>
      <c r="AD251" s="7"/>
      <c r="AE251" s="7"/>
      <c r="AF251" s="7"/>
      <c r="AG251" s="7"/>
      <c r="AH251" s="7"/>
      <c r="AI251" s="7"/>
    </row>
    <row r="252" spans="1:35" s="6" customFormat="1" ht="27" customHeight="1" x14ac:dyDescent="0.15">
      <c r="A252" s="12" t="s">
        <v>188</v>
      </c>
      <c r="B252" s="13">
        <v>0</v>
      </c>
      <c r="C252" s="14">
        <v>1</v>
      </c>
      <c r="D252" s="14">
        <v>6</v>
      </c>
      <c r="E252" s="14">
        <v>9</v>
      </c>
      <c r="F252" s="14">
        <v>7</v>
      </c>
      <c r="G252" s="15">
        <v>7</v>
      </c>
      <c r="H252" s="57">
        <v>954.55</v>
      </c>
      <c r="I252" s="99" t="s">
        <v>280</v>
      </c>
      <c r="J252" s="99" t="s">
        <v>280</v>
      </c>
      <c r="K252" s="100" t="s">
        <v>280</v>
      </c>
      <c r="L252" s="99" t="s">
        <v>280</v>
      </c>
      <c r="M252" s="91" t="s">
        <v>280</v>
      </c>
      <c r="N252" s="119" t="s">
        <v>296</v>
      </c>
      <c r="O252" s="120" t="s">
        <v>296</v>
      </c>
      <c r="P252" s="119" t="s">
        <v>280</v>
      </c>
      <c r="Q252" s="120" t="s">
        <v>280</v>
      </c>
      <c r="R252" s="99" t="s">
        <v>280</v>
      </c>
      <c r="S252" s="99" t="s">
        <v>296</v>
      </c>
      <c r="T252" s="99" t="s">
        <v>280</v>
      </c>
      <c r="U252" s="99" t="s">
        <v>280</v>
      </c>
      <c r="V252" s="90" t="s">
        <v>280</v>
      </c>
      <c r="W252" s="99" t="s">
        <v>296</v>
      </c>
      <c r="X252" s="18" t="s">
        <v>188</v>
      </c>
      <c r="AC252" s="7"/>
      <c r="AD252" s="7"/>
      <c r="AE252" s="7"/>
      <c r="AF252" s="7"/>
      <c r="AG252" s="7"/>
      <c r="AH252" s="7"/>
      <c r="AI252" s="7"/>
    </row>
    <row r="253" spans="1:35" s="7" customFormat="1" ht="27" customHeight="1" x14ac:dyDescent="0.15">
      <c r="A253" s="12" t="s">
        <v>189</v>
      </c>
      <c r="B253" s="13"/>
      <c r="C253" s="14"/>
      <c r="D253" s="14"/>
      <c r="E253" s="14"/>
      <c r="F253" s="14"/>
      <c r="G253" s="15"/>
      <c r="H253" s="64">
        <v>3167.75</v>
      </c>
      <c r="I253" s="99" t="s">
        <v>280</v>
      </c>
      <c r="J253" s="99" t="s">
        <v>280</v>
      </c>
      <c r="K253" s="100" t="s">
        <v>280</v>
      </c>
      <c r="L253" s="99" t="s">
        <v>280</v>
      </c>
      <c r="M253" s="91" t="s">
        <v>280</v>
      </c>
      <c r="N253" s="119" t="s">
        <v>296</v>
      </c>
      <c r="O253" s="120" t="s">
        <v>296</v>
      </c>
      <c r="P253" s="119" t="s">
        <v>280</v>
      </c>
      <c r="Q253" s="120" t="s">
        <v>280</v>
      </c>
      <c r="R253" s="99" t="s">
        <v>280</v>
      </c>
      <c r="S253" s="99" t="s">
        <v>296</v>
      </c>
      <c r="T253" s="99" t="s">
        <v>280</v>
      </c>
      <c r="U253" s="99" t="s">
        <v>280</v>
      </c>
      <c r="V253" s="90" t="s">
        <v>280</v>
      </c>
      <c r="W253" s="99" t="s">
        <v>296</v>
      </c>
      <c r="X253" s="18" t="s">
        <v>189</v>
      </c>
    </row>
    <row r="254" spans="1:35" s="6" customFormat="1" ht="27" customHeight="1" x14ac:dyDescent="0.15">
      <c r="A254" s="12" t="s">
        <v>190</v>
      </c>
      <c r="B254" s="13">
        <v>0</v>
      </c>
      <c r="C254" s="14">
        <v>1</v>
      </c>
      <c r="D254" s="14">
        <v>6</v>
      </c>
      <c r="E254" s="14">
        <v>9</v>
      </c>
      <c r="F254" s="14">
        <v>8</v>
      </c>
      <c r="G254" s="15">
        <v>5</v>
      </c>
      <c r="H254" s="57">
        <v>1442.82</v>
      </c>
      <c r="I254" s="99" t="s">
        <v>280</v>
      </c>
      <c r="J254" s="99" t="s">
        <v>280</v>
      </c>
      <c r="K254" s="100" t="s">
        <v>280</v>
      </c>
      <c r="L254" s="99" t="s">
        <v>280</v>
      </c>
      <c r="M254" s="91" t="s">
        <v>280</v>
      </c>
      <c r="N254" s="119" t="s">
        <v>296</v>
      </c>
      <c r="O254" s="120" t="s">
        <v>296</v>
      </c>
      <c r="P254" s="119" t="s">
        <v>280</v>
      </c>
      <c r="Q254" s="120" t="s">
        <v>280</v>
      </c>
      <c r="R254" s="99" t="s">
        <v>280</v>
      </c>
      <c r="S254" s="99" t="s">
        <v>296</v>
      </c>
      <c r="T254" s="99" t="s">
        <v>280</v>
      </c>
      <c r="U254" s="99" t="s">
        <v>280</v>
      </c>
      <c r="V254" s="90" t="s">
        <v>280</v>
      </c>
      <c r="W254" s="99" t="s">
        <v>296</v>
      </c>
      <c r="X254" s="18" t="s">
        <v>190</v>
      </c>
      <c r="AC254" s="7"/>
      <c r="AD254" s="7"/>
      <c r="AE254" s="7"/>
      <c r="AF254" s="7"/>
      <c r="AG254" s="7"/>
      <c r="AH254" s="7"/>
      <c r="AI254" s="7"/>
    </row>
    <row r="255" spans="1:35" s="6" customFormat="1" ht="27" customHeight="1" x14ac:dyDescent="0.15">
      <c r="A255" s="12" t="s">
        <v>191</v>
      </c>
      <c r="B255" s="13">
        <v>0</v>
      </c>
      <c r="C255" s="14">
        <v>1</v>
      </c>
      <c r="D255" s="14">
        <v>6</v>
      </c>
      <c r="E255" s="14">
        <v>9</v>
      </c>
      <c r="F255" s="14">
        <v>9</v>
      </c>
      <c r="G255" s="15">
        <v>3</v>
      </c>
      <c r="H255" s="57">
        <v>968.32</v>
      </c>
      <c r="I255" s="99" t="s">
        <v>280</v>
      </c>
      <c r="J255" s="99" t="s">
        <v>280</v>
      </c>
      <c r="K255" s="100" t="s">
        <v>280</v>
      </c>
      <c r="L255" s="99" t="s">
        <v>280</v>
      </c>
      <c r="M255" s="91" t="s">
        <v>280</v>
      </c>
      <c r="N255" s="119" t="s">
        <v>296</v>
      </c>
      <c r="O255" s="120" t="s">
        <v>296</v>
      </c>
      <c r="P255" s="119" t="s">
        <v>280</v>
      </c>
      <c r="Q255" s="120" t="s">
        <v>280</v>
      </c>
      <c r="R255" s="99" t="s">
        <v>280</v>
      </c>
      <c r="S255" s="99" t="s">
        <v>296</v>
      </c>
      <c r="T255" s="99" t="s">
        <v>280</v>
      </c>
      <c r="U255" s="99" t="s">
        <v>280</v>
      </c>
      <c r="V255" s="90" t="s">
        <v>280</v>
      </c>
      <c r="W255" s="99" t="s">
        <v>296</v>
      </c>
      <c r="X255" s="18" t="s">
        <v>191</v>
      </c>
      <c r="AC255" s="7"/>
      <c r="AD255" s="7"/>
      <c r="AE255" s="7"/>
      <c r="AF255" s="7"/>
      <c r="AG255" s="7"/>
      <c r="AH255" s="7"/>
      <c r="AI255" s="7"/>
    </row>
    <row r="256" spans="1:35" s="6" customFormat="1" ht="27" customHeight="1" thickBot="1" x14ac:dyDescent="0.2">
      <c r="A256" s="71" t="s">
        <v>192</v>
      </c>
      <c r="B256" s="72">
        <v>0</v>
      </c>
      <c r="C256" s="73">
        <v>1</v>
      </c>
      <c r="D256" s="73">
        <v>7</v>
      </c>
      <c r="E256" s="73">
        <v>0</v>
      </c>
      <c r="F256" s="73">
        <v>0</v>
      </c>
      <c r="G256" s="74">
        <v>1</v>
      </c>
      <c r="H256" s="75">
        <v>756.61</v>
      </c>
      <c r="I256" s="101" t="s">
        <v>280</v>
      </c>
      <c r="J256" s="101" t="s">
        <v>280</v>
      </c>
      <c r="K256" s="102" t="s">
        <v>280</v>
      </c>
      <c r="L256" s="101" t="s">
        <v>280</v>
      </c>
      <c r="M256" s="93" t="s">
        <v>280</v>
      </c>
      <c r="N256" s="121" t="s">
        <v>296</v>
      </c>
      <c r="O256" s="122" t="s">
        <v>296</v>
      </c>
      <c r="P256" s="121" t="s">
        <v>280</v>
      </c>
      <c r="Q256" s="122" t="s">
        <v>280</v>
      </c>
      <c r="R256" s="101" t="s">
        <v>280</v>
      </c>
      <c r="S256" s="101" t="s">
        <v>296</v>
      </c>
      <c r="T256" s="101" t="s">
        <v>280</v>
      </c>
      <c r="U256" s="101" t="s">
        <v>280</v>
      </c>
      <c r="V256" s="92" t="s">
        <v>280</v>
      </c>
      <c r="W256" s="101" t="s">
        <v>296</v>
      </c>
      <c r="X256" s="76" t="s">
        <v>192</v>
      </c>
      <c r="AC256" s="7"/>
      <c r="AD256" s="7"/>
      <c r="AE256" s="7"/>
      <c r="AF256" s="7"/>
      <c r="AG256" s="7"/>
      <c r="AH256" s="7"/>
      <c r="AI256" s="7"/>
    </row>
    <row r="257" spans="8:33" x14ac:dyDescent="0.2">
      <c r="H257" s="70"/>
      <c r="W257" s="126"/>
      <c r="AC257" s="7"/>
      <c r="AD257" s="7"/>
      <c r="AE257" s="7"/>
      <c r="AF257" s="7"/>
      <c r="AG257" s="7"/>
    </row>
    <row r="258" spans="8:33" x14ac:dyDescent="0.2">
      <c r="W258" s="126"/>
      <c r="AC258" s="7"/>
      <c r="AD258" s="7"/>
      <c r="AE258" s="7"/>
      <c r="AF258" s="7"/>
      <c r="AG258" s="7"/>
    </row>
    <row r="259" spans="8:33" x14ac:dyDescent="0.2">
      <c r="AC259" s="7"/>
      <c r="AD259" s="7"/>
      <c r="AE259" s="7"/>
      <c r="AF259" s="7"/>
      <c r="AG259" s="7"/>
    </row>
    <row r="260" spans="8:33" x14ac:dyDescent="0.2">
      <c r="AC260" s="7"/>
      <c r="AD260" s="7"/>
      <c r="AE260" s="7"/>
      <c r="AF260" s="7"/>
      <c r="AG260" s="7"/>
    </row>
    <row r="261" spans="8:33" x14ac:dyDescent="0.2">
      <c r="AC261" s="7"/>
      <c r="AD261" s="7"/>
      <c r="AE261" s="7"/>
      <c r="AF261" s="7"/>
      <c r="AG261" s="7"/>
    </row>
    <row r="262" spans="8:33" x14ac:dyDescent="0.2">
      <c r="AC262" s="7"/>
      <c r="AD262" s="7"/>
      <c r="AE262" s="7"/>
      <c r="AF262" s="7"/>
      <c r="AG262" s="7"/>
    </row>
    <row r="263" spans="8:33" x14ac:dyDescent="0.2">
      <c r="AC263" s="7"/>
      <c r="AD263" s="7"/>
      <c r="AE263" s="7"/>
      <c r="AF263" s="7"/>
      <c r="AG263" s="7"/>
    </row>
    <row r="264" spans="8:33" x14ac:dyDescent="0.2">
      <c r="AC264" s="7"/>
      <c r="AD264" s="7"/>
      <c r="AE264" s="7"/>
      <c r="AF264" s="7"/>
      <c r="AG264" s="7"/>
    </row>
    <row r="265" spans="8:33" x14ac:dyDescent="0.2">
      <c r="AC265" s="7"/>
      <c r="AD265" s="7"/>
      <c r="AE265" s="7"/>
      <c r="AF265" s="7"/>
      <c r="AG265" s="7"/>
    </row>
    <row r="266" spans="8:33" x14ac:dyDescent="0.2">
      <c r="AC266" s="7"/>
      <c r="AD266" s="7"/>
      <c r="AE266" s="7"/>
      <c r="AF266" s="7"/>
      <c r="AG266" s="7"/>
    </row>
    <row r="267" spans="8:33" x14ac:dyDescent="0.2">
      <c r="AC267" s="7"/>
      <c r="AD267" s="7"/>
      <c r="AE267" s="7"/>
      <c r="AF267" s="7"/>
      <c r="AG267" s="7"/>
    </row>
    <row r="268" spans="8:33" x14ac:dyDescent="0.2">
      <c r="AC268" s="7"/>
      <c r="AD268" s="7"/>
      <c r="AE268" s="7"/>
      <c r="AF268" s="7"/>
      <c r="AG268" s="7"/>
    </row>
    <row r="269" spans="8:33" x14ac:dyDescent="0.2">
      <c r="AC269" s="7"/>
      <c r="AD269" s="7"/>
      <c r="AE269" s="7"/>
      <c r="AF269" s="7"/>
      <c r="AG269" s="7"/>
    </row>
    <row r="270" spans="8:33" x14ac:dyDescent="0.2">
      <c r="AC270" s="7"/>
      <c r="AD270" s="7"/>
      <c r="AE270" s="7"/>
      <c r="AF270" s="7"/>
      <c r="AG270" s="7"/>
    </row>
    <row r="271" spans="8:33" x14ac:dyDescent="0.2">
      <c r="AC271" s="7"/>
      <c r="AD271" s="7"/>
      <c r="AE271" s="7"/>
      <c r="AF271" s="7"/>
      <c r="AG271" s="7"/>
    </row>
    <row r="272" spans="8:33" x14ac:dyDescent="0.2">
      <c r="AC272" s="7"/>
      <c r="AD272" s="7"/>
      <c r="AE272" s="7"/>
      <c r="AF272" s="7"/>
      <c r="AG272" s="7"/>
    </row>
    <row r="273" spans="29:33" x14ac:dyDescent="0.2">
      <c r="AC273" s="7"/>
      <c r="AD273" s="7"/>
      <c r="AE273" s="7"/>
      <c r="AF273" s="7"/>
      <c r="AG273" s="7"/>
    </row>
    <row r="274" spans="29:33" x14ac:dyDescent="0.2">
      <c r="AC274" s="7"/>
      <c r="AD274" s="7"/>
      <c r="AE274" s="7"/>
      <c r="AF274" s="7"/>
      <c r="AG274" s="7"/>
    </row>
    <row r="275" spans="29:33" x14ac:dyDescent="0.2">
      <c r="AC275" s="7"/>
      <c r="AD275" s="7"/>
      <c r="AE275" s="7"/>
      <c r="AF275" s="7"/>
      <c r="AG275" s="7"/>
    </row>
    <row r="276" spans="29:33" x14ac:dyDescent="0.2">
      <c r="AC276" s="7"/>
      <c r="AD276" s="7"/>
      <c r="AE276" s="7"/>
      <c r="AF276" s="7"/>
      <c r="AG276" s="7"/>
    </row>
    <row r="277" spans="29:33" x14ac:dyDescent="0.2">
      <c r="AC277" s="7"/>
      <c r="AD277" s="7"/>
      <c r="AE277" s="7"/>
      <c r="AF277" s="7"/>
      <c r="AG277" s="7"/>
    </row>
    <row r="278" spans="29:33" x14ac:dyDescent="0.2">
      <c r="AC278" s="7"/>
      <c r="AD278" s="7"/>
      <c r="AE278" s="7"/>
      <c r="AF278" s="7"/>
      <c r="AG278" s="7"/>
    </row>
    <row r="279" spans="29:33" x14ac:dyDescent="0.2">
      <c r="AC279" s="7"/>
      <c r="AD279" s="7"/>
      <c r="AE279" s="7"/>
      <c r="AF279" s="7"/>
      <c r="AG279" s="7"/>
    </row>
    <row r="280" spans="29:33" x14ac:dyDescent="0.2">
      <c r="AC280" s="7"/>
      <c r="AD280" s="7"/>
      <c r="AE280" s="7"/>
      <c r="AF280" s="7"/>
    </row>
    <row r="281" spans="29:33" x14ac:dyDescent="0.2">
      <c r="AC281" s="7"/>
      <c r="AD281" s="7"/>
      <c r="AE281" s="7"/>
      <c r="AF281" s="7"/>
    </row>
    <row r="282" spans="29:33" x14ac:dyDescent="0.2">
      <c r="AC282" s="7"/>
      <c r="AD282" s="7"/>
      <c r="AE282" s="7"/>
      <c r="AF282" s="7"/>
    </row>
    <row r="283" spans="29:33" x14ac:dyDescent="0.2">
      <c r="AC283" s="7"/>
      <c r="AD283" s="7"/>
      <c r="AE283" s="7"/>
      <c r="AF283" s="7"/>
    </row>
    <row r="284" spans="29:33" x14ac:dyDescent="0.2">
      <c r="AC284" s="7"/>
      <c r="AD284" s="7"/>
      <c r="AE284" s="7"/>
      <c r="AF284" s="7"/>
    </row>
    <row r="285" spans="29:33" x14ac:dyDescent="0.2">
      <c r="AC285" s="7"/>
      <c r="AD285" s="7"/>
      <c r="AE285" s="7"/>
      <c r="AF285" s="7"/>
    </row>
    <row r="286" spans="29:33" x14ac:dyDescent="0.2">
      <c r="AC286" s="7"/>
      <c r="AD286" s="7"/>
      <c r="AE286" s="7"/>
      <c r="AF286" s="7"/>
    </row>
    <row r="287" spans="29:33" x14ac:dyDescent="0.2">
      <c r="AC287" s="7"/>
      <c r="AD287" s="7"/>
      <c r="AE287" s="7"/>
      <c r="AF287" s="7"/>
    </row>
    <row r="288" spans="29:33" x14ac:dyDescent="0.2">
      <c r="AC288" s="7"/>
      <c r="AD288" s="7"/>
      <c r="AE288" s="7"/>
      <c r="AF288" s="7"/>
    </row>
    <row r="289" spans="29:32" x14ac:dyDescent="0.2">
      <c r="AC289" s="7"/>
      <c r="AD289" s="7"/>
      <c r="AE289" s="7"/>
      <c r="AF289" s="7"/>
    </row>
    <row r="290" spans="29:32" x14ac:dyDescent="0.2">
      <c r="AC290" s="7"/>
      <c r="AD290" s="7"/>
      <c r="AE290" s="7"/>
      <c r="AF290" s="7"/>
    </row>
    <row r="291" spans="29:32" x14ac:dyDescent="0.2">
      <c r="AC291" s="7"/>
      <c r="AD291" s="7"/>
      <c r="AE291" s="7"/>
      <c r="AF291" s="7"/>
    </row>
    <row r="292" spans="29:32" x14ac:dyDescent="0.2">
      <c r="AC292" s="7"/>
      <c r="AD292" s="7"/>
      <c r="AE292" s="7"/>
      <c r="AF292" s="7"/>
    </row>
    <row r="293" spans="29:32" x14ac:dyDescent="0.2">
      <c r="AC293" s="7"/>
      <c r="AD293" s="7"/>
      <c r="AE293" s="7"/>
      <c r="AF293" s="7"/>
    </row>
    <row r="294" spans="29:32" x14ac:dyDescent="0.2">
      <c r="AC294" s="7"/>
      <c r="AD294" s="7"/>
      <c r="AE294" s="7"/>
      <c r="AF294" s="7"/>
    </row>
  </sheetData>
  <mergeCells count="11">
    <mergeCell ref="X14:X18"/>
    <mergeCell ref="L15:M15"/>
    <mergeCell ref="N15:R15"/>
    <mergeCell ref="S15:U15"/>
    <mergeCell ref="W14:W15"/>
    <mergeCell ref="N14:U14"/>
    <mergeCell ref="A1:J1"/>
    <mergeCell ref="A13:V13"/>
    <mergeCell ref="A14:A18"/>
    <mergeCell ref="B14:G18"/>
    <mergeCell ref="I14:M14"/>
  </mergeCells>
  <phoneticPr fontId="9"/>
  <pageMargins left="0.78740157480314965" right="0.78740157480314965" top="0.98425196850393704" bottom="0.51181102362204722" header="0.51181102362204722" footer="0.51181102362204722"/>
  <headerFooter alignWithMargins="0"/>
  <rowBreaks count="5" manualBreakCount="5">
    <brk id="44" max="23" man="1"/>
    <brk id="80" max="23" man="1"/>
    <brk id="117" max="23" man="1"/>
    <brk id="154" max="23" man="1"/>
    <brk id="191" max="23" man="1"/>
  </rowBreaks>
  <ignoredErrors>
    <ignoredError sqref="L20:M20 L74:M74 L40:M72 R40:R72 L76:M89 L248:M256 L243:M246 R243:R246 L247:M247 R247 U30:V50 V76:V89 V92:V93 V96:V114 V117:V123 V128:V132 V135:V143 V146:V152 V155:V173 V176:V182 V185:V193 V196:V210 V231 V213:V217 V233:V239 U243:V246 L29:M29 X29 X30:X73 X91 X76:X89 X92:X93 X96:X114 X117:X123 V126 X126 V127 X127 X128:X132 X135:X143 X146:X152 X155:X173 X176:X182 X185:X193 X196:X210 X213:X230 X233:X239 X243:X246 I20:K20 L30:M37 R29 L38:M39 R31:R39 X75 K74 K33:K39 K40:K72 K94 K92:K93 K144 K135:K143 K153 K146:K152 K115 K96:K114 K76:K89 K155:K173 K183 K176:K182 K194 K185:K193 K211 K196:K210 K124:K132 K117:K123 K231 K213:K230 K240 K233:K239 I248:K249 K243:K246 J19:K19 I25:K28 I23:K23 K21 I24:J24 I254:K256 I253:K253 I251:K252 I250:K250 I247:K247 M19 L26:M28 L24:M24 L25:M25 L22:M23 L21:M21 R20 R74 R248:R256 R26:R28 R24 R25 R22 R21 U247:V247 V183 V74 V94 V115 V124:V125 V134 V144:V145 V153 V175 V184 V194 V211 V240 U248:V256 V28 U24:V24 U25:V25 V22 U21:V21 X231:X232 X247 X183 X20 X74 X94:X95 X115:X116 X124:X125 X134 X144:X145 X153:X154 X175 X184 X194:X195 X211:X212 X240:X242 X248:X256 X19 X26:X28 X24 X25 X22:X23 X21 U23 V95 V116 K145 V154 V195 V212 V232 K242 L242:M242 R242 V242 V241 K32 J29:K29 K73 V73 V26 V27 U52:V72 U51 K30 K31 V219:V230" unlockedFormula="1"/>
  </ignoredErrors>
  <legacyDrawing r:id="rId2"/>
</worksheet>
</file>