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1 " sheetId="1" r:id="rId1"/>
    <sheet name="2" sheetId="2" r:id="rId2"/>
    <sheet name="3" sheetId="3" r:id="rId3"/>
  </sheets>
  <externalReferences>
    <externalReference r:id="rId4"/>
  </externalReferences>
  <definedNames>
    <definedName name="_xlnm.Print_Area" localSheetId="0">'1 '!$A$1:$J$42</definedName>
    <definedName name="_xlnm.Print_Area" localSheetId="1">'2'!$A$1:$N$36</definedName>
    <definedName name="_xlnm.Print_Area" localSheetId="2">'3'!$A$1:$Y$84</definedName>
    <definedName name="_xlnm.Print_Area">#REF!</definedName>
    <definedName name="_xlnm.Print_Titles" localSheetId="0">'1 '!$1:$3</definedName>
    <definedName name="_xlnm.Print_Titles" localSheetId="1">'2'!$1:$4</definedName>
    <definedName name="_xlnm.Print_Titles" localSheetId="2">'3'!$1:$2</definedName>
    <definedName name="_xlnm.Print_Titles">#N/A</definedName>
    <definedName name="Z_5A314F3D_7587_496C_ACA2_D816A8EBDA06_.wvu.Cols" localSheetId="1" hidden="1">'2'!$N:$N</definedName>
    <definedName name="Z_5A314F3D_7587_496C_ACA2_D816A8EBDA06_.wvu.PrintArea" localSheetId="0" hidden="1">'1 '!$A$1:$H$42</definedName>
    <definedName name="Z_5A314F3D_7587_496C_ACA2_D816A8EBDA06_.wvu.PrintArea" localSheetId="1" hidden="1">'2'!$A$1:$N$32</definedName>
    <definedName name="Z_5A314F3D_7587_496C_ACA2_D816A8EBDA06_.wvu.PrintArea" localSheetId="2" hidden="1">'3'!$A$1:$Y$84</definedName>
    <definedName name="Z_5A314F3D_7587_496C_ACA2_D816A8EBDA06_.wvu.PrintTitles" localSheetId="0" hidden="1">'1 '!$1:$3</definedName>
    <definedName name="Z_5A314F3D_7587_496C_ACA2_D816A8EBDA06_.wvu.PrintTitles" localSheetId="1" hidden="1">'2'!$1:$4</definedName>
    <definedName name="Z_5A314F3D_7587_496C_ACA2_D816A8EBDA06_.wvu.PrintTitles" localSheetId="2" hidden="1">'3'!$1:$2</definedName>
    <definedName name="橋本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C4" i="3"/>
  <c r="C5" i="3"/>
  <c r="D6" i="3"/>
  <c r="C6" i="3" s="1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C7" i="3"/>
  <c r="C8" i="3"/>
  <c r="F9" i="3"/>
  <c r="J9" i="3"/>
  <c r="V9" i="3"/>
  <c r="D10" i="3"/>
  <c r="D9" i="3" s="1"/>
  <c r="E10" i="3"/>
  <c r="I10" i="3"/>
  <c r="M10" i="3"/>
  <c r="Q10" i="3"/>
  <c r="T10" i="3"/>
  <c r="T9" i="3" s="1"/>
  <c r="U10" i="3"/>
  <c r="Y10" i="3"/>
  <c r="F11" i="3"/>
  <c r="H11" i="3"/>
  <c r="J11" i="3"/>
  <c r="N11" i="3"/>
  <c r="R11" i="3"/>
  <c r="V11" i="3"/>
  <c r="X11" i="3"/>
  <c r="F12" i="3"/>
  <c r="J12" i="3"/>
  <c r="V12" i="3"/>
  <c r="C13" i="3"/>
  <c r="D13" i="3"/>
  <c r="E13" i="3"/>
  <c r="F13" i="3"/>
  <c r="F10" i="3" s="1"/>
  <c r="G13" i="3"/>
  <c r="H13" i="3"/>
  <c r="I13" i="3"/>
  <c r="J13" i="3"/>
  <c r="J10" i="3" s="1"/>
  <c r="K13" i="3"/>
  <c r="K10" i="3" s="1"/>
  <c r="K9" i="3" s="1"/>
  <c r="L13" i="3"/>
  <c r="M13" i="3"/>
  <c r="N13" i="3"/>
  <c r="N10" i="3" s="1"/>
  <c r="N9" i="3" s="1"/>
  <c r="O13" i="3"/>
  <c r="O10" i="3" s="1"/>
  <c r="O9" i="3" s="1"/>
  <c r="P13" i="3"/>
  <c r="Q13" i="3"/>
  <c r="R13" i="3"/>
  <c r="R10" i="3" s="1"/>
  <c r="S13" i="3"/>
  <c r="T13" i="3"/>
  <c r="U13" i="3"/>
  <c r="V13" i="3"/>
  <c r="V10" i="3" s="1"/>
  <c r="W13" i="3"/>
  <c r="X13" i="3"/>
  <c r="Y13" i="3"/>
  <c r="D14" i="3"/>
  <c r="D11" i="3" s="1"/>
  <c r="E14" i="3"/>
  <c r="F14" i="3"/>
  <c r="G14" i="3"/>
  <c r="G11" i="3" s="1"/>
  <c r="H14" i="3"/>
  <c r="I14" i="3"/>
  <c r="J14" i="3"/>
  <c r="K14" i="3"/>
  <c r="K11" i="3" s="1"/>
  <c r="L14" i="3"/>
  <c r="L11" i="3" s="1"/>
  <c r="M14" i="3"/>
  <c r="M12" i="3" s="1"/>
  <c r="N14" i="3"/>
  <c r="O14" i="3"/>
  <c r="O11" i="3" s="1"/>
  <c r="P14" i="3"/>
  <c r="P11" i="3" s="1"/>
  <c r="Q14" i="3"/>
  <c r="Q11" i="3" s="1"/>
  <c r="R14" i="3"/>
  <c r="S14" i="3"/>
  <c r="S11" i="3" s="1"/>
  <c r="T14" i="3"/>
  <c r="T11" i="3" s="1"/>
  <c r="U14" i="3"/>
  <c r="U11" i="3" s="1"/>
  <c r="V14" i="3"/>
  <c r="W14" i="3"/>
  <c r="W11" i="3" s="1"/>
  <c r="X14" i="3"/>
  <c r="Y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C19" i="3"/>
  <c r="C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C22" i="3"/>
  <c r="C23" i="3"/>
  <c r="C21" i="3" s="1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C25" i="3"/>
  <c r="C24" i="3" s="1"/>
  <c r="C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C28" i="3"/>
  <c r="C29" i="3"/>
  <c r="C27" i="3" s="1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C31" i="3"/>
  <c r="C32" i="3"/>
  <c r="C30" i="3" s="1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C34" i="3"/>
  <c r="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C37" i="3"/>
  <c r="C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C40" i="3"/>
  <c r="C41" i="3"/>
  <c r="C39" i="3" s="1"/>
  <c r="D43" i="3"/>
  <c r="G43" i="3"/>
  <c r="H43" i="3"/>
  <c r="L43" i="3"/>
  <c r="P43" i="3"/>
  <c r="T43" i="3"/>
  <c r="W43" i="3"/>
  <c r="X43" i="3"/>
  <c r="E44" i="3"/>
  <c r="I44" i="3"/>
  <c r="M44" i="3"/>
  <c r="P44" i="3"/>
  <c r="Q44" i="3"/>
  <c r="U44" i="3"/>
  <c r="Y44" i="3"/>
  <c r="D45" i="3"/>
  <c r="E45" i="3"/>
  <c r="E42" i="3" s="1"/>
  <c r="I45" i="3"/>
  <c r="I42" i="3" s="1"/>
  <c r="T45" i="3"/>
  <c r="T42" i="3" s="1"/>
  <c r="U45" i="3"/>
  <c r="U42" i="3" s="1"/>
  <c r="Y45" i="3"/>
  <c r="Y42" i="3" s="1"/>
  <c r="D46" i="3"/>
  <c r="E46" i="3"/>
  <c r="E43" i="3" s="1"/>
  <c r="F46" i="3"/>
  <c r="C46" i="3" s="1"/>
  <c r="C43" i="3" s="1"/>
  <c r="G46" i="3"/>
  <c r="H46" i="3"/>
  <c r="I46" i="3"/>
  <c r="I43" i="3" s="1"/>
  <c r="J46" i="3"/>
  <c r="J43" i="3" s="1"/>
  <c r="K46" i="3"/>
  <c r="L46" i="3"/>
  <c r="M46" i="3"/>
  <c r="M43" i="3" s="1"/>
  <c r="N46" i="3"/>
  <c r="N45" i="3" s="1"/>
  <c r="N42" i="3" s="1"/>
  <c r="O46" i="3"/>
  <c r="P46" i="3"/>
  <c r="Q46" i="3"/>
  <c r="Q43" i="3" s="1"/>
  <c r="R46" i="3"/>
  <c r="R45" i="3" s="1"/>
  <c r="R42" i="3" s="1"/>
  <c r="S46" i="3"/>
  <c r="T46" i="3"/>
  <c r="U46" i="3"/>
  <c r="U43" i="3" s="1"/>
  <c r="V46" i="3"/>
  <c r="W46" i="3"/>
  <c r="X46" i="3"/>
  <c r="Y46" i="3"/>
  <c r="Y43" i="3" s="1"/>
  <c r="D47" i="3"/>
  <c r="D44" i="3" s="1"/>
  <c r="E47" i="3"/>
  <c r="F47" i="3"/>
  <c r="F44" i="3" s="1"/>
  <c r="G47" i="3"/>
  <c r="C47" i="3" s="1"/>
  <c r="C44" i="3" s="1"/>
  <c r="H47" i="3"/>
  <c r="I47" i="3"/>
  <c r="J47" i="3"/>
  <c r="J44" i="3" s="1"/>
  <c r="K47" i="3"/>
  <c r="K44" i="3" s="1"/>
  <c r="L47" i="3"/>
  <c r="L45" i="3" s="1"/>
  <c r="L42" i="3" s="1"/>
  <c r="M47" i="3"/>
  <c r="N47" i="3"/>
  <c r="N44" i="3" s="1"/>
  <c r="O47" i="3"/>
  <c r="O44" i="3" s="1"/>
  <c r="P47" i="3"/>
  <c r="P45" i="3" s="1"/>
  <c r="P42" i="3" s="1"/>
  <c r="Q47" i="3"/>
  <c r="R47" i="3"/>
  <c r="R44" i="3" s="1"/>
  <c r="S47" i="3"/>
  <c r="S44" i="3" s="1"/>
  <c r="T47" i="3"/>
  <c r="T44" i="3" s="1"/>
  <c r="U47" i="3"/>
  <c r="V47" i="3"/>
  <c r="V44" i="3" s="1"/>
  <c r="W47" i="3"/>
  <c r="W44" i="3" s="1"/>
  <c r="X47" i="3"/>
  <c r="Y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C49" i="3"/>
  <c r="C50" i="3"/>
  <c r="D51" i="3"/>
  <c r="C51" i="3" s="1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C52" i="3"/>
  <c r="C53" i="3"/>
  <c r="D54" i="3"/>
  <c r="E54" i="3"/>
  <c r="F54" i="3"/>
  <c r="G54" i="3"/>
  <c r="C54" i="3" s="1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C55" i="3"/>
  <c r="C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C58" i="3"/>
  <c r="C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C61" i="3"/>
  <c r="C62" i="3"/>
  <c r="F63" i="3"/>
  <c r="V63" i="3"/>
  <c r="D64" i="3"/>
  <c r="E64" i="3"/>
  <c r="H64" i="3"/>
  <c r="I64" i="3"/>
  <c r="M64" i="3"/>
  <c r="Q64" i="3"/>
  <c r="T64" i="3"/>
  <c r="U64" i="3"/>
  <c r="X64" i="3"/>
  <c r="Y64" i="3"/>
  <c r="F65" i="3"/>
  <c r="J65" i="3"/>
  <c r="N65" i="3"/>
  <c r="R65" i="3"/>
  <c r="V65" i="3"/>
  <c r="F66" i="3"/>
  <c r="J66" i="3"/>
  <c r="J63" i="3" s="1"/>
  <c r="V66" i="3"/>
  <c r="D67" i="3"/>
  <c r="E67" i="3"/>
  <c r="F67" i="3"/>
  <c r="F64" i="3" s="1"/>
  <c r="G67" i="3"/>
  <c r="H67" i="3"/>
  <c r="I67" i="3"/>
  <c r="J67" i="3"/>
  <c r="J64" i="3" s="1"/>
  <c r="K67" i="3"/>
  <c r="K64" i="3" s="1"/>
  <c r="L67" i="3"/>
  <c r="M67" i="3"/>
  <c r="N67" i="3"/>
  <c r="N64" i="3" s="1"/>
  <c r="O67" i="3"/>
  <c r="O64" i="3" s="1"/>
  <c r="P67" i="3"/>
  <c r="Q67" i="3"/>
  <c r="R67" i="3"/>
  <c r="R64" i="3" s="1"/>
  <c r="S67" i="3"/>
  <c r="S66" i="3" s="1"/>
  <c r="S63" i="3" s="1"/>
  <c r="T67" i="3"/>
  <c r="U67" i="3"/>
  <c r="V67" i="3"/>
  <c r="V64" i="3" s="1"/>
  <c r="W67" i="3"/>
  <c r="X67" i="3"/>
  <c r="Y67" i="3"/>
  <c r="D68" i="3"/>
  <c r="E68" i="3"/>
  <c r="E65" i="3" s="1"/>
  <c r="F68" i="3"/>
  <c r="G68" i="3"/>
  <c r="G65" i="3" s="1"/>
  <c r="H68" i="3"/>
  <c r="H65" i="3" s="1"/>
  <c r="I68" i="3"/>
  <c r="J68" i="3"/>
  <c r="K68" i="3"/>
  <c r="K65" i="3" s="1"/>
  <c r="L68" i="3"/>
  <c r="L65" i="3" s="1"/>
  <c r="M68" i="3"/>
  <c r="M66" i="3" s="1"/>
  <c r="M63" i="3" s="1"/>
  <c r="N68" i="3"/>
  <c r="O68" i="3"/>
  <c r="O65" i="3" s="1"/>
  <c r="P68" i="3"/>
  <c r="P65" i="3" s="1"/>
  <c r="Q68" i="3"/>
  <c r="Q65" i="3" s="1"/>
  <c r="R68" i="3"/>
  <c r="S68" i="3"/>
  <c r="S65" i="3" s="1"/>
  <c r="T68" i="3"/>
  <c r="T65" i="3" s="1"/>
  <c r="U68" i="3"/>
  <c r="U65" i="3" s="1"/>
  <c r="V68" i="3"/>
  <c r="W68" i="3"/>
  <c r="W65" i="3" s="1"/>
  <c r="X68" i="3"/>
  <c r="X65" i="3" s="1"/>
  <c r="Y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C70" i="3"/>
  <c r="C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C73" i="3"/>
  <c r="C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C76" i="3"/>
  <c r="C77" i="3"/>
  <c r="D78" i="3"/>
  <c r="E78" i="3"/>
  <c r="F78" i="3"/>
  <c r="G78" i="3"/>
  <c r="C78" i="3" s="1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C79" i="3"/>
  <c r="C80" i="3"/>
  <c r="D5" i="2"/>
  <c r="E5" i="2"/>
  <c r="G5" i="2"/>
  <c r="J5" i="2"/>
  <c r="K5" i="2" s="1"/>
  <c r="M5" i="2"/>
  <c r="D6" i="2"/>
  <c r="E6" i="2"/>
  <c r="G6" i="2"/>
  <c r="J6" i="2"/>
  <c r="K6" i="2" s="1"/>
  <c r="M6" i="2"/>
  <c r="N6" i="2"/>
  <c r="B7" i="2"/>
  <c r="F7" i="2"/>
  <c r="L7" i="2"/>
  <c r="B8" i="2"/>
  <c r="C8" i="2"/>
  <c r="C7" i="2" s="1"/>
  <c r="D7" i="2" s="1"/>
  <c r="E7" i="2" s="1"/>
  <c r="D8" i="2"/>
  <c r="E8" i="2" s="1"/>
  <c r="F8" i="2"/>
  <c r="G8" i="2"/>
  <c r="I8" i="2"/>
  <c r="J8" i="2" s="1"/>
  <c r="K8" i="2" s="1"/>
  <c r="L8" i="2"/>
  <c r="N8" i="2"/>
  <c r="D9" i="2"/>
  <c r="E9" i="2"/>
  <c r="G9" i="2"/>
  <c r="J9" i="2"/>
  <c r="K9" i="2" s="1"/>
  <c r="M9" i="2"/>
  <c r="N9" i="2"/>
  <c r="D10" i="2"/>
  <c r="E10" i="2" s="1"/>
  <c r="G10" i="2"/>
  <c r="J10" i="2"/>
  <c r="K10" i="2" s="1"/>
  <c r="M10" i="2"/>
  <c r="N10" i="2"/>
  <c r="D11" i="2"/>
  <c r="E11" i="2" s="1"/>
  <c r="G11" i="2"/>
  <c r="J11" i="2"/>
  <c r="K11" i="2"/>
  <c r="M11" i="2"/>
  <c r="N11" i="2"/>
  <c r="D12" i="2"/>
  <c r="E12" i="2"/>
  <c r="G12" i="2"/>
  <c r="J12" i="2"/>
  <c r="K12" i="2"/>
  <c r="M12" i="2"/>
  <c r="N12" i="2"/>
  <c r="D13" i="2"/>
  <c r="E13" i="2"/>
  <c r="G13" i="2"/>
  <c r="J13" i="2"/>
  <c r="K13" i="2" s="1"/>
  <c r="M13" i="2"/>
  <c r="N13" i="2"/>
  <c r="D14" i="2"/>
  <c r="E14" i="2" s="1"/>
  <c r="G14" i="2"/>
  <c r="N14" i="2"/>
  <c r="D15" i="2"/>
  <c r="E15" i="2" s="1"/>
  <c r="G15" i="2"/>
  <c r="J15" i="2"/>
  <c r="K15" i="2"/>
  <c r="M15" i="2"/>
  <c r="N15" i="2"/>
  <c r="D16" i="2"/>
  <c r="E16" i="2"/>
  <c r="G16" i="2"/>
  <c r="J16" i="2"/>
  <c r="K16" i="2" s="1"/>
  <c r="M16" i="2"/>
  <c r="N16" i="2"/>
  <c r="D17" i="2"/>
  <c r="E17" i="2" s="1"/>
  <c r="G17" i="2"/>
  <c r="J17" i="2"/>
  <c r="K17" i="2"/>
  <c r="M17" i="2"/>
  <c r="N17" i="2"/>
  <c r="D18" i="2"/>
  <c r="E18" i="2"/>
  <c r="G18" i="2"/>
  <c r="J18" i="2"/>
  <c r="K18" i="2" s="1"/>
  <c r="M18" i="2"/>
  <c r="N18" i="2"/>
  <c r="N19" i="2"/>
  <c r="B20" i="2"/>
  <c r="B19" i="2" s="1"/>
  <c r="C20" i="2"/>
  <c r="G20" i="2" s="1"/>
  <c r="G19" i="2" s="1"/>
  <c r="F20" i="2"/>
  <c r="F19" i="2" s="1"/>
  <c r="I20" i="2"/>
  <c r="I19" i="2" s="1"/>
  <c r="L20" i="2"/>
  <c r="M20" i="2" s="1"/>
  <c r="M19" i="2" s="1"/>
  <c r="N20" i="2"/>
  <c r="D21" i="2"/>
  <c r="E21" i="2" s="1"/>
  <c r="G21" i="2"/>
  <c r="J21" i="2"/>
  <c r="K21" i="2"/>
  <c r="M21" i="2"/>
  <c r="N21" i="2"/>
  <c r="D22" i="2"/>
  <c r="E22" i="2"/>
  <c r="G22" i="2"/>
  <c r="J22" i="2"/>
  <c r="K22" i="2"/>
  <c r="M22" i="2"/>
  <c r="N22" i="2"/>
  <c r="D23" i="2"/>
  <c r="E23" i="2"/>
  <c r="G23" i="2"/>
  <c r="J23" i="2"/>
  <c r="K23" i="2" s="1"/>
  <c r="M23" i="2"/>
  <c r="N23" i="2"/>
  <c r="D24" i="2"/>
  <c r="E24" i="2" s="1"/>
  <c r="G24" i="2"/>
  <c r="J24" i="2"/>
  <c r="K24" i="2" s="1"/>
  <c r="M24" i="2"/>
  <c r="D25" i="2"/>
  <c r="E25" i="2"/>
  <c r="G25" i="2"/>
  <c r="J25" i="2"/>
  <c r="K25" i="2"/>
  <c r="M25" i="2"/>
  <c r="I26" i="2"/>
  <c r="N26" i="2"/>
  <c r="N25" i="2" s="1"/>
  <c r="B27" i="2"/>
  <c r="B26" i="2" s="1"/>
  <c r="C27" i="2"/>
  <c r="C26" i="2" s="1"/>
  <c r="D27" i="2"/>
  <c r="E27" i="2" s="1"/>
  <c r="E26" i="2" s="1"/>
  <c r="F27" i="2"/>
  <c r="F26" i="2" s="1"/>
  <c r="G27" i="2"/>
  <c r="G26" i="2" s="1"/>
  <c r="I27" i="2"/>
  <c r="J27" i="2" s="1"/>
  <c r="L27" i="2"/>
  <c r="L26" i="2" s="1"/>
  <c r="N27" i="2"/>
  <c r="D28" i="2"/>
  <c r="E28" i="2"/>
  <c r="G28" i="2"/>
  <c r="J28" i="2"/>
  <c r="K28" i="2" s="1"/>
  <c r="M28" i="2"/>
  <c r="N28" i="2"/>
  <c r="D29" i="2"/>
  <c r="E29" i="2" s="1"/>
  <c r="G29" i="2"/>
  <c r="J29" i="2"/>
  <c r="K29" i="2"/>
  <c r="M29" i="2"/>
  <c r="N29" i="2"/>
  <c r="D30" i="2"/>
  <c r="E30" i="2"/>
  <c r="G30" i="2"/>
  <c r="J30" i="2"/>
  <c r="K30" i="2"/>
  <c r="M30" i="2"/>
  <c r="N30" i="2"/>
  <c r="D31" i="2"/>
  <c r="E31" i="2"/>
  <c r="G31" i="2"/>
  <c r="J31" i="2"/>
  <c r="K31" i="2"/>
  <c r="M31" i="2"/>
  <c r="N31" i="2"/>
  <c r="B4" i="1"/>
  <c r="F4" i="1"/>
  <c r="H4" i="1"/>
  <c r="B5" i="1"/>
  <c r="E6" i="1"/>
  <c r="C7" i="1"/>
  <c r="C6" i="1" s="1"/>
  <c r="D7" i="1"/>
  <c r="D6" i="1" s="1"/>
  <c r="E7" i="1"/>
  <c r="G7" i="1"/>
  <c r="G6" i="1" s="1"/>
  <c r="B8" i="1"/>
  <c r="F8" i="1"/>
  <c r="H8" i="1"/>
  <c r="B9" i="1"/>
  <c r="B10" i="1"/>
  <c r="H10" i="1" s="1"/>
  <c r="F10" i="1"/>
  <c r="B11" i="1"/>
  <c r="F11" i="1"/>
  <c r="H11" i="1"/>
  <c r="B12" i="1"/>
  <c r="F12" i="1"/>
  <c r="H12" i="1"/>
  <c r="B13" i="1"/>
  <c r="B14" i="1"/>
  <c r="H14" i="1" s="1"/>
  <c r="B15" i="1"/>
  <c r="F15" i="1"/>
  <c r="H15" i="1"/>
  <c r="B16" i="1"/>
  <c r="F16" i="1"/>
  <c r="H16" i="1"/>
  <c r="D17" i="1"/>
  <c r="E17" i="1"/>
  <c r="C18" i="1"/>
  <c r="C17" i="1" s="1"/>
  <c r="D18" i="1"/>
  <c r="E18" i="1"/>
  <c r="G18" i="1"/>
  <c r="G17" i="1" s="1"/>
  <c r="B19" i="1"/>
  <c r="F19" i="1"/>
  <c r="H19" i="1"/>
  <c r="B20" i="1"/>
  <c r="F20" i="1"/>
  <c r="H20" i="1"/>
  <c r="B21" i="1"/>
  <c r="B22" i="1"/>
  <c r="H22" i="1" s="1"/>
  <c r="F22" i="1"/>
  <c r="B23" i="1"/>
  <c r="F23" i="1"/>
  <c r="H23" i="1"/>
  <c r="C24" i="1"/>
  <c r="D24" i="1"/>
  <c r="E24" i="1"/>
  <c r="G24" i="1"/>
  <c r="B25" i="1"/>
  <c r="C25" i="1"/>
  <c r="D25" i="1"/>
  <c r="E25" i="1"/>
  <c r="F25" i="1" s="1"/>
  <c r="F24" i="1" s="1"/>
  <c r="G25" i="1"/>
  <c r="B26" i="1"/>
  <c r="H26" i="1" s="1"/>
  <c r="F26" i="1"/>
  <c r="B27" i="1"/>
  <c r="F27" i="1"/>
  <c r="H27" i="1"/>
  <c r="B28" i="1"/>
  <c r="F28" i="1"/>
  <c r="H28" i="1"/>
  <c r="B29" i="1"/>
  <c r="K27" i="2" l="1"/>
  <c r="K26" i="2" s="1"/>
  <c r="J26" i="2"/>
  <c r="F9" i="1"/>
  <c r="B7" i="1"/>
  <c r="H9" i="1"/>
  <c r="D26" i="2"/>
  <c r="U66" i="3"/>
  <c r="U63" i="3" s="1"/>
  <c r="M65" i="3"/>
  <c r="G44" i="3"/>
  <c r="N43" i="3"/>
  <c r="U12" i="3"/>
  <c r="I9" i="3"/>
  <c r="F29" i="1"/>
  <c r="H29" i="1"/>
  <c r="F14" i="1"/>
  <c r="M27" i="2"/>
  <c r="M26" i="2" s="1"/>
  <c r="C75" i="3"/>
  <c r="C72" i="3"/>
  <c r="X66" i="3"/>
  <c r="X63" i="3" s="1"/>
  <c r="T66" i="3"/>
  <c r="T63" i="3" s="1"/>
  <c r="P66" i="3"/>
  <c r="P63" i="3" s="1"/>
  <c r="P64" i="3"/>
  <c r="L66" i="3"/>
  <c r="L63" i="3" s="1"/>
  <c r="L64" i="3"/>
  <c r="H66" i="3"/>
  <c r="H63" i="3" s="1"/>
  <c r="D66" i="3"/>
  <c r="Q66" i="3"/>
  <c r="Q63" i="3" s="1"/>
  <c r="S64" i="3"/>
  <c r="C60" i="3"/>
  <c r="X44" i="3"/>
  <c r="X45" i="3"/>
  <c r="X42" i="3" s="1"/>
  <c r="H44" i="3"/>
  <c r="H45" i="3"/>
  <c r="H42" i="3" s="1"/>
  <c r="W45" i="3"/>
  <c r="W42" i="3" s="1"/>
  <c r="S45" i="3"/>
  <c r="S42" i="3" s="1"/>
  <c r="O45" i="3"/>
  <c r="O42" i="3" s="1"/>
  <c r="O43" i="3"/>
  <c r="K45" i="3"/>
  <c r="K42" i="3" s="1"/>
  <c r="K43" i="3"/>
  <c r="G45" i="3"/>
  <c r="G42" i="3" s="1"/>
  <c r="L44" i="3"/>
  <c r="S43" i="3"/>
  <c r="X12" i="3"/>
  <c r="X10" i="3"/>
  <c r="X9" i="3" s="1"/>
  <c r="T12" i="3"/>
  <c r="P12" i="3"/>
  <c r="P10" i="3"/>
  <c r="P9" i="3" s="1"/>
  <c r="L12" i="3"/>
  <c r="L10" i="3"/>
  <c r="L9" i="3" s="1"/>
  <c r="H12" i="3"/>
  <c r="H10" i="3"/>
  <c r="H9" i="3" s="1"/>
  <c r="D12" i="3"/>
  <c r="Q12" i="3"/>
  <c r="F21" i="1"/>
  <c r="H21" i="1"/>
  <c r="B18" i="1"/>
  <c r="F5" i="1"/>
  <c r="H5" i="1"/>
  <c r="L19" i="2"/>
  <c r="I7" i="2"/>
  <c r="M8" i="2"/>
  <c r="Y65" i="3"/>
  <c r="Y66" i="3"/>
  <c r="Y63" i="3" s="1"/>
  <c r="I65" i="3"/>
  <c r="I66" i="3"/>
  <c r="I63" i="3" s="1"/>
  <c r="W66" i="3"/>
  <c r="W63" i="3" s="1"/>
  <c r="W64" i="3"/>
  <c r="G66" i="3"/>
  <c r="G63" i="3" s="1"/>
  <c r="G64" i="3"/>
  <c r="C67" i="3"/>
  <c r="C64" i="3" s="1"/>
  <c r="O66" i="3"/>
  <c r="O63" i="3" s="1"/>
  <c r="E66" i="3"/>
  <c r="E63" i="3" s="1"/>
  <c r="V45" i="3"/>
  <c r="V42" i="3" s="1"/>
  <c r="V43" i="3"/>
  <c r="F45" i="3"/>
  <c r="F42" i="3" s="1"/>
  <c r="F43" i="3"/>
  <c r="D42" i="3"/>
  <c r="R43" i="3"/>
  <c r="Y11" i="3"/>
  <c r="Y12" i="3"/>
  <c r="I11" i="3"/>
  <c r="I12" i="3"/>
  <c r="E11" i="3"/>
  <c r="E12" i="3"/>
  <c r="W12" i="3"/>
  <c r="W10" i="3"/>
  <c r="W9" i="3" s="1"/>
  <c r="S12" i="3"/>
  <c r="S10" i="3"/>
  <c r="S9" i="3" s="1"/>
  <c r="G12" i="3"/>
  <c r="G10" i="3"/>
  <c r="G9" i="3" s="1"/>
  <c r="C12" i="3"/>
  <c r="C10" i="3"/>
  <c r="C9" i="3" s="1"/>
  <c r="O12" i="3"/>
  <c r="M11" i="3"/>
  <c r="M9" i="3" s="1"/>
  <c r="Y9" i="3"/>
  <c r="B24" i="1"/>
  <c r="H25" i="1"/>
  <c r="H24" i="1" s="1"/>
  <c r="F13" i="1"/>
  <c r="H13" i="1"/>
  <c r="C19" i="2"/>
  <c r="D20" i="2"/>
  <c r="J20" i="2"/>
  <c r="G7" i="2"/>
  <c r="D65" i="3"/>
  <c r="C68" i="3"/>
  <c r="C65" i="3" s="1"/>
  <c r="K66" i="3"/>
  <c r="K63" i="3" s="1"/>
  <c r="C48" i="3"/>
  <c r="J45" i="3"/>
  <c r="J42" i="3" s="1"/>
  <c r="C14" i="3"/>
  <c r="C11" i="3" s="1"/>
  <c r="R9" i="3"/>
  <c r="K12" i="3"/>
  <c r="N66" i="3"/>
  <c r="N63" i="3" s="1"/>
  <c r="M45" i="3"/>
  <c r="M42" i="3" s="1"/>
  <c r="N12" i="3"/>
  <c r="Q9" i="3"/>
  <c r="C69" i="3"/>
  <c r="R66" i="3"/>
  <c r="R63" i="3" s="1"/>
  <c r="C57" i="3"/>
  <c r="Q45" i="3"/>
  <c r="Q42" i="3" s="1"/>
  <c r="R12" i="3"/>
  <c r="U9" i="3"/>
  <c r="E9" i="3"/>
  <c r="C3" i="3"/>
  <c r="H18" i="1" l="1"/>
  <c r="H17" i="1" s="1"/>
  <c r="B17" i="1"/>
  <c r="F18" i="1"/>
  <c r="F17" i="1" s="1"/>
  <c r="D19" i="2"/>
  <c r="E20" i="2"/>
  <c r="E19" i="2" s="1"/>
  <c r="C45" i="3"/>
  <c r="C42" i="3" s="1"/>
  <c r="C66" i="3"/>
  <c r="C63" i="3" s="1"/>
  <c r="D63" i="3"/>
  <c r="J7" i="2"/>
  <c r="K7" i="2" s="1"/>
  <c r="M7" i="2"/>
  <c r="F7" i="1"/>
  <c r="B6" i="1"/>
  <c r="H7" i="1"/>
  <c r="J19" i="2"/>
  <c r="K20" i="2"/>
  <c r="K19" i="2" s="1"/>
  <c r="H6" i="1" l="1"/>
  <c r="F6" i="1"/>
</calcChain>
</file>

<file path=xl/sharedStrings.xml><?xml version="1.0" encoding="utf-8"?>
<sst xmlns="http://schemas.openxmlformats.org/spreadsheetml/2006/main" count="264" uniqueCount="125">
  <si>
    <t>（４）人口密度は、小数第３位を四捨五入し（０．００）と表示すること。</t>
    <phoneticPr fontId="5"/>
  </si>
  <si>
    <t>　　　なお、境界未確定の場合は、空欄とし、その旨備考欄に記載すること。</t>
  </si>
  <si>
    <t>　　五入し表示する場合は「（０．００）と表示」という。）すること。</t>
    <phoneticPr fontId="5"/>
  </si>
  <si>
    <t>（３）面積は、国土地理院調べ（平成２３年１０月１日）とし、（０．００）と表示（以下、小数第３位を四捨</t>
    <phoneticPr fontId="5"/>
  </si>
  <si>
    <t>　　「（０．０）と表示」という。）すること。</t>
  </si>
  <si>
    <t>（２）世帯人員は、小数第２位を四捨五入し（０．０）と表示（以下、小数第２位を四捨五入し表示する場合は、</t>
  </si>
  <si>
    <t>　　　従来、国勢調査年は、国勢調査人口等を用いていたが、今後は、住民基本台帳に統一する。</t>
  </si>
  <si>
    <t>（１）人口、世帯は、平成２４年３月末現在の住民基本台帳の数値を記載すること。</t>
    <phoneticPr fontId="5"/>
  </si>
  <si>
    <t>【記載要領】</t>
  </si>
  <si>
    <t>　２　全道の面積には、色丹、国後、択捉の３島を含む。</t>
    <phoneticPr fontId="5"/>
  </si>
  <si>
    <t>注１　根室市の面積には歯舞諸島を含み、根室市並びに別海町の面積には風蓮湖を含まない。</t>
    <rPh sb="0" eb="1">
      <t>チュウ</t>
    </rPh>
    <rPh sb="3" eb="6">
      <t>ネムロシ</t>
    </rPh>
    <rPh sb="7" eb="9">
      <t>メンセキ</t>
    </rPh>
    <rPh sb="11" eb="13">
      <t>ハボマイ</t>
    </rPh>
    <rPh sb="13" eb="15">
      <t>ショトウ</t>
    </rPh>
    <rPh sb="16" eb="17">
      <t>フク</t>
    </rPh>
    <rPh sb="19" eb="22">
      <t>ネムロシ</t>
    </rPh>
    <rPh sb="22" eb="23">
      <t>ナラ</t>
    </rPh>
    <rPh sb="25" eb="28">
      <t>ベッカイチョウ</t>
    </rPh>
    <rPh sb="29" eb="31">
      <t>メンセキ</t>
    </rPh>
    <rPh sb="33" eb="36">
      <t>フウレンコ</t>
    </rPh>
    <rPh sb="37" eb="38">
      <t>フク</t>
    </rPh>
    <phoneticPr fontId="5"/>
  </si>
  <si>
    <t>資料　総合振興局（振興局）調（人口は平成２４年３月末現在の住民基本台帳、面積は国土地理院調（平成２３年１０月１日））</t>
    <rPh sb="3" eb="5">
      <t>ソウゴウ</t>
    </rPh>
    <rPh sb="5" eb="8">
      <t>シンコウキョク</t>
    </rPh>
    <rPh sb="9" eb="12">
      <t>シンコウキョク</t>
    </rPh>
    <rPh sb="15" eb="17">
      <t>ジンコウ</t>
    </rPh>
    <rPh sb="18" eb="20">
      <t>ヘイセイ</t>
    </rPh>
    <rPh sb="22" eb="23">
      <t>ネン</t>
    </rPh>
    <rPh sb="24" eb="25">
      <t>ガツ</t>
    </rPh>
    <rPh sb="25" eb="26">
      <t>マツ</t>
    </rPh>
    <rPh sb="26" eb="28">
      <t>ゲンザイ</t>
    </rPh>
    <rPh sb="29" eb="31">
      <t>ジュウミン</t>
    </rPh>
    <rPh sb="31" eb="33">
      <t>キホン</t>
    </rPh>
    <rPh sb="33" eb="35">
      <t>ダイチョウ</t>
    </rPh>
    <rPh sb="36" eb="38">
      <t>メンセキ</t>
    </rPh>
    <rPh sb="39" eb="41">
      <t>コクド</t>
    </rPh>
    <rPh sb="41" eb="43">
      <t>チリ</t>
    </rPh>
    <rPh sb="43" eb="44">
      <t>イン</t>
    </rPh>
    <rPh sb="44" eb="45">
      <t>シラ</t>
    </rPh>
    <rPh sb="46" eb="48">
      <t>ヘイセイ</t>
    </rPh>
    <rPh sb="50" eb="51">
      <t>ネン</t>
    </rPh>
    <rPh sb="53" eb="54">
      <t>ガツ</t>
    </rPh>
    <rPh sb="55" eb="56">
      <t>ニチ</t>
    </rPh>
    <phoneticPr fontId="5"/>
  </si>
  <si>
    <t>せたな町</t>
    <rPh sb="3" eb="4">
      <t>マチ</t>
    </rPh>
    <phoneticPr fontId="5"/>
  </si>
  <si>
    <t>今金町</t>
    <rPh sb="0" eb="2">
      <t>イマカネ</t>
    </rPh>
    <rPh sb="2" eb="3">
      <t>マチ</t>
    </rPh>
    <phoneticPr fontId="5"/>
  </si>
  <si>
    <t>長万部町</t>
    <rPh sb="0" eb="3">
      <t>オシャマンベ</t>
    </rPh>
    <phoneticPr fontId="5"/>
  </si>
  <si>
    <t>八雲町</t>
    <rPh sb="0" eb="3">
      <t>ヤクモチョウ</t>
    </rPh>
    <phoneticPr fontId="5"/>
  </si>
  <si>
    <t>八雲保健所</t>
    <rPh sb="0" eb="2">
      <t>ヤクモ</t>
    </rPh>
    <phoneticPr fontId="5"/>
  </si>
  <si>
    <t>北渡島檜山第２次保健医療福祉圏</t>
    <rPh sb="0" eb="1">
      <t>キタ</t>
    </rPh>
    <rPh sb="1" eb="3">
      <t>オシマ</t>
    </rPh>
    <rPh sb="3" eb="5">
      <t>ヒヤマ</t>
    </rPh>
    <rPh sb="5" eb="6">
      <t>ダイ</t>
    </rPh>
    <rPh sb="7" eb="8">
      <t>ジ</t>
    </rPh>
    <rPh sb="8" eb="10">
      <t>ホケン</t>
    </rPh>
    <rPh sb="10" eb="12">
      <t>イリョウ</t>
    </rPh>
    <rPh sb="12" eb="14">
      <t>フクシ</t>
    </rPh>
    <rPh sb="14" eb="15">
      <t>ケン</t>
    </rPh>
    <phoneticPr fontId="5"/>
  </si>
  <si>
    <t>奥尻町</t>
  </si>
  <si>
    <t>乙部町</t>
  </si>
  <si>
    <t>厚沢部町</t>
  </si>
  <si>
    <t>上ノ国町</t>
  </si>
  <si>
    <t>江差町</t>
  </si>
  <si>
    <t>江差保健所</t>
  </si>
  <si>
    <t>南檜山第２次保健医療福祉圏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</si>
  <si>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</si>
  <si>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</si>
  <si>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</si>
  <si>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</si>
  <si>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</si>
  <si>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2">
      <t>シリウチ</t>
    </rPh>
    <rPh sb="2" eb="3">
      <t>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</si>
  <si>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</si>
  <si>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</si>
  <si>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</si>
  <si>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</si>
  <si>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南渡島第２次保健医療福祉圏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5"/>
  </si>
  <si>
    <t>全道</t>
  </si>
  <si>
    <t>全国</t>
  </si>
  <si>
    <t>a/c</t>
    <phoneticPr fontId="5"/>
  </si>
  <si>
    <t>c</t>
    <phoneticPr fontId="5"/>
  </si>
  <si>
    <t>a/b</t>
    <phoneticPr fontId="5"/>
  </si>
  <si>
    <t>b</t>
    <phoneticPr fontId="5"/>
  </si>
  <si>
    <t>女</t>
  </si>
  <si>
    <t>男</t>
  </si>
  <si>
    <t>計a</t>
    <phoneticPr fontId="5"/>
  </si>
  <si>
    <t>人口密度</t>
  </si>
  <si>
    <t>面積(k㎡)</t>
  </si>
  <si>
    <t>世帯人員</t>
  </si>
  <si>
    <t>世帯数</t>
  </si>
  <si>
    <t>平成２４年３月３１日現在人口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2" eb="13">
      <t>ジン</t>
    </rPh>
    <phoneticPr fontId="5"/>
  </si>
  <si>
    <t>第１表　人口、世帯、面積及び人口密度</t>
  </si>
  <si>
    <t>（２）増減率は、（０．００）と表示すること。</t>
  </si>
  <si>
    <t>（１）総務省統計局が公表する確定数を用いること。</t>
  </si>
  <si>
    <t>資料　国勢調査人口（総人口確定数）</t>
    <rPh sb="0" eb="2">
      <t>シリョウ</t>
    </rPh>
    <rPh sb="3" eb="5">
      <t>コクセイ</t>
    </rPh>
    <rPh sb="5" eb="7">
      <t>チョウサ</t>
    </rPh>
    <rPh sb="7" eb="9">
      <t>ジンコウ</t>
    </rPh>
    <rPh sb="10" eb="13">
      <t>ソウジンコウ</t>
    </rPh>
    <rPh sb="13" eb="15">
      <t>カクテイ</t>
    </rPh>
    <rPh sb="15" eb="16">
      <t>スウ</t>
    </rPh>
    <phoneticPr fontId="5"/>
  </si>
  <si>
    <t>せたな町</t>
    <rPh sb="3" eb="4">
      <t>チョウ</t>
    </rPh>
    <phoneticPr fontId="5"/>
  </si>
  <si>
    <t>今金町</t>
    <rPh sb="0" eb="3">
      <t>イマカネチョウ</t>
    </rPh>
    <phoneticPr fontId="5"/>
  </si>
  <si>
    <t>長万部町</t>
  </si>
  <si>
    <t>八雲町</t>
  </si>
  <si>
    <t>八雲保健所</t>
  </si>
  <si>
    <t>函館市</t>
  </si>
  <si>
    <t>森町</t>
    <phoneticPr fontId="5"/>
  </si>
  <si>
    <t>鹿部町</t>
  </si>
  <si>
    <t>七飯町</t>
  </si>
  <si>
    <t>-</t>
    <phoneticPr fontId="5"/>
  </si>
  <si>
    <t>大野町</t>
  </si>
  <si>
    <t>北斗市</t>
    <rPh sb="0" eb="2">
      <t>ホクト</t>
    </rPh>
    <rPh sb="2" eb="3">
      <t>シ</t>
    </rPh>
    <phoneticPr fontId="5"/>
  </si>
  <si>
    <t>上磯町</t>
  </si>
  <si>
    <t>木古内町</t>
  </si>
  <si>
    <t>知内町</t>
  </si>
  <si>
    <t>福島町</t>
  </si>
  <si>
    <t>松前町</t>
  </si>
  <si>
    <t>渡島保健所</t>
  </si>
  <si>
    <t>計Ａ</t>
  </si>
  <si>
    <t>i</t>
    <phoneticPr fontId="5"/>
  </si>
  <si>
    <t>h</t>
    <phoneticPr fontId="5"/>
  </si>
  <si>
    <t>g/b</t>
    <phoneticPr fontId="5"/>
  </si>
  <si>
    <t>(f-b)</t>
    <phoneticPr fontId="5"/>
  </si>
  <si>
    <t>f</t>
    <phoneticPr fontId="5"/>
  </si>
  <si>
    <t>e</t>
    <phoneticPr fontId="5"/>
  </si>
  <si>
    <t>d</t>
    <phoneticPr fontId="5"/>
  </si>
  <si>
    <t>c/a</t>
    <phoneticPr fontId="5"/>
  </si>
  <si>
    <t>(b-a)</t>
    <phoneticPr fontId="5"/>
  </si>
  <si>
    <t>a</t>
    <phoneticPr fontId="5"/>
  </si>
  <si>
    <t>世帯人員</t>
    <rPh sb="0" eb="2">
      <t>セタイ</t>
    </rPh>
    <rPh sb="2" eb="4">
      <t>ジンイン</t>
    </rPh>
    <phoneticPr fontId="5"/>
  </si>
  <si>
    <t>世帯数</t>
    <rPh sb="0" eb="3">
      <t>セタイスウ</t>
    </rPh>
    <phoneticPr fontId="5"/>
  </si>
  <si>
    <t>率％</t>
    <phoneticPr fontId="5"/>
  </si>
  <si>
    <t>増減  g</t>
    <phoneticPr fontId="5"/>
  </si>
  <si>
    <t>人口</t>
  </si>
  <si>
    <t>率％</t>
  </si>
  <si>
    <t>増減  c</t>
    <phoneticPr fontId="5"/>
  </si>
  <si>
    <t>平成22年　国勢調査総人口</t>
    <rPh sb="4" eb="5">
      <t>ネン</t>
    </rPh>
    <rPh sb="6" eb="8">
      <t>コクセイ</t>
    </rPh>
    <rPh sb="8" eb="10">
      <t>チョウサ</t>
    </rPh>
    <rPh sb="10" eb="11">
      <t>ソウ</t>
    </rPh>
    <rPh sb="11" eb="13">
      <t>ジンコウ</t>
    </rPh>
    <phoneticPr fontId="5"/>
  </si>
  <si>
    <t>平成17年　国勢調査総人口</t>
    <rPh sb="10" eb="11">
      <t>ソウ</t>
    </rPh>
    <phoneticPr fontId="5"/>
  </si>
  <si>
    <t>平成12年
国勢調査
総人口</t>
    <rPh sb="11" eb="12">
      <t>ソウ</t>
    </rPh>
    <phoneticPr fontId="5"/>
  </si>
  <si>
    <t>第２表　国勢調査総人口の推移</t>
    <rPh sb="4" eb="6">
      <t>コクセイ</t>
    </rPh>
    <rPh sb="6" eb="8">
      <t>チョウサ</t>
    </rPh>
    <rPh sb="8" eb="9">
      <t>ソウ</t>
    </rPh>
    <rPh sb="9" eb="11">
      <t>ジンコウ</t>
    </rPh>
    <rPh sb="12" eb="14">
      <t>スイイ</t>
    </rPh>
    <phoneticPr fontId="5"/>
  </si>
  <si>
    <t>（１）平成２２年国勢調査総人口を用いること。</t>
    <phoneticPr fontId="5"/>
  </si>
  <si>
    <t>総数</t>
  </si>
  <si>
    <t>今金町</t>
    <rPh sb="0" eb="2">
      <t>イマカネ</t>
    </rPh>
    <rPh sb="2" eb="3">
      <t>チョウ</t>
    </rPh>
    <phoneticPr fontId="5"/>
  </si>
  <si>
    <t>森町</t>
  </si>
  <si>
    <t>全道</t>
    <rPh sb="0" eb="1">
      <t>ゼン</t>
    </rPh>
    <rPh sb="1" eb="2">
      <t>ミチ</t>
    </rPh>
    <phoneticPr fontId="5"/>
  </si>
  <si>
    <t>全国</t>
    <rPh sb="0" eb="2">
      <t>ゼンコク</t>
    </rPh>
    <phoneticPr fontId="5"/>
  </si>
  <si>
    <t>不　詳</t>
  </si>
  <si>
    <t>100歳以上</t>
  </si>
  <si>
    <t>95～99歳</t>
  </si>
  <si>
    <t>90～94歳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</si>
  <si>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</si>
  <si>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</si>
  <si>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</si>
  <si>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</si>
  <si>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</si>
  <si>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</si>
  <si>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</si>
  <si>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</si>
  <si>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</si>
  <si>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</si>
  <si>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</si>
  <si>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</si>
  <si>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</si>
  <si>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</si>
  <si>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</si>
  <si>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10～14歳</t>
  </si>
  <si>
    <t>5～9歳</t>
  </si>
  <si>
    <t>0～4歳</t>
  </si>
  <si>
    <t>総　数</t>
  </si>
  <si>
    <t>平成２３年</t>
    <phoneticPr fontId="5"/>
  </si>
  <si>
    <t>第３表　国勢調査総人口（性・年齢階級別）</t>
    <rPh sb="0" eb="1">
      <t>ダイ</t>
    </rPh>
    <rPh sb="2" eb="3">
      <t>ヒョウ</t>
    </rPh>
    <rPh sb="4" eb="6">
      <t>コクセイ</t>
    </rPh>
    <rPh sb="6" eb="8">
      <t>チョウサ</t>
    </rPh>
    <rPh sb="8" eb="9">
      <t>ソウ</t>
    </rPh>
    <rPh sb="9" eb="11">
      <t>ジンコウ</t>
    </rPh>
    <rPh sb="12" eb="13">
      <t>セイ</t>
    </rPh>
    <rPh sb="14" eb="16">
      <t>ネンレイ</t>
    </rPh>
    <rPh sb="16" eb="19">
      <t>カイキュウベツ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</si>
</sst>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#,##0.00;&quot;△ &quot;#,##0.00"/>
    <numFmt numFmtId="178" formatCode="0;&quot;△ &quot;0"/>
    <numFmt numFmtId="179" formatCode="#,##0;&quot;△ &quot;#,##0"/>
    <numFmt numFmtId="180" formatCode="#,##0.0;&quot;△ &quot;#,##0.0"/>
    <numFmt numFmtId="181" formatCode="#,###"/>
    <numFmt numFmtId="182" formatCode="\ ###,###,###,###,##0;&quot;-&quot;###,###,###,##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6"/>
      <name val="ＭＳ Ｐゴシック"/>
      <family val="2"/>
      <charset val="128"/>
      <scheme val="minor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10"/>
      <name val="ＭＳ 明朝"/>
      <family val="1"/>
      <charset val="128"/>
    </font>
    <font>
      <sz val="9"/>
      <color indexed="10"/>
      <name val="Arial"/>
      <family val="2"/>
    </font>
    <font>
      <b/>
      <sz val="9"/>
      <color indexed="8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name val="Arial"/>
      <family val="2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2"/>
      <name val="Arial"/>
      <family val="2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>
      <alignment vertical="center"/>
    </xf>
    <xf numFmtId="0" fontId="1" fillId="0" borderId="0"/>
  </cellStyleXfs>
  <cellXfs count="290">
    <xf numFmtId="0" fontId="0" fillId="0" borderId="0" xfId="0">
      <alignment vertical="center"/>
    </xf>
    <xf numFmtId="38" fontId="2" fillId="0" borderId="0" xfId="2" applyFont="1"/>
    <xf numFmtId="40" fontId="2" fillId="0" borderId="0" xfId="2" applyNumberFormat="1" applyFont="1" applyAlignment="1">
      <alignment horizontal="right"/>
    </xf>
    <xf numFmtId="40" fontId="2" fillId="0" borderId="0" xfId="2" applyNumberFormat="1" applyFont="1"/>
    <xf numFmtId="176" fontId="2" fillId="0" borderId="0" xfId="2" applyNumberFormat="1" applyFont="1"/>
    <xf numFmtId="38" fontId="2" fillId="0" borderId="0" xfId="2" applyFont="1" applyAlignment="1">
      <alignment horizontal="left"/>
    </xf>
    <xf numFmtId="38" fontId="4" fillId="0" borderId="0" xfId="2" applyFont="1" applyAlignment="1">
      <alignment horizontal="left"/>
    </xf>
    <xf numFmtId="176" fontId="2" fillId="0" borderId="0" xfId="2" applyNumberFormat="1" applyFont="1" applyFill="1"/>
    <xf numFmtId="38" fontId="2" fillId="0" borderId="0" xfId="2" applyFont="1" applyFill="1"/>
    <xf numFmtId="38" fontId="4" fillId="0" borderId="0" xfId="2" applyFont="1" applyFill="1" applyAlignment="1">
      <alignment horizontal="left"/>
    </xf>
    <xf numFmtId="38" fontId="2" fillId="0" borderId="0" xfId="2" applyFont="1" applyBorder="1"/>
    <xf numFmtId="40" fontId="4" fillId="0" borderId="0" xfId="2" applyNumberFormat="1" applyFont="1" applyAlignment="1">
      <alignment horizontal="right"/>
    </xf>
    <xf numFmtId="176" fontId="4" fillId="0" borderId="0" xfId="2" applyNumberFormat="1" applyFont="1" applyAlignment="1">
      <alignment horizontal="right"/>
    </xf>
    <xf numFmtId="38" fontId="4" fillId="0" borderId="0" xfId="2" applyFont="1" applyAlignment="1">
      <alignment horizontal="right"/>
    </xf>
    <xf numFmtId="38" fontId="4" fillId="0" borderId="0" xfId="2" applyFont="1" applyFill="1" applyBorder="1" applyAlignment="1" applyProtection="1">
      <alignment horizontal="right" vertical="center"/>
      <protection locked="0"/>
    </xf>
    <xf numFmtId="40" fontId="4" fillId="0" borderId="0" xfId="2" applyNumberFormat="1" applyFont="1" applyBorder="1" applyAlignment="1">
      <alignment horizontal="right"/>
    </xf>
    <xf numFmtId="176" fontId="4" fillId="0" borderId="0" xfId="2" applyNumberFormat="1" applyFont="1" applyBorder="1" applyAlignment="1">
      <alignment horizontal="right"/>
    </xf>
    <xf numFmtId="38" fontId="4" fillId="0" borderId="0" xfId="2" applyFont="1" applyBorder="1" applyAlignment="1">
      <alignment horizontal="right"/>
    </xf>
    <xf numFmtId="38" fontId="4" fillId="0" borderId="0" xfId="2" applyFont="1" applyBorder="1" applyAlignment="1">
      <alignment horizontal="left" vertical="center"/>
    </xf>
    <xf numFmtId="40" fontId="4" fillId="0" borderId="0" xfId="2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38" fontId="4" fillId="0" borderId="0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left" vertical="center"/>
    </xf>
    <xf numFmtId="40" fontId="6" fillId="2" borderId="1" xfId="2" applyNumberFormat="1" applyFont="1" applyFill="1" applyBorder="1" applyAlignment="1" applyProtection="1">
      <alignment horizontal="right" vertical="center"/>
    </xf>
    <xf numFmtId="40" fontId="4" fillId="3" borderId="1" xfId="2" applyNumberFormat="1" applyFont="1" applyFill="1" applyBorder="1" applyAlignment="1">
      <alignment horizontal="right"/>
    </xf>
    <xf numFmtId="176" fontId="6" fillId="2" borderId="1" xfId="2" applyNumberFormat="1" applyFont="1" applyFill="1" applyBorder="1" applyAlignment="1" applyProtection="1">
      <alignment horizontal="right" vertical="center"/>
    </xf>
    <xf numFmtId="38" fontId="4" fillId="3" borderId="1" xfId="2" applyFont="1" applyFill="1" applyBorder="1" applyAlignment="1">
      <alignment horizontal="right"/>
    </xf>
    <xf numFmtId="38" fontId="4" fillId="3" borderId="1" xfId="2" applyFont="1" applyFill="1" applyBorder="1" applyAlignment="1" applyProtection="1">
      <alignment horizontal="right" vertical="center"/>
    </xf>
    <xf numFmtId="38" fontId="6" fillId="2" borderId="1" xfId="2" applyFont="1" applyFill="1" applyBorder="1" applyAlignment="1" applyProtection="1">
      <alignment horizontal="right" vertical="center"/>
    </xf>
    <xf numFmtId="38" fontId="4" fillId="4" borderId="1" xfId="2" applyFont="1" applyFill="1" applyBorder="1" applyAlignment="1">
      <alignment horizontal="left" vertical="center"/>
    </xf>
    <xf numFmtId="40" fontId="6" fillId="2" borderId="2" xfId="2" applyNumberFormat="1" applyFont="1" applyFill="1" applyBorder="1" applyAlignment="1" applyProtection="1">
      <alignment horizontal="right" vertical="center"/>
    </xf>
    <xf numFmtId="40" fontId="4" fillId="3" borderId="2" xfId="2" applyNumberFormat="1" applyFont="1" applyFill="1" applyBorder="1" applyAlignment="1">
      <alignment horizontal="right"/>
    </xf>
    <xf numFmtId="176" fontId="6" fillId="2" borderId="3" xfId="2" applyNumberFormat="1" applyFont="1" applyFill="1" applyBorder="1" applyAlignment="1" applyProtection="1">
      <alignment horizontal="right" vertical="center"/>
    </xf>
    <xf numFmtId="38" fontId="4" fillId="3" borderId="2" xfId="2" applyFont="1" applyFill="1" applyBorder="1" applyAlignment="1">
      <alignment horizontal="right"/>
    </xf>
    <xf numFmtId="38" fontId="4" fillId="3" borderId="2" xfId="2" applyFont="1" applyFill="1" applyBorder="1" applyAlignment="1" applyProtection="1">
      <alignment horizontal="right" vertical="center"/>
    </xf>
    <xf numFmtId="38" fontId="6" fillId="2" borderId="2" xfId="2" applyFont="1" applyFill="1" applyBorder="1" applyAlignment="1" applyProtection="1">
      <alignment horizontal="right" vertical="center"/>
    </xf>
    <xf numFmtId="38" fontId="4" fillId="4" borderId="2" xfId="2" applyFont="1" applyFill="1" applyBorder="1" applyAlignment="1">
      <alignment horizontal="left" vertical="center"/>
    </xf>
    <xf numFmtId="40" fontId="4" fillId="3" borderId="4" xfId="2" applyNumberFormat="1" applyFont="1" applyFill="1" applyBorder="1" applyAlignment="1">
      <alignment horizontal="right"/>
    </xf>
    <xf numFmtId="38" fontId="4" fillId="3" borderId="4" xfId="2" applyFont="1" applyFill="1" applyBorder="1" applyAlignment="1">
      <alignment horizontal="right"/>
    </xf>
    <xf numFmtId="38" fontId="4" fillId="3" borderId="4" xfId="2" applyFont="1" applyFill="1" applyBorder="1" applyAlignment="1" applyProtection="1">
      <alignment horizontal="right" vertical="center"/>
    </xf>
    <xf numFmtId="38" fontId="6" fillId="2" borderId="4" xfId="2" applyFont="1" applyFill="1" applyBorder="1" applyAlignment="1" applyProtection="1">
      <alignment horizontal="right" vertical="center"/>
    </xf>
    <xf numFmtId="38" fontId="4" fillId="4" borderId="4" xfId="2" applyFont="1" applyFill="1" applyBorder="1" applyAlignment="1">
      <alignment horizontal="left" vertical="center"/>
    </xf>
    <xf numFmtId="40" fontId="6" fillId="2" borderId="5" xfId="2" applyNumberFormat="1" applyFont="1" applyFill="1" applyBorder="1" applyAlignment="1">
      <alignment horizontal="right"/>
    </xf>
    <xf numFmtId="176" fontId="6" fillId="2" borderId="5" xfId="2" applyNumberFormat="1" applyFont="1" applyFill="1" applyBorder="1" applyAlignment="1">
      <alignment horizontal="right"/>
    </xf>
    <xf numFmtId="38" fontId="6" fillId="2" borderId="5" xfId="2" applyFont="1" applyFill="1" applyBorder="1" applyAlignment="1">
      <alignment horizontal="right"/>
    </xf>
    <xf numFmtId="38" fontId="6" fillId="2" borderId="5" xfId="2" applyFont="1" applyFill="1" applyBorder="1" applyAlignment="1">
      <alignment horizontal="left" vertical="center"/>
    </xf>
    <xf numFmtId="40" fontId="6" fillId="2" borderId="5" xfId="2" applyNumberFormat="1" applyFont="1" applyFill="1" applyBorder="1" applyAlignment="1" applyProtection="1">
      <alignment horizontal="right" vertical="center"/>
    </xf>
    <xf numFmtId="176" fontId="6" fillId="2" borderId="5" xfId="2" applyNumberFormat="1" applyFont="1" applyFill="1" applyBorder="1" applyAlignment="1" applyProtection="1">
      <alignment horizontal="right" vertical="center"/>
    </xf>
    <xf numFmtId="38" fontId="6" fillId="2" borderId="5" xfId="2" applyFont="1" applyFill="1" applyBorder="1" applyAlignment="1" applyProtection="1">
      <alignment horizontal="right" vertical="center"/>
    </xf>
    <xf numFmtId="38" fontId="6" fillId="5" borderId="5" xfId="1" applyFont="1" applyFill="1" applyBorder="1" applyAlignment="1">
      <alignment horizontal="left" vertical="center" wrapText="1"/>
    </xf>
    <xf numFmtId="38" fontId="4" fillId="4" borderId="6" xfId="1" applyNumberFormat="1" applyFont="1" applyFill="1" applyBorder="1" applyAlignment="1">
      <alignment horizontal="left" vertical="center"/>
    </xf>
    <xf numFmtId="40" fontId="6" fillId="2" borderId="5" xfId="2" applyNumberFormat="1" applyFont="1" applyFill="1" applyBorder="1" applyAlignment="1">
      <alignment horizontal="right" vertical="center"/>
    </xf>
    <xf numFmtId="38" fontId="6" fillId="5" borderId="7" xfId="1" applyNumberFormat="1" applyFont="1" applyFill="1" applyBorder="1" applyAlignment="1">
      <alignment horizontal="left" vertical="center"/>
    </xf>
    <xf numFmtId="38" fontId="7" fillId="0" borderId="0" xfId="2" applyFont="1"/>
    <xf numFmtId="40" fontId="4" fillId="3" borderId="5" xfId="2" applyNumberFormat="1" applyFont="1" applyFill="1" applyBorder="1" applyAlignment="1">
      <alignment horizontal="right"/>
    </xf>
    <xf numFmtId="176" fontId="6" fillId="2" borderId="8" xfId="2" applyNumberFormat="1" applyFont="1" applyFill="1" applyBorder="1" applyAlignment="1" applyProtection="1">
      <alignment horizontal="right" vertical="center"/>
    </xf>
    <xf numFmtId="38" fontId="4" fillId="3" borderId="9" xfId="2" applyFont="1" applyFill="1" applyBorder="1" applyAlignment="1">
      <alignment vertical="center"/>
    </xf>
    <xf numFmtId="38" fontId="8" fillId="3" borderId="5" xfId="2" applyFont="1" applyFill="1" applyBorder="1" applyAlignment="1">
      <alignment vertical="center"/>
    </xf>
    <xf numFmtId="38" fontId="4" fillId="3" borderId="5" xfId="2" applyFont="1" applyFill="1" applyBorder="1" applyAlignment="1">
      <alignment vertical="center"/>
    </xf>
    <xf numFmtId="38" fontId="4" fillId="4" borderId="5" xfId="2" applyFont="1" applyFill="1" applyBorder="1" applyAlignment="1">
      <alignment horizontal="left" vertical="center"/>
    </xf>
    <xf numFmtId="38" fontId="4" fillId="3" borderId="3" xfId="2" applyFont="1" applyFill="1" applyBorder="1" applyAlignment="1">
      <alignment vertical="center"/>
    </xf>
    <xf numFmtId="38" fontId="4" fillId="3" borderId="2" xfId="2" applyFont="1" applyFill="1" applyBorder="1" applyAlignment="1">
      <alignment vertical="center"/>
    </xf>
    <xf numFmtId="38" fontId="4" fillId="3" borderId="4" xfId="2" applyFont="1" applyFill="1" applyBorder="1" applyAlignment="1">
      <alignment vertical="center"/>
    </xf>
    <xf numFmtId="176" fontId="6" fillId="2" borderId="5" xfId="2" applyNumberFormat="1" applyFont="1" applyFill="1" applyBorder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38" fontId="2" fillId="6" borderId="0" xfId="2" applyFont="1" applyFill="1"/>
    <xf numFmtId="38" fontId="2" fillId="0" borderId="0" xfId="2" applyFont="1" applyFill="1" applyBorder="1"/>
    <xf numFmtId="40" fontId="9" fillId="2" borderId="5" xfId="2" applyNumberFormat="1" applyFont="1" applyFill="1" applyBorder="1" applyAlignment="1" applyProtection="1">
      <alignment horizontal="right" vertical="center"/>
      <protection locked="0"/>
    </xf>
    <xf numFmtId="176" fontId="6" fillId="2" borderId="2" xfId="2" applyNumberFormat="1" applyFont="1" applyFill="1" applyBorder="1" applyAlignment="1" applyProtection="1">
      <alignment horizontal="right" vertical="center"/>
    </xf>
    <xf numFmtId="38" fontId="9" fillId="2" borderId="5" xfId="2" applyFont="1" applyFill="1" applyBorder="1" applyAlignment="1" applyProtection="1">
      <alignment horizontal="right" vertical="center"/>
      <protection locked="0"/>
    </xf>
    <xf numFmtId="38" fontId="7" fillId="6" borderId="0" xfId="2" applyFont="1" applyFill="1"/>
    <xf numFmtId="38" fontId="7" fillId="0" borderId="0" xfId="2" applyFont="1" applyFill="1" applyBorder="1"/>
    <xf numFmtId="38" fontId="6" fillId="2" borderId="10" xfId="2" applyFont="1" applyFill="1" applyBorder="1" applyAlignment="1">
      <alignment horizontal="left" vertical="center"/>
    </xf>
    <xf numFmtId="40" fontId="4" fillId="2" borderId="11" xfId="2" applyNumberFormat="1" applyFont="1" applyFill="1" applyBorder="1" applyAlignment="1">
      <alignment horizontal="right" vertical="center"/>
    </xf>
    <xf numFmtId="40" fontId="4" fillId="0" borderId="12" xfId="2" applyNumberFormat="1" applyFont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38" fontId="4" fillId="0" borderId="12" xfId="2" applyFont="1" applyBorder="1" applyAlignment="1">
      <alignment horizontal="right" vertical="center"/>
    </xf>
    <xf numFmtId="38" fontId="4" fillId="0" borderId="12" xfId="2" applyFont="1" applyBorder="1" applyAlignment="1">
      <alignment horizontal="center" vertical="center"/>
    </xf>
    <xf numFmtId="38" fontId="4" fillId="2" borderId="12" xfId="2" applyFont="1" applyFill="1" applyBorder="1" applyAlignment="1">
      <alignment horizontal="center" vertical="center"/>
    </xf>
    <xf numFmtId="38" fontId="4" fillId="0" borderId="6" xfId="2" applyFont="1" applyBorder="1" applyAlignment="1">
      <alignment horizontal="left"/>
    </xf>
    <xf numFmtId="40" fontId="4" fillId="2" borderId="13" xfId="2" applyNumberFormat="1" applyFont="1" applyFill="1" applyBorder="1" applyAlignment="1">
      <alignment horizontal="right" vertical="center"/>
    </xf>
    <xf numFmtId="40" fontId="4" fillId="0" borderId="14" xfId="2" applyNumberFormat="1" applyFont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Border="1" applyAlignment="1">
      <alignment horizontal="left"/>
    </xf>
    <xf numFmtId="38" fontId="10" fillId="0" borderId="0" xfId="2" applyFont="1"/>
    <xf numFmtId="38" fontId="11" fillId="0" borderId="0" xfId="2" applyNumberFormat="1" applyFont="1" applyAlignment="1">
      <alignment horizontal="right"/>
    </xf>
    <xf numFmtId="40" fontId="11" fillId="0" borderId="0" xfId="2" applyNumberFormat="1" applyFont="1" applyAlignment="1">
      <alignment horizontal="right"/>
    </xf>
    <xf numFmtId="176" fontId="11" fillId="0" borderId="0" xfId="2" applyNumberFormat="1" applyFont="1" applyAlignment="1">
      <alignment horizontal="right"/>
    </xf>
    <xf numFmtId="38" fontId="11" fillId="0" borderId="0" xfId="2" applyFont="1" applyAlignment="1">
      <alignment horizontal="right"/>
    </xf>
    <xf numFmtId="38" fontId="11" fillId="0" borderId="0" xfId="2" applyFont="1" applyAlignment="1">
      <alignment horizontal="left"/>
    </xf>
    <xf numFmtId="38" fontId="12" fillId="0" borderId="0" xfId="2" applyNumberFormat="1" applyFont="1" applyFill="1" applyAlignment="1">
      <alignment vertical="center"/>
    </xf>
    <xf numFmtId="38" fontId="2" fillId="0" borderId="0" xfId="2" applyNumberFormat="1" applyFont="1" applyBorder="1"/>
    <xf numFmtId="177" fontId="12" fillId="0" borderId="0" xfId="2" applyNumberFormat="1" applyFont="1" applyAlignment="1">
      <alignment vertical="center"/>
    </xf>
    <xf numFmtId="178" fontId="12" fillId="0" borderId="0" xfId="2" applyNumberFormat="1" applyFont="1" applyAlignment="1">
      <alignment vertical="center"/>
    </xf>
    <xf numFmtId="179" fontId="12" fillId="0" borderId="0" xfId="2" applyNumberFormat="1" applyFont="1" applyAlignment="1">
      <alignment vertical="center"/>
    </xf>
    <xf numFmtId="38" fontId="12" fillId="0" borderId="0" xfId="2" applyNumberFormat="1" applyFont="1" applyAlignment="1">
      <alignment vertical="center"/>
    </xf>
    <xf numFmtId="38" fontId="12" fillId="0" borderId="0" xfId="2" applyNumberFormat="1" applyFont="1" applyAlignment="1">
      <alignment horizontal="left" vertical="center"/>
    </xf>
    <xf numFmtId="38" fontId="4" fillId="0" borderId="0" xfId="2" applyNumberFormat="1" applyFont="1" applyAlignment="1">
      <alignment horizontal="right"/>
    </xf>
    <xf numFmtId="38" fontId="4" fillId="0" borderId="0" xfId="2" applyNumberFormat="1" applyFont="1" applyAlignment="1">
      <alignment horizontal="left" vertical="center"/>
    </xf>
    <xf numFmtId="38" fontId="4" fillId="0" borderId="0" xfId="2" applyNumberFormat="1" applyFont="1" applyBorder="1" applyAlignment="1">
      <alignment horizontal="right"/>
    </xf>
    <xf numFmtId="38" fontId="4" fillId="0" borderId="0" xfId="2" applyNumberFormat="1" applyFont="1" applyFill="1" applyAlignment="1">
      <alignment vertical="center"/>
    </xf>
    <xf numFmtId="177" fontId="4" fillId="0" borderId="0" xfId="2" applyNumberFormat="1" applyFont="1" applyAlignment="1">
      <alignment vertical="center"/>
    </xf>
    <xf numFmtId="178" fontId="4" fillId="0" borderId="0" xfId="2" applyNumberFormat="1" applyFont="1" applyAlignment="1">
      <alignment vertical="center"/>
    </xf>
    <xf numFmtId="179" fontId="4" fillId="0" borderId="0" xfId="2" applyNumberFormat="1" applyFont="1" applyAlignment="1">
      <alignment vertical="center"/>
    </xf>
    <xf numFmtId="38" fontId="4" fillId="0" borderId="0" xfId="2" applyNumberFormat="1" applyFont="1" applyAlignment="1">
      <alignment vertical="center"/>
    </xf>
    <xf numFmtId="38" fontId="6" fillId="2" borderId="3" xfId="2" applyNumberFormat="1" applyFont="1" applyFill="1" applyBorder="1" applyAlignment="1">
      <alignment horizontal="right"/>
    </xf>
    <xf numFmtId="180" fontId="6" fillId="2" borderId="1" xfId="1" applyNumberFormat="1" applyFont="1" applyFill="1" applyBorder="1" applyAlignment="1">
      <alignment horizontal="right" vertical="center"/>
    </xf>
    <xf numFmtId="179" fontId="4" fillId="3" borderId="1" xfId="2" applyNumberFormat="1" applyFont="1" applyFill="1" applyBorder="1" applyAlignment="1">
      <alignment horizontal="right"/>
    </xf>
    <xf numFmtId="177" fontId="6" fillId="2" borderId="8" xfId="1" applyNumberFormat="1" applyFont="1" applyFill="1" applyBorder="1" applyAlignment="1">
      <alignment horizontal="right" vertical="center"/>
    </xf>
    <xf numFmtId="179" fontId="6" fillId="2" borderId="1" xfId="1" applyNumberFormat="1" applyFont="1" applyFill="1" applyBorder="1" applyAlignment="1">
      <alignment horizontal="right" vertical="center"/>
    </xf>
    <xf numFmtId="38" fontId="4" fillId="3" borderId="1" xfId="2" applyNumberFormat="1" applyFont="1" applyFill="1" applyBorder="1" applyAlignment="1">
      <alignment vertical="center"/>
    </xf>
    <xf numFmtId="38" fontId="4" fillId="4" borderId="7" xfId="1" applyNumberFormat="1" applyFont="1" applyFill="1" applyBorder="1" applyAlignment="1">
      <alignment horizontal="left" vertical="center"/>
    </xf>
    <xf numFmtId="38" fontId="4" fillId="3" borderId="1" xfId="2" applyNumberFormat="1" applyFont="1" applyFill="1" applyBorder="1" applyAlignment="1">
      <alignment horizontal="right"/>
    </xf>
    <xf numFmtId="180" fontId="6" fillId="2" borderId="2" xfId="1" applyNumberFormat="1" applyFont="1" applyFill="1" applyBorder="1" applyAlignment="1">
      <alignment horizontal="right" vertical="center"/>
    </xf>
    <xf numFmtId="179" fontId="4" fillId="3" borderId="2" xfId="2" applyNumberFormat="1" applyFont="1" applyFill="1" applyBorder="1" applyAlignment="1">
      <alignment horizontal="right"/>
    </xf>
    <xf numFmtId="177" fontId="6" fillId="2" borderId="3" xfId="1" applyNumberFormat="1" applyFont="1" applyFill="1" applyBorder="1" applyAlignment="1">
      <alignment horizontal="right" vertical="center"/>
    </xf>
    <xf numFmtId="179" fontId="6" fillId="2" borderId="2" xfId="1" applyNumberFormat="1" applyFont="1" applyFill="1" applyBorder="1" applyAlignment="1">
      <alignment horizontal="right" vertical="center"/>
    </xf>
    <xf numFmtId="38" fontId="4" fillId="3" borderId="2" xfId="2" applyNumberFormat="1" applyFont="1" applyFill="1" applyBorder="1" applyAlignment="1">
      <alignment vertical="center"/>
    </xf>
    <xf numFmtId="38" fontId="4" fillId="3" borderId="2" xfId="2" applyNumberFormat="1" applyFont="1" applyFill="1" applyBorder="1" applyAlignment="1">
      <alignment horizontal="right"/>
    </xf>
    <xf numFmtId="180" fontId="6" fillId="2" borderId="4" xfId="1" applyNumberFormat="1" applyFont="1" applyFill="1" applyBorder="1" applyAlignment="1">
      <alignment horizontal="right" vertical="center"/>
    </xf>
    <xf numFmtId="179" fontId="4" fillId="3" borderId="4" xfId="2" applyNumberFormat="1" applyFont="1" applyFill="1" applyBorder="1" applyAlignment="1">
      <alignment horizontal="right"/>
    </xf>
    <xf numFmtId="177" fontId="6" fillId="2" borderId="19" xfId="1" applyNumberFormat="1" applyFont="1" applyFill="1" applyBorder="1" applyAlignment="1">
      <alignment horizontal="right" vertical="center"/>
    </xf>
    <xf numFmtId="38" fontId="4" fillId="3" borderId="4" xfId="2" applyNumberFormat="1" applyFont="1" applyFill="1" applyBorder="1" applyAlignment="1">
      <alignment vertical="center"/>
    </xf>
    <xf numFmtId="179" fontId="6" fillId="2" borderId="4" xfId="1" applyNumberFormat="1" applyFont="1" applyFill="1" applyBorder="1" applyAlignment="1">
      <alignment horizontal="right" vertical="center"/>
    </xf>
    <xf numFmtId="38" fontId="4" fillId="3" borderId="4" xfId="2" applyNumberFormat="1" applyFont="1" applyFill="1" applyBorder="1" applyAlignment="1">
      <alignment horizontal="right"/>
    </xf>
    <xf numFmtId="38" fontId="6" fillId="2" borderId="9" xfId="1" applyNumberFormat="1" applyFont="1" applyFill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80" fontId="6" fillId="4" borderId="5" xfId="1" applyNumberFormat="1" applyFont="1" applyFill="1" applyBorder="1" applyAlignment="1">
      <alignment horizontal="right" vertical="center"/>
    </xf>
    <xf numFmtId="38" fontId="6" fillId="2" borderId="17" xfId="1" applyNumberFormat="1" applyFont="1" applyFill="1" applyBorder="1" applyAlignment="1">
      <alignment horizontal="right" vertical="center"/>
    </xf>
    <xf numFmtId="179" fontId="6" fillId="2" borderId="3" xfId="1" applyNumberFormat="1" applyFont="1" applyFill="1" applyBorder="1" applyAlignment="1">
      <alignment horizontal="right" vertical="center"/>
    </xf>
    <xf numFmtId="38" fontId="6" fillId="2" borderId="5" xfId="1" applyNumberFormat="1" applyFont="1" applyFill="1" applyBorder="1" applyAlignment="1">
      <alignment horizontal="right" vertical="center"/>
    </xf>
    <xf numFmtId="38" fontId="6" fillId="2" borderId="17" xfId="1" applyNumberFormat="1" applyFont="1" applyFill="1" applyBorder="1" applyAlignment="1">
      <alignment horizontal="left" vertical="center"/>
    </xf>
    <xf numFmtId="177" fontId="6" fillId="2" borderId="9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vertical="center"/>
    </xf>
    <xf numFmtId="180" fontId="6" fillId="4" borderId="9" xfId="1" applyNumberFormat="1" applyFont="1" applyFill="1" applyBorder="1" applyAlignment="1">
      <alignment horizontal="right" vertical="center"/>
    </xf>
    <xf numFmtId="179" fontId="6" fillId="2" borderId="17" xfId="1" applyNumberFormat="1" applyFont="1" applyFill="1" applyBorder="1" applyAlignment="1">
      <alignment horizontal="right" vertical="center"/>
    </xf>
    <xf numFmtId="179" fontId="6" fillId="2" borderId="9" xfId="1" applyNumberFormat="1" applyFont="1" applyFill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/>
    </xf>
    <xf numFmtId="38" fontId="4" fillId="3" borderId="1" xfId="2" applyNumberFormat="1" applyFont="1" applyFill="1" applyBorder="1" applyAlignment="1"/>
    <xf numFmtId="38" fontId="4" fillId="4" borderId="1" xfId="1" applyNumberFormat="1" applyFont="1" applyFill="1" applyBorder="1" applyAlignment="1">
      <alignment horizontal="left" vertical="center"/>
    </xf>
    <xf numFmtId="179" fontId="6" fillId="2" borderId="8" xfId="1" applyNumberFormat="1" applyFont="1" applyFill="1" applyBorder="1" applyAlignment="1">
      <alignment horizontal="right" vertical="center"/>
    </xf>
    <xf numFmtId="38" fontId="6" fillId="7" borderId="9" xfId="2" applyNumberFormat="1" applyFont="1" applyFill="1" applyBorder="1" applyAlignment="1">
      <alignment horizontal="right"/>
    </xf>
    <xf numFmtId="38" fontId="4" fillId="3" borderId="2" xfId="2" applyNumberFormat="1" applyFont="1" applyFill="1" applyBorder="1" applyAlignment="1"/>
    <xf numFmtId="38" fontId="4" fillId="4" borderId="2" xfId="1" applyNumberFormat="1" applyFont="1" applyFill="1" applyBorder="1" applyAlignment="1">
      <alignment horizontal="left" vertical="center"/>
    </xf>
    <xf numFmtId="38" fontId="4" fillId="3" borderId="4" xfId="2" applyNumberFormat="1" applyFont="1" applyFill="1" applyBorder="1" applyAlignment="1"/>
    <xf numFmtId="179" fontId="6" fillId="2" borderId="19" xfId="1" applyNumberFormat="1" applyFont="1" applyFill="1" applyBorder="1" applyAlignment="1">
      <alignment horizontal="right" vertical="center"/>
    </xf>
    <xf numFmtId="38" fontId="6" fillId="2" borderId="3" xfId="1" applyNumberFormat="1" applyFont="1" applyFill="1" applyBorder="1" applyAlignment="1">
      <alignment horizontal="right" vertical="center"/>
    </xf>
    <xf numFmtId="38" fontId="6" fillId="2" borderId="2" xfId="1" applyNumberFormat="1" applyFont="1" applyFill="1" applyBorder="1" applyAlignment="1">
      <alignment horizontal="right" vertical="center"/>
    </xf>
    <xf numFmtId="38" fontId="4" fillId="3" borderId="20" xfId="1" applyFont="1" applyFill="1" applyBorder="1">
      <alignment vertical="center"/>
    </xf>
    <xf numFmtId="38" fontId="4" fillId="3" borderId="21" xfId="1" applyFont="1" applyFill="1" applyBorder="1">
      <alignment vertical="center"/>
    </xf>
    <xf numFmtId="38" fontId="4" fillId="4" borderId="5" xfId="1" applyNumberFormat="1" applyFont="1" applyFill="1" applyBorder="1" applyAlignment="1">
      <alignment horizontal="left" vertical="center"/>
    </xf>
    <xf numFmtId="181" fontId="4" fillId="3" borderId="4" xfId="0" applyNumberFormat="1" applyFont="1" applyFill="1" applyBorder="1" applyAlignment="1">
      <alignment horizontal="right" vertical="center"/>
    </xf>
    <xf numFmtId="38" fontId="4" fillId="3" borderId="5" xfId="1" applyNumberFormat="1" applyFont="1" applyFill="1" applyBorder="1" applyAlignment="1">
      <alignment horizontal="right" vertical="center"/>
    </xf>
    <xf numFmtId="38" fontId="4" fillId="4" borderId="17" xfId="1" applyNumberFormat="1" applyFont="1" applyFill="1" applyBorder="1" applyAlignment="1">
      <alignment horizontal="left" vertical="center"/>
    </xf>
    <xf numFmtId="38" fontId="4" fillId="3" borderId="22" xfId="1" applyFont="1" applyFill="1" applyBorder="1">
      <alignment vertical="center"/>
    </xf>
    <xf numFmtId="38" fontId="4" fillId="3" borderId="23" xfId="1" applyFont="1" applyFill="1" applyBorder="1">
      <alignment vertical="center"/>
    </xf>
    <xf numFmtId="181" fontId="4" fillId="3" borderId="2" xfId="0" applyNumberFormat="1" applyFont="1" applyFill="1" applyBorder="1" applyAlignment="1">
      <alignment horizontal="right" vertical="center"/>
    </xf>
    <xf numFmtId="38" fontId="4" fillId="3" borderId="2" xfId="1" applyNumberFormat="1" applyFont="1" applyFill="1" applyBorder="1" applyAlignment="1">
      <alignment horizontal="right" vertical="center"/>
    </xf>
    <xf numFmtId="179" fontId="4" fillId="3" borderId="2" xfId="1" applyNumberFormat="1" applyFont="1" applyFill="1" applyBorder="1" applyAlignment="1">
      <alignment horizontal="right" vertical="center"/>
    </xf>
    <xf numFmtId="38" fontId="4" fillId="3" borderId="3" xfId="1" applyNumberFormat="1" applyFont="1" applyFill="1" applyBorder="1" applyAlignment="1">
      <alignment horizontal="right" vertical="center"/>
    </xf>
    <xf numFmtId="38" fontId="4" fillId="3" borderId="24" xfId="1" applyFont="1" applyFill="1" applyBorder="1">
      <alignment vertical="center"/>
    </xf>
    <xf numFmtId="38" fontId="6" fillId="2" borderId="3" xfId="2" applyNumberFormat="1" applyFont="1" applyFill="1" applyBorder="1" applyAlignment="1" applyProtection="1">
      <alignment horizontal="right" vertical="center"/>
    </xf>
    <xf numFmtId="38" fontId="4" fillId="4" borderId="4" xfId="1" applyNumberFormat="1" applyFont="1" applyFill="1" applyBorder="1" applyAlignment="1">
      <alignment horizontal="left" vertical="center"/>
    </xf>
    <xf numFmtId="38" fontId="6" fillId="2" borderId="9" xfId="2" applyNumberFormat="1" applyFont="1" applyFill="1" applyBorder="1" applyAlignment="1">
      <alignment horizontal="right"/>
    </xf>
    <xf numFmtId="177" fontId="6" fillId="2" borderId="5" xfId="1" applyNumberFormat="1" applyFont="1" applyFill="1" applyBorder="1" applyAlignment="1">
      <alignment horizontal="right" vertical="center"/>
    </xf>
    <xf numFmtId="177" fontId="6" fillId="2" borderId="4" xfId="1" applyNumberFormat="1" applyFont="1" applyFill="1" applyBorder="1" applyAlignment="1">
      <alignment horizontal="right" vertical="center"/>
    </xf>
    <xf numFmtId="38" fontId="6" fillId="2" borderId="4" xfId="1" applyNumberFormat="1" applyFont="1" applyFill="1" applyBorder="1" applyAlignment="1">
      <alignment horizontal="right" vertical="center"/>
    </xf>
    <xf numFmtId="38" fontId="13" fillId="0" borderId="0" xfId="2" applyNumberFormat="1" applyFont="1" applyFill="1" applyAlignment="1">
      <alignment horizontal="right" vertical="center"/>
    </xf>
    <xf numFmtId="38" fontId="6" fillId="2" borderId="19" xfId="2" applyNumberFormat="1" applyFont="1" applyFill="1" applyBorder="1" applyAlignment="1">
      <alignment horizontal="right"/>
    </xf>
    <xf numFmtId="38" fontId="6" fillId="2" borderId="5" xfId="0" applyNumberFormat="1" applyFont="1" applyFill="1" applyBorder="1" applyAlignment="1">
      <alignment horizontal="right" vertical="center"/>
    </xf>
    <xf numFmtId="177" fontId="6" fillId="2" borderId="15" xfId="1" applyNumberFormat="1" applyFont="1" applyFill="1" applyBorder="1" applyAlignment="1">
      <alignment horizontal="right" vertical="center"/>
    </xf>
    <xf numFmtId="179" fontId="9" fillId="2" borderId="4" xfId="2" applyNumberFormat="1" applyFont="1" applyFill="1" applyBorder="1" applyAlignment="1">
      <alignment horizontal="right"/>
    </xf>
    <xf numFmtId="38" fontId="14" fillId="2" borderId="9" xfId="2" applyNumberFormat="1" applyFont="1" applyFill="1" applyBorder="1" applyAlignment="1" applyProtection="1">
      <alignment vertical="center"/>
    </xf>
    <xf numFmtId="38" fontId="9" fillId="2" borderId="5" xfId="2" applyNumberFormat="1" applyFont="1" applyFill="1" applyBorder="1" applyAlignment="1">
      <alignment horizontal="right"/>
    </xf>
    <xf numFmtId="177" fontId="6" fillId="2" borderId="16" xfId="1" applyNumberFormat="1" applyFont="1" applyFill="1" applyBorder="1" applyAlignment="1">
      <alignment horizontal="right" vertical="center"/>
    </xf>
    <xf numFmtId="38" fontId="9" fillId="2" borderId="5" xfId="2" applyNumberFormat="1" applyFont="1" applyFill="1" applyBorder="1" applyAlignment="1">
      <alignment horizontal="right" vertical="center"/>
    </xf>
    <xf numFmtId="38" fontId="9" fillId="2" borderId="5" xfId="3" applyNumberFormat="1" applyFont="1" applyFill="1" applyBorder="1" applyAlignment="1">
      <alignment horizontal="right" vertical="center"/>
    </xf>
    <xf numFmtId="38" fontId="9" fillId="2" borderId="9" xfId="2" applyFont="1" applyFill="1" applyBorder="1" applyAlignment="1" applyProtection="1">
      <alignment horizontal="right" vertical="center"/>
      <protection locked="0"/>
    </xf>
    <xf numFmtId="180" fontId="6" fillId="2" borderId="19" xfId="1" applyNumberFormat="1" applyFont="1" applyFill="1" applyBorder="1" applyAlignment="1">
      <alignment horizontal="right" vertical="center"/>
    </xf>
    <xf numFmtId="38" fontId="9" fillId="4" borderId="5" xfId="2" applyNumberFormat="1" applyFont="1" applyFill="1" applyBorder="1" applyAlignment="1">
      <alignment horizontal="right"/>
    </xf>
    <xf numFmtId="38" fontId="4" fillId="2" borderId="0" xfId="2" applyNumberFormat="1" applyFont="1" applyFill="1" applyBorder="1" applyAlignment="1">
      <alignment horizontal="center" vertical="center"/>
    </xf>
    <xf numFmtId="177" fontId="4" fillId="2" borderId="1" xfId="2" applyNumberFormat="1" applyFont="1" applyFill="1" applyBorder="1" applyAlignment="1">
      <alignment horizontal="center" vertical="center"/>
    </xf>
    <xf numFmtId="178" fontId="4" fillId="8" borderId="1" xfId="2" applyNumberFormat="1" applyFont="1" applyFill="1" applyBorder="1" applyAlignment="1">
      <alignment horizontal="center" vertical="center"/>
    </xf>
    <xf numFmtId="179" fontId="4" fillId="2" borderId="1" xfId="2" applyNumberFormat="1" applyFont="1" applyFill="1" applyBorder="1" applyAlignment="1">
      <alignment horizontal="center" vertical="center"/>
    </xf>
    <xf numFmtId="38" fontId="4" fillId="0" borderId="8" xfId="2" applyNumberFormat="1" applyFont="1" applyFill="1" applyBorder="1" applyAlignment="1">
      <alignment horizontal="center" vertical="center"/>
    </xf>
    <xf numFmtId="177" fontId="4" fillId="2" borderId="3" xfId="2" applyNumberFormat="1" applyFont="1" applyFill="1" applyBorder="1" applyAlignment="1">
      <alignment horizontal="center" vertical="center"/>
    </xf>
    <xf numFmtId="177" fontId="4" fillId="2" borderId="2" xfId="2" applyNumberFormat="1" applyFont="1" applyFill="1" applyBorder="1" applyAlignment="1">
      <alignment horizontal="center" vertical="center"/>
    </xf>
    <xf numFmtId="177" fontId="4" fillId="8" borderId="2" xfId="2" applyNumberFormat="1" applyFont="1" applyFill="1" applyBorder="1" applyAlignment="1">
      <alignment horizontal="center" vertical="center"/>
    </xf>
    <xf numFmtId="177" fontId="4" fillId="2" borderId="12" xfId="2" applyNumberFormat="1" applyFont="1" applyFill="1" applyBorder="1" applyAlignment="1">
      <alignment horizontal="center" vertical="center"/>
    </xf>
    <xf numFmtId="38" fontId="4" fillId="0" borderId="1" xfId="2" applyNumberFormat="1" applyFont="1" applyFill="1" applyBorder="1" applyAlignment="1">
      <alignment horizontal="center" vertical="center"/>
    </xf>
    <xf numFmtId="38" fontId="4" fillId="0" borderId="0" xfId="2" applyNumberFormat="1" applyFont="1" applyFill="1" applyBorder="1" applyAlignment="1">
      <alignment horizontal="center" vertical="center"/>
    </xf>
    <xf numFmtId="38" fontId="4" fillId="0" borderId="1" xfId="2" applyNumberFormat="1" applyFont="1" applyFill="1" applyBorder="1" applyAlignment="1">
      <alignment horizontal="left" vertical="center"/>
    </xf>
    <xf numFmtId="38" fontId="12" fillId="0" borderId="0" xfId="2" applyNumberFormat="1" applyFont="1" applyFill="1" applyBorder="1" applyAlignment="1">
      <alignment vertical="center"/>
    </xf>
    <xf numFmtId="38" fontId="4" fillId="0" borderId="0" xfId="2" applyNumberFormat="1" applyFont="1" applyFill="1" applyAlignment="1"/>
    <xf numFmtId="177" fontId="4" fillId="2" borderId="4" xfId="2" applyNumberFormat="1" applyFont="1" applyFill="1" applyBorder="1" applyAlignment="1">
      <alignment horizontal="center" vertical="center" wrapText="1"/>
    </xf>
    <xf numFmtId="178" fontId="4" fillId="8" borderId="4" xfId="2" applyNumberFormat="1" applyFont="1" applyFill="1" applyBorder="1" applyAlignment="1">
      <alignment horizontal="center" vertical="center"/>
    </xf>
    <xf numFmtId="177" fontId="4" fillId="2" borderId="11" xfId="2" applyNumberFormat="1" applyFont="1" applyFill="1" applyBorder="1" applyAlignment="1">
      <alignment horizontal="center" vertical="center"/>
    </xf>
    <xf numFmtId="179" fontId="4" fillId="2" borderId="12" xfId="2" applyNumberFormat="1" applyFont="1" applyFill="1" applyBorder="1" applyAlignment="1">
      <alignment horizontal="center" vertical="center"/>
    </xf>
    <xf numFmtId="38" fontId="4" fillId="0" borderId="0" xfId="2" applyNumberFormat="1" applyFont="1" applyFill="1" applyBorder="1" applyAlignment="1">
      <alignment horizontal="centerContinuous" vertical="center"/>
    </xf>
    <xf numFmtId="177" fontId="4" fillId="8" borderId="4" xfId="2" applyNumberFormat="1" applyFont="1" applyFill="1" applyBorder="1" applyAlignment="1">
      <alignment horizontal="center" vertical="center"/>
    </xf>
    <xf numFmtId="177" fontId="4" fillId="2" borderId="18" xfId="2" applyNumberFormat="1" applyFont="1" applyFill="1" applyBorder="1" applyAlignment="1">
      <alignment horizontal="center" vertical="center"/>
    </xf>
    <xf numFmtId="38" fontId="4" fillId="0" borderId="12" xfId="2" applyNumberFormat="1" applyFont="1" applyFill="1" applyBorder="1" applyAlignment="1">
      <alignment horizontal="center" vertical="center"/>
    </xf>
    <xf numFmtId="38" fontId="4" fillId="0" borderId="25" xfId="2" applyNumberFormat="1" applyFont="1" applyFill="1" applyBorder="1" applyAlignment="1">
      <alignment horizontal="center" vertical="center"/>
    </xf>
    <xf numFmtId="38" fontId="4" fillId="0" borderId="2" xfId="2" applyNumberFormat="1" applyFont="1" applyFill="1" applyBorder="1" applyAlignment="1">
      <alignment horizontal="left" vertical="center"/>
    </xf>
    <xf numFmtId="177" fontId="4" fillId="0" borderId="19" xfId="2" applyNumberFormat="1" applyFont="1" applyBorder="1" applyAlignment="1">
      <alignment horizontal="centerContinuous" vertical="center" wrapText="1"/>
    </xf>
    <xf numFmtId="38" fontId="4" fillId="0" borderId="16" xfId="2" applyNumberFormat="1" applyFont="1" applyBorder="1" applyAlignment="1">
      <alignment horizontal="center" vertical="center" wrapText="1"/>
    </xf>
    <xf numFmtId="38" fontId="4" fillId="0" borderId="17" xfId="2" applyNumberFormat="1" applyFont="1" applyBorder="1" applyAlignment="1">
      <alignment horizontal="center" vertical="center" wrapText="1"/>
    </xf>
    <xf numFmtId="177" fontId="12" fillId="0" borderId="16" xfId="2" applyNumberFormat="1" applyFont="1" applyBorder="1" applyAlignment="1">
      <alignment horizontal="centerContinuous" vertical="center"/>
    </xf>
    <xf numFmtId="177" fontId="12" fillId="0" borderId="9" xfId="2" applyNumberFormat="1" applyFont="1" applyBorder="1" applyAlignment="1">
      <alignment horizontal="centerContinuous" vertical="center"/>
    </xf>
    <xf numFmtId="179" fontId="12" fillId="0" borderId="16" xfId="2" applyNumberFormat="1" applyFont="1" applyBorder="1" applyAlignment="1">
      <alignment horizontal="centerContinuous" vertical="center"/>
    </xf>
    <xf numFmtId="38" fontId="4" fillId="0" borderId="17" xfId="2" applyNumberFormat="1" applyFont="1" applyBorder="1" applyAlignment="1">
      <alignment horizontal="centerContinuous" vertical="center" wrapText="1"/>
    </xf>
    <xf numFmtId="38" fontId="4" fillId="0" borderId="15" xfId="2" applyNumberFormat="1" applyFont="1" applyBorder="1" applyAlignment="1">
      <alignment horizontal="centerContinuous" vertical="center" wrapText="1"/>
    </xf>
    <xf numFmtId="38" fontId="4" fillId="0" borderId="4" xfId="2" applyNumberFormat="1" applyFont="1" applyFill="1" applyBorder="1" applyAlignment="1">
      <alignment horizontal="left" wrapText="1"/>
    </xf>
    <xf numFmtId="38" fontId="1" fillId="0" borderId="0" xfId="2" applyNumberFormat="1" applyFont="1" applyFill="1" applyAlignment="1">
      <alignment vertical="center"/>
    </xf>
    <xf numFmtId="177" fontId="11" fillId="0" borderId="0" xfId="2" applyNumberFormat="1" applyFont="1" applyAlignment="1"/>
    <xf numFmtId="178" fontId="11" fillId="0" borderId="0" xfId="2" applyNumberFormat="1" applyFont="1" applyAlignment="1"/>
    <xf numFmtId="179" fontId="11" fillId="0" borderId="0" xfId="2" applyNumberFormat="1" applyFont="1" applyFill="1" applyBorder="1" applyAlignment="1" applyProtection="1">
      <alignment horizontal="right" vertical="center"/>
      <protection locked="0"/>
    </xf>
    <xf numFmtId="182" fontId="11" fillId="0" borderId="26" xfId="4" quotePrefix="1" applyNumberFormat="1" applyFont="1" applyFill="1" applyBorder="1" applyAlignment="1">
      <alignment horizontal="right"/>
    </xf>
    <xf numFmtId="38" fontId="11" fillId="0" borderId="0" xfId="2" applyFont="1" applyBorder="1" applyAlignment="1">
      <alignment horizontal="left"/>
    </xf>
    <xf numFmtId="38" fontId="11" fillId="0" borderId="0" xfId="2" applyNumberFormat="1" applyFont="1" applyAlignment="1"/>
    <xf numFmtId="38" fontId="11" fillId="0" borderId="0" xfId="2" applyNumberFormat="1" applyFont="1" applyBorder="1" applyAlignment="1">
      <alignment horizontal="left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38" fontId="4" fillId="0" borderId="0" xfId="2" applyFont="1" applyAlignment="1">
      <alignment horizontal="center"/>
    </xf>
    <xf numFmtId="0" fontId="17" fillId="0" borderId="0" xfId="5" applyFont="1">
      <alignment vertical="center"/>
    </xf>
    <xf numFmtId="179" fontId="18" fillId="3" borderId="8" xfId="6" applyNumberFormat="1" applyFont="1" applyFill="1" applyBorder="1" applyAlignment="1">
      <alignment horizontal="right" vertical="center"/>
    </xf>
    <xf numFmtId="179" fontId="4" fillId="3" borderId="1" xfId="6" applyNumberFormat="1" applyFont="1" applyFill="1" applyBorder="1" applyAlignment="1">
      <alignment horizontal="right" vertical="center"/>
    </xf>
    <xf numFmtId="38" fontId="4" fillId="3" borderId="1" xfId="1" applyNumberFormat="1" applyFont="1" applyFill="1" applyBorder="1" applyAlignment="1">
      <alignment horizontal="right" vertical="center"/>
    </xf>
    <xf numFmtId="38" fontId="4" fillId="3" borderId="7" xfId="1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left" vertical="center"/>
    </xf>
    <xf numFmtId="179" fontId="18" fillId="3" borderId="19" xfId="6" applyNumberFormat="1" applyFont="1" applyFill="1" applyBorder="1" applyAlignment="1">
      <alignment horizontal="right" vertical="center"/>
    </xf>
    <xf numFmtId="179" fontId="4" fillId="3" borderId="2" xfId="6" applyNumberFormat="1" applyFont="1" applyFill="1" applyBorder="1" applyAlignment="1">
      <alignment horizontal="right" vertical="center"/>
    </xf>
    <xf numFmtId="38" fontId="4" fillId="3" borderId="6" xfId="1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left" vertical="center"/>
    </xf>
    <xf numFmtId="38" fontId="4" fillId="3" borderId="9" xfId="1" applyNumberFormat="1" applyFont="1" applyFill="1" applyBorder="1" applyAlignment="1">
      <alignment horizontal="right" vertical="center"/>
    </xf>
    <xf numFmtId="38" fontId="4" fillId="3" borderId="5" xfId="1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left" vertical="center"/>
    </xf>
    <xf numFmtId="179" fontId="4" fillId="3" borderId="8" xfId="6" applyNumberFormat="1" applyFont="1" applyFill="1" applyBorder="1" applyAlignment="1">
      <alignment horizontal="right" vertical="center"/>
    </xf>
    <xf numFmtId="179" fontId="4" fillId="3" borderId="19" xfId="6" applyNumberFormat="1" applyFont="1" applyFill="1" applyBorder="1" applyAlignment="1">
      <alignment horizontal="right" vertical="center"/>
    </xf>
    <xf numFmtId="38" fontId="4" fillId="3" borderId="4" xfId="1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left" vertical="center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1" xfId="1" applyNumberFormat="1" applyFont="1" applyFill="1" applyBorder="1" applyAlignment="1">
      <alignment horizontal="right" vertical="center"/>
    </xf>
    <xf numFmtId="38" fontId="6" fillId="2" borderId="7" xfId="1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left"/>
    </xf>
    <xf numFmtId="38" fontId="6" fillId="2" borderId="19" xfId="1" applyNumberFormat="1" applyFont="1" applyFill="1" applyBorder="1" applyAlignment="1">
      <alignment horizontal="right" vertical="center"/>
    </xf>
    <xf numFmtId="38" fontId="6" fillId="2" borderId="6" xfId="1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left" vertical="center"/>
    </xf>
    <xf numFmtId="38" fontId="6" fillId="2" borderId="5" xfId="1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left"/>
    </xf>
    <xf numFmtId="38" fontId="6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8" fontId="6" fillId="2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38" fontId="6" fillId="5" borderId="4" xfId="1" applyFont="1" applyFill="1" applyBorder="1" applyAlignment="1">
      <alignment horizontal="left" vertical="center" wrapText="1"/>
    </xf>
    <xf numFmtId="38" fontId="12" fillId="0" borderId="0" xfId="5" applyNumberFormat="1" applyFont="1">
      <alignment vertical="center"/>
    </xf>
    <xf numFmtId="0" fontId="6" fillId="2" borderId="4" xfId="0" applyNumberFormat="1" applyFont="1" applyFill="1" applyBorder="1" applyAlignment="1">
      <alignment horizontal="left" vertical="center" wrapText="1"/>
    </xf>
    <xf numFmtId="38" fontId="4" fillId="3" borderId="1" xfId="1" applyNumberFormat="1" applyFont="1" applyFill="1" applyBorder="1" applyAlignment="1">
      <alignment horizontal="center" vertical="center"/>
    </xf>
    <xf numFmtId="179" fontId="4" fillId="3" borderId="4" xfId="6" applyNumberFormat="1" applyFont="1" applyFill="1" applyBorder="1" applyAlignment="1">
      <alignment horizontal="right" vertical="center"/>
    </xf>
    <xf numFmtId="38" fontId="4" fillId="3" borderId="4" xfId="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38" fontId="6" fillId="2" borderId="1" xfId="0" applyNumberFormat="1" applyFont="1" applyFill="1" applyBorder="1" applyAlignment="1">
      <alignment horizontal="right" vertical="center"/>
    </xf>
    <xf numFmtId="38" fontId="6" fillId="2" borderId="8" xfId="1" applyNumberFormat="1" applyFont="1" applyFill="1" applyBorder="1" applyAlignment="1">
      <alignment horizontal="center" vertical="center"/>
    </xf>
    <xf numFmtId="38" fontId="6" fillId="2" borderId="4" xfId="0" applyNumberFormat="1" applyFont="1" applyFill="1" applyBorder="1" applyAlignment="1">
      <alignment horizontal="right" vertical="center"/>
    </xf>
    <xf numFmtId="38" fontId="9" fillId="4" borderId="1" xfId="2" applyNumberFormat="1" applyFont="1" applyFill="1" applyBorder="1" applyAlignment="1">
      <alignment horizontal="right" vertical="center"/>
    </xf>
    <xf numFmtId="38" fontId="6" fillId="2" borderId="26" xfId="1" applyNumberFormat="1" applyFont="1" applyFill="1" applyBorder="1" applyAlignment="1">
      <alignment horizontal="center" vertical="center"/>
    </xf>
    <xf numFmtId="38" fontId="9" fillId="4" borderId="4" xfId="2" applyNumberFormat="1" applyFont="1" applyFill="1" applyBorder="1" applyAlignment="1">
      <alignment horizontal="right" vertical="center"/>
    </xf>
    <xf numFmtId="38" fontId="6" fillId="2" borderId="0" xfId="1" applyNumberFormat="1" applyFont="1" applyFill="1" applyBorder="1" applyAlignment="1">
      <alignment horizontal="center" vertical="center"/>
    </xf>
    <xf numFmtId="38" fontId="6" fillId="2" borderId="9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13" fillId="0" borderId="0" xfId="5" applyFont="1" applyAlignment="1">
      <alignment vertical="center"/>
    </xf>
    <xf numFmtId="0" fontId="13" fillId="0" borderId="0" xfId="5" applyFont="1">
      <alignment vertical="center"/>
    </xf>
    <xf numFmtId="0" fontId="6" fillId="2" borderId="4" xfId="0" applyNumberFormat="1" applyFont="1" applyFill="1" applyBorder="1" applyAlignment="1">
      <alignment horizontal="left" vertical="center"/>
    </xf>
    <xf numFmtId="0" fontId="12" fillId="0" borderId="0" xfId="5" applyFont="1" applyAlignment="1">
      <alignment vertical="center"/>
    </xf>
    <xf numFmtId="38" fontId="4" fillId="6" borderId="5" xfId="2" applyFont="1" applyFill="1" applyBorder="1" applyAlignment="1">
      <alignment horizontal="center" vertical="center"/>
    </xf>
    <xf numFmtId="38" fontId="4" fillId="6" borderId="5" xfId="2" applyFont="1" applyFill="1" applyBorder="1" applyAlignment="1">
      <alignment horizontal="center" vertical="center" wrapText="1"/>
    </xf>
    <xf numFmtId="38" fontId="4" fillId="6" borderId="5" xfId="2" applyFont="1" applyFill="1" applyBorder="1" applyAlignment="1">
      <alignment horizontal="left" vertical="center"/>
    </xf>
    <xf numFmtId="0" fontId="1" fillId="0" borderId="0" xfId="5" applyFont="1">
      <alignment vertical="center"/>
    </xf>
    <xf numFmtId="0" fontId="11" fillId="0" borderId="0" xfId="5" applyNumberFormat="1" applyFont="1" applyAlignment="1">
      <alignment horizontal="right"/>
    </xf>
    <xf numFmtId="38" fontId="11" fillId="0" borderId="0" xfId="2" applyFont="1" applyBorder="1" applyAlignment="1">
      <alignment horizontal="right"/>
    </xf>
    <xf numFmtId="38" fontId="11" fillId="0" borderId="0" xfId="2" applyFont="1" applyBorder="1" applyAlignment="1">
      <alignment horizontal="center"/>
    </xf>
    <xf numFmtId="40" fontId="11" fillId="0" borderId="0" xfId="2" applyNumberFormat="1" applyFont="1" applyBorder="1" applyAlignment="1">
      <alignment horizontal="left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6"/>
    <cellStyle name="標準_０３八雲" xfId="5"/>
    <cellStyle name="標準_第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4&#24180;&#24230;_&#36947;&#21335;&#22320;&#22495;&#20445;&#20581;&#24773;&#22577;&#24180;&#22577;\HP\H24_1-17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"/>
      <sheetName val="5"/>
      <sheetName val="6"/>
      <sheetName val="7"/>
      <sheetName val="7-2"/>
      <sheetName val="8"/>
      <sheetName val="9"/>
      <sheetName val="10"/>
      <sheetName val="11"/>
      <sheetName val="12-1"/>
      <sheetName val="12-2"/>
      <sheetName val="12-3"/>
      <sheetName val="13"/>
      <sheetName val="14-1"/>
      <sheetName val="14-2"/>
      <sheetName val="14-3"/>
      <sheetName val="15"/>
      <sheetName val="16"/>
      <sheetName val="1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showOutlineSymbols="0" view="pageBreakPreview" zoomScaleNormal="25" zoomScaleSheetLayoutView="100" workbookViewId="0">
      <selection activeCell="C8" sqref="C8"/>
    </sheetView>
  </sheetViews>
  <sheetFormatPr defaultRowHeight="12"/>
  <cols>
    <col min="1" max="1" width="9.375" style="5" customWidth="1"/>
    <col min="2" max="2" width="14.25" style="1" customWidth="1"/>
    <col min="3" max="4" width="11.375" style="1" customWidth="1"/>
    <col min="5" max="5" width="10.25" style="1" customWidth="1"/>
    <col min="6" max="6" width="9.25" style="4" customWidth="1"/>
    <col min="7" max="7" width="11.875" style="3" customWidth="1"/>
    <col min="8" max="8" width="9.5" style="2" customWidth="1"/>
    <col min="9" max="9" width="3.125" style="1" customWidth="1"/>
    <col min="10" max="16384" width="9" style="1"/>
  </cols>
  <sheetData>
    <row r="1" spans="1:9" s="88" customFormat="1" ht="14.25">
      <c r="A1" s="93" t="s">
        <v>50</v>
      </c>
      <c r="B1" s="92"/>
      <c r="C1" s="92"/>
      <c r="D1" s="92"/>
      <c r="E1" s="92"/>
      <c r="F1" s="91"/>
      <c r="G1" s="90"/>
      <c r="H1" s="89"/>
    </row>
    <row r="2" spans="1:9" ht="12" customHeight="1">
      <c r="A2" s="87"/>
      <c r="B2" s="86" t="s">
        <v>49</v>
      </c>
      <c r="C2" s="85"/>
      <c r="D2" s="84"/>
      <c r="E2" s="83" t="s">
        <v>48</v>
      </c>
      <c r="F2" s="82" t="s">
        <v>47</v>
      </c>
      <c r="G2" s="81" t="s">
        <v>46</v>
      </c>
      <c r="H2" s="80" t="s">
        <v>45</v>
      </c>
      <c r="I2" s="10"/>
    </row>
    <row r="3" spans="1:9">
      <c r="A3" s="79"/>
      <c r="B3" s="78" t="s">
        <v>44</v>
      </c>
      <c r="C3" s="77" t="s">
        <v>43</v>
      </c>
      <c r="D3" s="77" t="s">
        <v>42</v>
      </c>
      <c r="E3" s="76" t="s">
        <v>41</v>
      </c>
      <c r="F3" s="75" t="s">
        <v>40</v>
      </c>
      <c r="G3" s="74" t="s">
        <v>39</v>
      </c>
      <c r="H3" s="73" t="s">
        <v>38</v>
      </c>
      <c r="I3" s="10"/>
    </row>
    <row r="4" spans="1:9" s="70" customFormat="1">
      <c r="A4" s="72" t="s">
        <v>37</v>
      </c>
      <c r="B4" s="48">
        <f>SUM(C4:D4)</f>
        <v>126659683</v>
      </c>
      <c r="C4" s="69">
        <v>61842865</v>
      </c>
      <c r="D4" s="69">
        <v>64816818</v>
      </c>
      <c r="E4" s="69">
        <v>54171475</v>
      </c>
      <c r="F4" s="47">
        <f>IF(SUM(B4/E4)=0,"-",SUM(B4/E4))</f>
        <v>2.3381250556681352</v>
      </c>
      <c r="G4" s="67">
        <v>377954.84</v>
      </c>
      <c r="H4" s="51">
        <f>IF(SUM(B4/G4)=0,"-",SUM(B4/G4))</f>
        <v>335.1185633712218</v>
      </c>
      <c r="I4" s="71"/>
    </row>
    <row r="5" spans="1:9" s="65" customFormat="1">
      <c r="A5" s="45" t="s">
        <v>36</v>
      </c>
      <c r="B5" s="35">
        <f>SUM(C5:D5)</f>
        <v>5474216</v>
      </c>
      <c r="C5" s="69">
        <v>2592061</v>
      </c>
      <c r="D5" s="69">
        <v>2882155</v>
      </c>
      <c r="E5" s="69">
        <v>2685761</v>
      </c>
      <c r="F5" s="68">
        <f>IF(SUM(B5/E5)=0,"-",SUM(B5/E5))</f>
        <v>2.0382364625891878</v>
      </c>
      <c r="G5" s="67">
        <v>83457</v>
      </c>
      <c r="H5" s="51">
        <f>IF(SUM(B5/G5)=0,"-",SUM(B5/G5))</f>
        <v>65.593251614603929</v>
      </c>
      <c r="I5" s="66"/>
    </row>
    <row r="6" spans="1:9" ht="33.75">
      <c r="A6" s="49" t="s">
        <v>35</v>
      </c>
      <c r="B6" s="64">
        <f>IF(SUM(B7,B16)=0,"-",SUM(B7,B16))</f>
        <v>400769</v>
      </c>
      <c r="C6" s="64">
        <f>IF(SUM(C7,C16)=0,"-",SUM(C7,C16))</f>
        <v>184776</v>
      </c>
      <c r="D6" s="64">
        <f>IF(SUM(D7,D16)=0,"-",SUM(D7,D16))</f>
        <v>215993</v>
      </c>
      <c r="E6" s="64">
        <f>IF(SUM(E7,E16)=0,"-",SUM(E7,E16))</f>
        <v>197724</v>
      </c>
      <c r="F6" s="63">
        <f>IF(SUM(B6/E6)=0,"-",SUM(B6/E6))</f>
        <v>2.0269112500252877</v>
      </c>
      <c r="G6" s="51">
        <f>IF(SUM(G7,G16)=0,"-",SUM(G7,G16))</f>
        <v>2669.67</v>
      </c>
      <c r="H6" s="51">
        <f>IF(SUM(B6/G6)=0,"-",SUM(B6/G6))</f>
        <v>150.11930313484439</v>
      </c>
      <c r="I6" s="10"/>
    </row>
    <row r="7" spans="1:9">
      <c r="A7" s="45" t="s">
        <v>34</v>
      </c>
      <c r="B7" s="44">
        <f>IF(SUM(B8:B15)=0,"-",SUM(B8:B15))</f>
        <v>123713</v>
      </c>
      <c r="C7" s="44">
        <f>IF(SUM(C8:C15)=0,"-",SUM(C8:C15))</f>
        <v>58332</v>
      </c>
      <c r="D7" s="44">
        <f>IF(SUM(D8:D15)=0,"-",SUM(D8:D15))</f>
        <v>65381</v>
      </c>
      <c r="E7" s="44">
        <f>IF(SUM(E8:E15)=0,"-",SUM(E8:E15))</f>
        <v>55181</v>
      </c>
      <c r="F7" s="63">
        <f>IF(SUM(B7/E7)=0,"-",SUM(B7/E7))</f>
        <v>2.2419492216523804</v>
      </c>
      <c r="G7" s="42">
        <f>IF(SUM(G8:G15)=0,"-",SUM(G8:G15))</f>
        <v>1991.72</v>
      </c>
      <c r="H7" s="51">
        <f>IF(SUM(B7/G7)=0,"-",SUM(B7/G7))</f>
        <v>62.113650513124334</v>
      </c>
      <c r="I7" s="10"/>
    </row>
    <row r="8" spans="1:9">
      <c r="A8" s="41" t="s">
        <v>33</v>
      </c>
      <c r="B8" s="35">
        <f>SUM(C8:D8)</f>
        <v>48779</v>
      </c>
      <c r="C8" s="62">
        <v>23067</v>
      </c>
      <c r="D8" s="62">
        <v>25712</v>
      </c>
      <c r="E8" s="60">
        <v>21439</v>
      </c>
      <c r="F8" s="32">
        <f>IF(SUM(B8/E8)=0,"-",SUM(B8/E8))</f>
        <v>2.2752460469238303</v>
      </c>
      <c r="G8" s="31">
        <v>397.3</v>
      </c>
      <c r="H8" s="30">
        <f>IF(SUM(B8/G8)=0,"-",SUM(B8/G8))</f>
        <v>122.77623961741756</v>
      </c>
      <c r="I8" s="10"/>
    </row>
    <row r="9" spans="1:9">
      <c r="A9" s="36" t="s">
        <v>32</v>
      </c>
      <c r="B9" s="35">
        <f>SUM(C9:D9)</f>
        <v>8892</v>
      </c>
      <c r="C9" s="61">
        <v>4246</v>
      </c>
      <c r="D9" s="61">
        <v>4646</v>
      </c>
      <c r="E9" s="60">
        <v>4418</v>
      </c>
      <c r="F9" s="32">
        <f>IF(SUM(B9/E9)=0,"-",SUM(B9/E9))</f>
        <v>2.0126754187415119</v>
      </c>
      <c r="G9" s="31">
        <v>293.12</v>
      </c>
      <c r="H9" s="30">
        <f>IF(SUM(B9/G9)=0,"-",SUM(B9/G9))</f>
        <v>30.335698689956331</v>
      </c>
      <c r="I9" s="10"/>
    </row>
    <row r="10" spans="1:9">
      <c r="A10" s="36" t="s">
        <v>31</v>
      </c>
      <c r="B10" s="35">
        <f>SUM(C10:D10)</f>
        <v>4965</v>
      </c>
      <c r="C10" s="61">
        <v>2324</v>
      </c>
      <c r="D10" s="61">
        <v>2641</v>
      </c>
      <c r="E10" s="60">
        <v>2319</v>
      </c>
      <c r="F10" s="32">
        <f>IF(SUM(B10/E10)=0,"-",SUM(B10/E10))</f>
        <v>2.1410090556274257</v>
      </c>
      <c r="G10" s="31">
        <v>187.25</v>
      </c>
      <c r="H10" s="30">
        <f>IF(SUM(B10/G10)=0,"-",SUM(B10/G10))</f>
        <v>26.515353805073431</v>
      </c>
      <c r="I10" s="10"/>
    </row>
    <row r="11" spans="1:9">
      <c r="A11" s="36" t="s">
        <v>30</v>
      </c>
      <c r="B11" s="35">
        <f>SUM(C11:D11)</f>
        <v>5042</v>
      </c>
      <c r="C11" s="61">
        <v>2436</v>
      </c>
      <c r="D11" s="61">
        <v>2606</v>
      </c>
      <c r="E11" s="60">
        <v>2110</v>
      </c>
      <c r="F11" s="32">
        <f>IF(SUM(B11/E11)=0,"-",SUM(B11/E11))</f>
        <v>2.3895734597156397</v>
      </c>
      <c r="G11" s="31">
        <v>196.67</v>
      </c>
      <c r="H11" s="30">
        <f>IF(SUM(B11/G11)=0,"-",SUM(B11/G11))</f>
        <v>25.636853612650636</v>
      </c>
      <c r="I11" s="10"/>
    </row>
    <row r="12" spans="1:9">
      <c r="A12" s="36" t="s">
        <v>29</v>
      </c>
      <c r="B12" s="35">
        <f>SUM(C12:D12)</f>
        <v>5053</v>
      </c>
      <c r="C12" s="61">
        <v>2376</v>
      </c>
      <c r="D12" s="61">
        <v>2677</v>
      </c>
      <c r="E12" s="60">
        <v>2438</v>
      </c>
      <c r="F12" s="32">
        <f>IF(SUM(B12/E12)=0,"-",SUM(B12/E12))</f>
        <v>2.0726004922067269</v>
      </c>
      <c r="G12" s="31">
        <v>221.89</v>
      </c>
      <c r="H12" s="30">
        <f>IF(SUM(B12/G12)=0,"-",SUM(B12/G12))</f>
        <v>22.772544954707289</v>
      </c>
      <c r="I12" s="10"/>
    </row>
    <row r="13" spans="1:9">
      <c r="A13" s="36" t="s">
        <v>28</v>
      </c>
      <c r="B13" s="35">
        <f>SUM(C13:D13)</f>
        <v>28864</v>
      </c>
      <c r="C13" s="61">
        <v>13309</v>
      </c>
      <c r="D13" s="61">
        <v>15555</v>
      </c>
      <c r="E13" s="60">
        <v>12846</v>
      </c>
      <c r="F13" s="32">
        <f>IF(SUM(B13/E13)=0,"-",SUM(B13/E13))</f>
        <v>2.2469251128756031</v>
      </c>
      <c r="G13" s="31">
        <v>216.61</v>
      </c>
      <c r="H13" s="30">
        <f>IF(SUM(B13/G13)=0,"-",SUM(B13/G13))</f>
        <v>133.25331240478278</v>
      </c>
      <c r="I13" s="10"/>
    </row>
    <row r="14" spans="1:9">
      <c r="A14" s="36" t="s">
        <v>27</v>
      </c>
      <c r="B14" s="35">
        <f>SUM(C14:D14)</f>
        <v>4462</v>
      </c>
      <c r="C14" s="61">
        <v>2172</v>
      </c>
      <c r="D14" s="61">
        <v>2290</v>
      </c>
      <c r="E14" s="60">
        <v>1826</v>
      </c>
      <c r="F14" s="32">
        <f>IF(SUM(B14/E14)=0,"-",SUM(B14/E14))</f>
        <v>2.4435925520262871</v>
      </c>
      <c r="G14" s="31">
        <v>110.61</v>
      </c>
      <c r="H14" s="30">
        <f>IF(SUM(B14/G14)=0,"-",SUM(B14/G14))</f>
        <v>40.339933098273214</v>
      </c>
      <c r="I14" s="10"/>
    </row>
    <row r="15" spans="1:9">
      <c r="A15" s="29" t="s">
        <v>26</v>
      </c>
      <c r="B15" s="35">
        <f>SUM(C15:D15)</f>
        <v>17656</v>
      </c>
      <c r="C15" s="61">
        <v>8402</v>
      </c>
      <c r="D15" s="61">
        <v>9254</v>
      </c>
      <c r="E15" s="60">
        <v>7785</v>
      </c>
      <c r="F15" s="55">
        <f>IF(SUM(B15/E15)=0,"-",SUM(B15/E15))</f>
        <v>2.2679511881824022</v>
      </c>
      <c r="G15" s="24">
        <v>368.27</v>
      </c>
      <c r="H15" s="23">
        <f>IF(SUM(B15/G15)=0,"-",SUM(B15/G15))</f>
        <v>47.943085236375488</v>
      </c>
      <c r="I15" s="10"/>
    </row>
    <row r="16" spans="1:9">
      <c r="A16" s="59" t="s">
        <v>25</v>
      </c>
      <c r="B16" s="48">
        <f>SUM(C16:D16)</f>
        <v>277056</v>
      </c>
      <c r="C16" s="58">
        <v>126444</v>
      </c>
      <c r="D16" s="57">
        <v>150612</v>
      </c>
      <c r="E16" s="56">
        <v>142543</v>
      </c>
      <c r="F16" s="55">
        <f>IF(SUM(B16/E16)=0,"-",SUM(B16/E16))</f>
        <v>1.9436661218018423</v>
      </c>
      <c r="G16" s="54">
        <v>677.95</v>
      </c>
      <c r="H16" s="30">
        <f>IF(SUM(B16/G16)=0,"-",SUM(B16/G16))</f>
        <v>408.66730584851388</v>
      </c>
      <c r="I16" s="10"/>
    </row>
    <row r="17" spans="1:11" ht="33.75">
      <c r="A17" s="49" t="s">
        <v>24</v>
      </c>
      <c r="B17" s="48">
        <f>B18</f>
        <v>26282</v>
      </c>
      <c r="C17" s="48">
        <f>C18</f>
        <v>12310</v>
      </c>
      <c r="D17" s="48">
        <f>D18</f>
        <v>13972</v>
      </c>
      <c r="E17" s="48">
        <f>E18</f>
        <v>11370</v>
      </c>
      <c r="F17" s="47">
        <f>F18</f>
        <v>2.3115215479331574</v>
      </c>
      <c r="G17" s="46">
        <f>G18</f>
        <v>1423.15</v>
      </c>
      <c r="H17" s="46">
        <f>H18</f>
        <v>18.467484102167724</v>
      </c>
      <c r="I17" s="10"/>
      <c r="K17" s="53"/>
    </row>
    <row r="18" spans="1:11">
      <c r="A18" s="52" t="s">
        <v>23</v>
      </c>
      <c r="B18" s="44">
        <f>IF(SUM(B19:B23)=0,"-",SUM(B19:B23))</f>
        <v>26282</v>
      </c>
      <c r="C18" s="44">
        <f>IF(SUM(C19:C23)=0,"-",SUM(C19:C23))</f>
        <v>12310</v>
      </c>
      <c r="D18" s="44">
        <f>IF(SUM(D19:D23)=0,"-",SUM(D19:D23))</f>
        <v>13972</v>
      </c>
      <c r="E18" s="44">
        <f>IF(SUM(E19:E23)=0,"-",SUM(E19:E23))</f>
        <v>11370</v>
      </c>
      <c r="F18" s="47">
        <f>IF(SUM(B18/E18)=0,"-",SUM(B18/E18))</f>
        <v>2.3115215479331574</v>
      </c>
      <c r="G18" s="42">
        <f>IF(SUM(G19:G23)=0,"-",SUM(G19:G23))</f>
        <v>1423.15</v>
      </c>
      <c r="H18" s="51">
        <f>IF(SUM(B18/G18)=0,"-",SUM(B18/G18))</f>
        <v>18.467484102167724</v>
      </c>
      <c r="I18" s="10"/>
    </row>
    <row r="19" spans="1:11">
      <c r="A19" s="50" t="s">
        <v>22</v>
      </c>
      <c r="B19" s="35">
        <f>SUM(C19:D19)</f>
        <v>9004</v>
      </c>
      <c r="C19" s="39">
        <v>4234</v>
      </c>
      <c r="D19" s="39">
        <v>4770</v>
      </c>
      <c r="E19" s="38">
        <v>3968</v>
      </c>
      <c r="F19" s="32">
        <f>IF(SUM(B19/E19)=0,"-",SUM(B19/E19))</f>
        <v>2.2691532258064515</v>
      </c>
      <c r="G19" s="37">
        <v>109.59</v>
      </c>
      <c r="H19" s="30">
        <f>IF(SUM(B19/G19)=0,"-",SUM(B19/G19))</f>
        <v>82.160781093165426</v>
      </c>
      <c r="I19" s="10"/>
    </row>
    <row r="20" spans="1:11">
      <c r="A20" s="50" t="s">
        <v>21</v>
      </c>
      <c r="B20" s="35">
        <f>SUM(C20:D20)</f>
        <v>5428</v>
      </c>
      <c r="C20" s="34">
        <v>2421</v>
      </c>
      <c r="D20" s="34">
        <v>3007</v>
      </c>
      <c r="E20" s="33">
        <v>2307</v>
      </c>
      <c r="F20" s="32">
        <f>IF(SUM(B20/E20)=0,"-",SUM(B20/E20))</f>
        <v>2.3528391850888601</v>
      </c>
      <c r="G20" s="31">
        <v>547.6</v>
      </c>
      <c r="H20" s="30">
        <f>IF(SUM(B20/G20)=0,"-",SUM(B20/G20))</f>
        <v>9.9123447772096416</v>
      </c>
      <c r="I20" s="10"/>
    </row>
    <row r="21" spans="1:11">
      <c r="A21" s="50" t="s">
        <v>20</v>
      </c>
      <c r="B21" s="35">
        <f>SUM(C21:D21)</f>
        <v>4409</v>
      </c>
      <c r="C21" s="34">
        <v>2102</v>
      </c>
      <c r="D21" s="34">
        <v>2307</v>
      </c>
      <c r="E21" s="33">
        <v>1868</v>
      </c>
      <c r="F21" s="32">
        <f>IF(SUM(B21/E21)=0,"-",SUM(B21/E21))</f>
        <v>2.3602783725910066</v>
      </c>
      <c r="G21" s="31">
        <v>460.42</v>
      </c>
      <c r="H21" s="30">
        <f>IF(SUM(B21/G21)=0,"-",SUM(B21/G21))</f>
        <v>9.5760392684939841</v>
      </c>
      <c r="I21" s="10"/>
    </row>
    <row r="22" spans="1:11">
      <c r="A22" s="50" t="s">
        <v>19</v>
      </c>
      <c r="B22" s="35">
        <f>SUM(C22:D22)</f>
        <v>4408</v>
      </c>
      <c r="C22" s="34">
        <v>2029</v>
      </c>
      <c r="D22" s="34">
        <v>2379</v>
      </c>
      <c r="E22" s="33">
        <v>1863</v>
      </c>
      <c r="F22" s="32">
        <f>IF(SUM(B22/E22)=0,"-",SUM(B22/E22))</f>
        <v>2.3660762211486848</v>
      </c>
      <c r="G22" s="31">
        <v>162.56</v>
      </c>
      <c r="H22" s="30">
        <f>IF(SUM(B22/G22)=0,"-",SUM(B22/G22))</f>
        <v>27.116141732283463</v>
      </c>
      <c r="I22" s="10"/>
    </row>
    <row r="23" spans="1:11">
      <c r="A23" s="50" t="s">
        <v>18</v>
      </c>
      <c r="B23" s="35">
        <f>SUM(C23:D23)</f>
        <v>3033</v>
      </c>
      <c r="C23" s="27">
        <v>1524</v>
      </c>
      <c r="D23" s="27">
        <v>1509</v>
      </c>
      <c r="E23" s="26">
        <v>1364</v>
      </c>
      <c r="F23" s="32">
        <f>IF(SUM(B23/E23)=0,"-",SUM(B23/E23))</f>
        <v>2.2236070381231672</v>
      </c>
      <c r="G23" s="24">
        <v>142.97999999999999</v>
      </c>
      <c r="H23" s="30">
        <f>IF(SUM(B23/G23)=0,"-",SUM(B23/G23))</f>
        <v>21.2127570289551</v>
      </c>
      <c r="I23" s="10"/>
    </row>
    <row r="24" spans="1:11" ht="33.75">
      <c r="A24" s="49" t="s">
        <v>17</v>
      </c>
      <c r="B24" s="48">
        <f>B25</f>
        <v>39867</v>
      </c>
      <c r="C24" s="48">
        <f>C25</f>
        <v>18980</v>
      </c>
      <c r="D24" s="48">
        <f>D25</f>
        <v>20887</v>
      </c>
      <c r="E24" s="48">
        <f>E25</f>
        <v>18783</v>
      </c>
      <c r="F24" s="47">
        <f>F25</f>
        <v>2.1225043922696054</v>
      </c>
      <c r="G24" s="46">
        <f>G25</f>
        <v>2473.63</v>
      </c>
      <c r="H24" s="46">
        <f>H25</f>
        <v>16.116800006468225</v>
      </c>
      <c r="I24" s="10"/>
    </row>
    <row r="25" spans="1:11">
      <c r="A25" s="45" t="s">
        <v>16</v>
      </c>
      <c r="B25" s="44">
        <f>IF(SUM(B26:B29)=0,"-",SUM(B26:B29))</f>
        <v>39867</v>
      </c>
      <c r="C25" s="44">
        <f>IF(SUM(C26:C29)=0,"-",SUM(C26:C29))</f>
        <v>18980</v>
      </c>
      <c r="D25" s="44">
        <f>IF(SUM(D26:D29)=0,"-",SUM(D26:D29))</f>
        <v>20887</v>
      </c>
      <c r="E25" s="44">
        <f>IF(SUM(E26:E29)=0,"-",SUM(E26:E29))</f>
        <v>18783</v>
      </c>
      <c r="F25" s="43">
        <f>IF(SUM(B25/E25)=0,"-",SUM(B25/E25))</f>
        <v>2.1225043922696054</v>
      </c>
      <c r="G25" s="42">
        <f>IF(SUM(G26:G29)=0,"-",SUM(G26:G29))</f>
        <v>2473.63</v>
      </c>
      <c r="H25" s="42">
        <f>IF(SUM(B25/G25)=0,"-",SUM(B25/G25))</f>
        <v>16.116800006468225</v>
      </c>
      <c r="I25" s="10"/>
    </row>
    <row r="26" spans="1:11">
      <c r="A26" s="41" t="s">
        <v>15</v>
      </c>
      <c r="B26" s="40">
        <f>SUM(C26:D26)</f>
        <v>18514</v>
      </c>
      <c r="C26" s="39">
        <v>8969</v>
      </c>
      <c r="D26" s="39">
        <v>9545</v>
      </c>
      <c r="E26" s="38">
        <v>8624</v>
      </c>
      <c r="F26" s="32">
        <f>IF(SUM(B26/E26)=0,"-",SUM(B26/E26))</f>
        <v>2.1467996289424862</v>
      </c>
      <c r="G26" s="37">
        <v>955.98</v>
      </c>
      <c r="H26" s="30">
        <f>IF(SUM(B26/G26)=0,"-",SUM(B26/G26))</f>
        <v>19.366513943806357</v>
      </c>
      <c r="I26" s="10"/>
    </row>
    <row r="27" spans="1:11">
      <c r="A27" s="36" t="s">
        <v>14</v>
      </c>
      <c r="B27" s="35">
        <f>SUM(C27:D27)</f>
        <v>5968</v>
      </c>
      <c r="C27" s="34">
        <v>2746</v>
      </c>
      <c r="D27" s="34">
        <v>3222</v>
      </c>
      <c r="E27" s="33">
        <v>3009</v>
      </c>
      <c r="F27" s="32">
        <f>IF(SUM(B27/E27)=0,"-",SUM(B27/E27))</f>
        <v>1.9833831837819873</v>
      </c>
      <c r="G27" s="31">
        <v>310.83999999999997</v>
      </c>
      <c r="H27" s="30">
        <f>IF(SUM(B27/G27)=0,"-",SUM(B27/G27))</f>
        <v>19.199588212585255</v>
      </c>
      <c r="I27" s="10"/>
    </row>
    <row r="28" spans="1:11">
      <c r="A28" s="36" t="s">
        <v>13</v>
      </c>
      <c r="B28" s="35">
        <f>SUM(C28:D28)</f>
        <v>5968</v>
      </c>
      <c r="C28" s="34">
        <v>2833</v>
      </c>
      <c r="D28" s="34">
        <v>3135</v>
      </c>
      <c r="E28" s="33">
        <v>2637</v>
      </c>
      <c r="F28" s="32">
        <f>IF(SUM(B28/E28)=0,"-",SUM(B28/E28))</f>
        <v>2.2631778536215394</v>
      </c>
      <c r="G28" s="31">
        <v>568.14</v>
      </c>
      <c r="H28" s="30">
        <f>IF(SUM(B28/G28)=0,"-",SUM(B28/G28))</f>
        <v>10.504453127750203</v>
      </c>
      <c r="I28" s="10"/>
    </row>
    <row r="29" spans="1:11">
      <c r="A29" s="29" t="s">
        <v>12</v>
      </c>
      <c r="B29" s="28">
        <f>SUM(C29:D29)</f>
        <v>9417</v>
      </c>
      <c r="C29" s="27">
        <v>4432</v>
      </c>
      <c r="D29" s="27">
        <v>4985</v>
      </c>
      <c r="E29" s="26">
        <v>4513</v>
      </c>
      <c r="F29" s="25">
        <f>IF(SUM(B29/E29)=0,"-",SUM(B29/E29))</f>
        <v>2.0866385996011521</v>
      </c>
      <c r="G29" s="24">
        <v>638.66999999999996</v>
      </c>
      <c r="H29" s="23">
        <f>IF(SUM(B29/G29)=0,"-",SUM(B29/G29))</f>
        <v>14.744703837662644</v>
      </c>
      <c r="I29" s="10"/>
    </row>
    <row r="30" spans="1:11" ht="13.5" customHeight="1">
      <c r="A30" s="22" t="s">
        <v>11</v>
      </c>
      <c r="B30" s="21"/>
      <c r="C30" s="14"/>
      <c r="D30" s="21"/>
      <c r="E30" s="21"/>
      <c r="F30" s="20"/>
      <c r="G30" s="19"/>
      <c r="H30" s="19"/>
      <c r="I30" s="10"/>
    </row>
    <row r="31" spans="1:11" ht="13.5" customHeight="1">
      <c r="A31" s="18" t="s">
        <v>10</v>
      </c>
      <c r="B31" s="17"/>
      <c r="C31" s="14"/>
      <c r="D31" s="17"/>
      <c r="E31" s="17"/>
      <c r="F31" s="16"/>
      <c r="G31" s="15"/>
      <c r="H31" s="15"/>
      <c r="I31" s="10"/>
    </row>
    <row r="32" spans="1:11" ht="14.25" customHeight="1">
      <c r="A32" s="6" t="s">
        <v>9</v>
      </c>
      <c r="B32" s="13"/>
      <c r="C32" s="14"/>
      <c r="D32" s="13"/>
      <c r="E32" s="13"/>
      <c r="F32" s="12"/>
      <c r="G32" s="11"/>
      <c r="H32" s="11"/>
    </row>
    <row r="33" spans="1:8">
      <c r="A33" s="6"/>
      <c r="B33" s="13"/>
      <c r="C33" s="14"/>
      <c r="D33" s="13"/>
      <c r="E33" s="13"/>
      <c r="F33" s="12"/>
      <c r="G33" s="11"/>
      <c r="H33" s="11"/>
    </row>
    <row r="34" spans="1:8">
      <c r="A34" s="6" t="s">
        <v>8</v>
      </c>
      <c r="C34" s="10"/>
    </row>
    <row r="35" spans="1:8">
      <c r="A35" s="9" t="s">
        <v>7</v>
      </c>
      <c r="B35" s="8"/>
      <c r="C35" s="8"/>
      <c r="D35" s="8"/>
      <c r="E35" s="8"/>
      <c r="F35" s="7"/>
    </row>
    <row r="36" spans="1:8">
      <c r="A36" s="6" t="s">
        <v>6</v>
      </c>
    </row>
    <row r="37" spans="1:8">
      <c r="A37" s="6" t="s">
        <v>5</v>
      </c>
    </row>
    <row r="38" spans="1:8">
      <c r="A38" s="6" t="s">
        <v>4</v>
      </c>
    </row>
    <row r="39" spans="1:8">
      <c r="A39" s="6" t="s">
        <v>3</v>
      </c>
    </row>
    <row r="40" spans="1:8">
      <c r="A40" s="6" t="s">
        <v>2</v>
      </c>
    </row>
    <row r="41" spans="1:8">
      <c r="A41" s="6" t="s">
        <v>1</v>
      </c>
    </row>
    <row r="42" spans="1:8">
      <c r="A42" s="6" t="s">
        <v>0</v>
      </c>
    </row>
  </sheetData>
  <mergeCells count="1">
    <mergeCell ref="B2:D2"/>
  </mergeCells>
  <phoneticPr fontId="3"/>
  <pageMargins left="0.78740157480314965" right="0.78740157480314965" top="0.78740157480314965" bottom="0.78740157480314965" header="0" footer="0"/>
  <headerFooter alignWithMargins="0">
    <oddHeader xml:space="preserve">&amp;C
</oddHeader>
  </headerFooter>
  <rowBreaks count="5" manualBreakCount="5">
    <brk id="4" min="52736" max="5" man="1"/>
    <brk id="8" min="45016" max="9" man="1"/>
    <brk id="9" max="9" man="1"/>
    <brk id="12" min="25760" max="13" man="1"/>
    <brk id="6472" min="7" max="257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showZeros="0" showOutlineSymbols="0" view="pageBreakPreview" zoomScaleNormal="100" zoomScaleSheetLayoutView="100" workbookViewId="0">
      <pane ySplit="6" topLeftCell="A7" activePane="bottomLeft" state="frozen"/>
      <selection activeCell="C8" sqref="C8"/>
      <selection pane="bottomLeft" activeCell="C8" sqref="C8"/>
    </sheetView>
  </sheetViews>
  <sheetFormatPr defaultRowHeight="12"/>
  <cols>
    <col min="1" max="1" width="10.625" style="100" customWidth="1"/>
    <col min="2" max="3" width="10.25" style="99" customWidth="1"/>
    <col min="4" max="4" width="8.5" style="98" customWidth="1"/>
    <col min="5" max="5" width="7.5" style="96" customWidth="1"/>
    <col min="6" max="6" width="9.5" style="96" customWidth="1"/>
    <col min="7" max="7" width="4.75" style="96" customWidth="1"/>
    <col min="8" max="8" width="10.625" style="96" customWidth="1"/>
    <col min="9" max="9" width="10.25" style="99" customWidth="1"/>
    <col min="10" max="10" width="10" style="98" customWidth="1"/>
    <col min="11" max="11" width="7.625" style="96" customWidth="1"/>
    <col min="12" max="12" width="9.625" style="97" customWidth="1"/>
    <col min="13" max="13" width="4.75" style="96" customWidth="1"/>
    <col min="14" max="14" width="11.375" style="95" hidden="1" customWidth="1"/>
    <col min="15" max="16384" width="9" style="94"/>
  </cols>
  <sheetData>
    <row r="1" spans="1:14" s="217" customFormat="1" ht="13.5">
      <c r="A1" s="224" t="s">
        <v>93</v>
      </c>
      <c r="B1" s="223"/>
      <c r="C1" s="223"/>
      <c r="D1" s="222"/>
      <c r="E1" s="218"/>
      <c r="F1" s="218"/>
      <c r="G1" s="218"/>
      <c r="H1" s="218"/>
      <c r="I1" s="221"/>
      <c r="J1" s="220"/>
      <c r="K1" s="218"/>
      <c r="L1" s="219"/>
      <c r="M1" s="218"/>
      <c r="N1" s="89"/>
    </row>
    <row r="2" spans="1:14" ht="33.75" customHeight="1">
      <c r="A2" s="216"/>
      <c r="B2" s="215" t="s">
        <v>92</v>
      </c>
      <c r="C2" s="214" t="s">
        <v>91</v>
      </c>
      <c r="D2" s="213"/>
      <c r="E2" s="212"/>
      <c r="F2" s="211"/>
      <c r="G2" s="211"/>
      <c r="H2" s="210" t="s">
        <v>90</v>
      </c>
      <c r="I2" s="209"/>
      <c r="J2" s="209"/>
      <c r="K2" s="209"/>
      <c r="L2" s="209"/>
      <c r="M2" s="208"/>
      <c r="N2" s="101"/>
    </row>
    <row r="3" spans="1:14" s="196" customFormat="1" ht="24" customHeight="1">
      <c r="A3" s="207"/>
      <c r="B3" s="206"/>
      <c r="C3" s="205" t="s">
        <v>87</v>
      </c>
      <c r="D3" s="201" t="s">
        <v>89</v>
      </c>
      <c r="E3" s="204" t="s">
        <v>88</v>
      </c>
      <c r="F3" s="203" t="s">
        <v>84</v>
      </c>
      <c r="G3" s="198" t="s">
        <v>83</v>
      </c>
      <c r="H3" s="198"/>
      <c r="I3" s="202" t="s">
        <v>87</v>
      </c>
      <c r="J3" s="201" t="s">
        <v>86</v>
      </c>
      <c r="K3" s="200" t="s">
        <v>85</v>
      </c>
      <c r="L3" s="199" t="s">
        <v>84</v>
      </c>
      <c r="M3" s="198" t="s">
        <v>83</v>
      </c>
      <c r="N3" s="197"/>
    </row>
    <row r="4" spans="1:14" ht="13.5" customHeight="1">
      <c r="A4" s="195"/>
      <c r="B4" s="194" t="s">
        <v>82</v>
      </c>
      <c r="C4" s="193" t="s">
        <v>41</v>
      </c>
      <c r="D4" s="187" t="s">
        <v>81</v>
      </c>
      <c r="E4" s="192" t="s">
        <v>80</v>
      </c>
      <c r="F4" s="191" t="s">
        <v>79</v>
      </c>
      <c r="G4" s="190" t="s">
        <v>78</v>
      </c>
      <c r="H4" s="189"/>
      <c r="I4" s="188" t="s">
        <v>77</v>
      </c>
      <c r="J4" s="187" t="s">
        <v>76</v>
      </c>
      <c r="K4" s="185" t="s">
        <v>75</v>
      </c>
      <c r="L4" s="186" t="s">
        <v>74</v>
      </c>
      <c r="M4" s="185" t="s">
        <v>73</v>
      </c>
      <c r="N4" s="184" t="s">
        <v>72</v>
      </c>
    </row>
    <row r="5" spans="1:14" s="171" customFormat="1" ht="11.25">
      <c r="A5" s="52" t="s">
        <v>37</v>
      </c>
      <c r="B5" s="179">
        <v>126925843</v>
      </c>
      <c r="C5" s="179">
        <v>127767994</v>
      </c>
      <c r="D5" s="127">
        <f>IF(SUM(C5-B5)=0,"-",SUM(C5-B5))</f>
        <v>842151</v>
      </c>
      <c r="E5" s="174">
        <f>IF(SUM(D5/B5*100)=0,"-",SUM(D5/B5*100))</f>
        <v>0.66349844924803847</v>
      </c>
      <c r="F5" s="183">
        <v>49566305</v>
      </c>
      <c r="G5" s="123">
        <f>IF(C5/F5=0,"-",C5/F5)</f>
        <v>2.5777187547064484</v>
      </c>
      <c r="H5" s="182"/>
      <c r="I5" s="181">
        <v>128057352</v>
      </c>
      <c r="J5" s="127">
        <f>IF(SUM(I5-C5)=0," -",SUM(I5-C5))</f>
        <v>289358</v>
      </c>
      <c r="K5" s="169">
        <f>IF(SUM(J5/C5*100)=0,"-",SUM(J5/C5*100))</f>
        <v>0.22647142757833391</v>
      </c>
      <c r="L5" s="175">
        <v>51950504</v>
      </c>
      <c r="M5" s="123">
        <f>IF(I5/L5=0,"-",I5/L5)</f>
        <v>2.4649876736518284</v>
      </c>
      <c r="N5" s="167">
        <v>125612633</v>
      </c>
    </row>
    <row r="6" spans="1:14" s="171" customFormat="1" ht="11.25">
      <c r="A6" s="135" t="s">
        <v>36</v>
      </c>
      <c r="B6" s="180">
        <v>5683062</v>
      </c>
      <c r="C6" s="179">
        <v>5627737</v>
      </c>
      <c r="D6" s="130">
        <f>IF(SUM(C6-B6)=0,"-",SUM(C6-B6))</f>
        <v>-55325</v>
      </c>
      <c r="E6" s="178">
        <f>IF(SUM(D6/B6*100)=0,"-",SUM(D6/B6*100))</f>
        <v>-0.97350688766020854</v>
      </c>
      <c r="F6" s="177">
        <v>2380251</v>
      </c>
      <c r="G6" s="131">
        <f>IF(C6/F6=0,"-",C6/F6)</f>
        <v>2.3643460290532383</v>
      </c>
      <c r="H6" s="138"/>
      <c r="I6" s="176">
        <v>5506419</v>
      </c>
      <c r="J6" s="130">
        <f>IF(SUM(I6-C6)=0," -",SUM(I6-C6))</f>
        <v>-121318</v>
      </c>
      <c r="K6" s="168">
        <f>IF(SUM(J6/C6*100)=0,"-",SUM(J6/C6*100))</f>
        <v>-2.1557155211766292</v>
      </c>
      <c r="L6" s="175">
        <v>2424317</v>
      </c>
      <c r="M6" s="131">
        <f>IF(I6/L6=0,"-",I6/L6)</f>
        <v>2.2713279657734531</v>
      </c>
      <c r="N6" s="172" t="e">
        <f>IF(SUM(N8,N23,N25,#REF!,#REF!,#REF!,#REF!,#REF!,#REF!,#REF!,#REF!,#REF!,#REF!,#REF!,#REF!,#REF!,#REF!,#REF!,#REF!,#REF!,#REF!,#REF!,#REF!,#REF!,#REF!,#REF!,#REF!,#REF!,#REF!,#REF!)=0,"-",SUM(N8,N23,N25,#REF!,#REF!,#REF!,#REF!,#REF!,#REF!,#REF!,#REF!,#REF!,#REF!,#REF!,#REF!,#REF!,#REF!,#REF!,#REF!,#REF!,#REF!,#REF!,#REF!,#REF!,#REF!,#REF!,#REF!,#REF!,#REF!,#REF!))</f>
        <v>#REF!</v>
      </c>
    </row>
    <row r="7" spans="1:14" s="171" customFormat="1" ht="33.75">
      <c r="A7" s="49" t="s">
        <v>35</v>
      </c>
      <c r="B7" s="173">
        <f>IF(SUM(B8,B18)=0,"-",SUM(B8,B18))</f>
        <v>436009</v>
      </c>
      <c r="C7" s="173">
        <f>IF(SUM(C8,C18)=0,"-",SUM(C8,C18))</f>
        <v>422301</v>
      </c>
      <c r="D7" s="149">
        <f>IF(SUM(C7-B7)=0,"-",SUM(C7-B7))</f>
        <v>-13708</v>
      </c>
      <c r="E7" s="174">
        <f>IF(SUM(D7/B7*100)=0,"-",SUM(D7/B7*100))</f>
        <v>-3.1439717987472733</v>
      </c>
      <c r="F7" s="173">
        <f>IF(SUM(F8,F18)=0,"-",SUM(F8,F18))</f>
        <v>176620</v>
      </c>
      <c r="G7" s="123">
        <f>IF(C7/F7=0,"-",C7/F7)</f>
        <v>2.3910146076322047</v>
      </c>
      <c r="H7" s="123"/>
      <c r="I7" s="173">
        <f>IF(SUM(I8,I18)=0,"-",SUM(I8,I18))</f>
        <v>402525</v>
      </c>
      <c r="J7" s="127">
        <f>IF(SUM(I7-C7)=0," -",SUM(I7-C7))</f>
        <v>-19776</v>
      </c>
      <c r="K7" s="169">
        <f>IF(SUM(J7/C7*100)=0,"-",SUM(J7/C7*100))</f>
        <v>-4.6829157401947903</v>
      </c>
      <c r="L7" s="173">
        <f>IF(SUM(L8,L18)=0,"-",SUM(L8,L18))</f>
        <v>174740</v>
      </c>
      <c r="M7" s="123">
        <f>IF(I7/L7=0,"-",I7/L7)</f>
        <v>2.3035652970127045</v>
      </c>
      <c r="N7" s="172"/>
    </row>
    <row r="8" spans="1:14" ht="11.25">
      <c r="A8" s="135" t="s">
        <v>71</v>
      </c>
      <c r="B8" s="134">
        <f>IF(SUM(B9:B17)=0,"-",SUM(B9:B17))</f>
        <v>130698</v>
      </c>
      <c r="C8" s="170">
        <f>IF(SUM(C9:C17)=0,"-",SUM(C9:C17))</f>
        <v>128037</v>
      </c>
      <c r="D8" s="149">
        <f>IF(SUM(C8-B8)=0,"-",SUM(C8-B8))</f>
        <v>-2661</v>
      </c>
      <c r="E8" s="169">
        <f>IF(SUM(D8/B8*100)=0,"-",SUM(D8/B8*100))</f>
        <v>-2.0359913694165175</v>
      </c>
      <c r="F8" s="132">
        <f>IF(SUM(F9:F17)=0,"-",SUM(F9:F17))</f>
        <v>48209</v>
      </c>
      <c r="G8" s="131">
        <f>IF(C8/F8=0,"-",C8/F8)</f>
        <v>2.6558733846377232</v>
      </c>
      <c r="H8" s="138"/>
      <c r="I8" s="129">
        <f>IF(SUM(I9:I17)=0,"-",SUM(I9:I17))</f>
        <v>123398</v>
      </c>
      <c r="J8" s="130">
        <f>IF(SUM(I8-C8)=0," -",SUM(I8-C8))</f>
        <v>-4639</v>
      </c>
      <c r="K8" s="168">
        <f>IF(SUM(J8/C8*100)=0,"-",SUM(J8/C8*100))</f>
        <v>-3.62317142700938</v>
      </c>
      <c r="L8" s="129">
        <f>IF(SUM(L9:L17)=0,"-",SUM(L9:L17))</f>
        <v>48560</v>
      </c>
      <c r="M8" s="131">
        <f>IF(I8/L8=0,"-",I8/L8)</f>
        <v>2.5411449752883031</v>
      </c>
      <c r="N8" s="167" t="e">
        <f>IF(SUM(N9:N24)=0,"-",SUM(N9:N24))</f>
        <v>#REF!</v>
      </c>
    </row>
    <row r="9" spans="1:14" ht="11.25">
      <c r="A9" s="50" t="s">
        <v>70</v>
      </c>
      <c r="B9" s="161">
        <v>11108</v>
      </c>
      <c r="C9" s="155">
        <v>10121</v>
      </c>
      <c r="D9" s="149">
        <f>IF(SUM(C9-B9)=0,"-",SUM(C9-B9))</f>
        <v>-987</v>
      </c>
      <c r="E9" s="125">
        <f>IF(SUM(D9/B9*100)=0,"-",SUM(D9/B9*100))</f>
        <v>-8.885487936622253</v>
      </c>
      <c r="F9" s="155">
        <v>4203</v>
      </c>
      <c r="G9" s="117">
        <f>IF(C9/F9=0,"-",C9/F9)</f>
        <v>2.4080418748512966</v>
      </c>
      <c r="H9" s="166" t="s">
        <v>70</v>
      </c>
      <c r="I9" s="159">
        <v>8748</v>
      </c>
      <c r="J9" s="127">
        <f>IF(SUM(I9-C9)=0," -",SUM(I9-C9))</f>
        <v>-1373</v>
      </c>
      <c r="K9" s="125">
        <f>IF(SUM(J9/C9*100)=0,"-",SUM(J9/C9*100))</f>
        <v>-13.56585317656358</v>
      </c>
      <c r="L9" s="158">
        <v>3959</v>
      </c>
      <c r="M9" s="117">
        <f>IF(I9/L9=0,"-",I9/L9)</f>
        <v>2.2096489012376863</v>
      </c>
      <c r="N9" s="165" t="e">
        <f>IF(SUM(#REF!)=0,"-",SUM(#REF!))</f>
        <v>#REF!</v>
      </c>
    </row>
    <row r="10" spans="1:14" ht="11.25">
      <c r="A10" s="50" t="s">
        <v>69</v>
      </c>
      <c r="B10" s="161">
        <v>6795</v>
      </c>
      <c r="C10" s="160">
        <v>5897</v>
      </c>
      <c r="D10" s="133">
        <f>IF(SUM(C10-B10)=0,"-",SUM(C10-B10))</f>
        <v>-898</v>
      </c>
      <c r="E10" s="119">
        <f>IF(SUM(D10/B10*100)=0,"-",SUM(D10/B10*100))</f>
        <v>-13.215599705665932</v>
      </c>
      <c r="F10" s="160">
        <v>2340</v>
      </c>
      <c r="G10" s="117">
        <f>IF(C10/F10=0,"-",C10/F10)</f>
        <v>2.52008547008547</v>
      </c>
      <c r="H10" s="147" t="s">
        <v>69</v>
      </c>
      <c r="I10" s="159">
        <v>5114</v>
      </c>
      <c r="J10" s="120">
        <f>IF(SUM(I10-C10)=0," -",SUM(I10-C10))</f>
        <v>-783</v>
      </c>
      <c r="K10" s="119">
        <f>IF(SUM(J10/C10*100)=0,"-",SUM(J10/C10*100))</f>
        <v>-13.277937934542988</v>
      </c>
      <c r="L10" s="158">
        <v>2194</v>
      </c>
      <c r="M10" s="117">
        <f>IF(I10/L10=0,"-",I10/L10)</f>
        <v>2.3309024612579763</v>
      </c>
      <c r="N10" s="165" t="e">
        <f>IF(SUM(#REF!)=0,"-",SUM(#REF!))</f>
        <v>#REF!</v>
      </c>
    </row>
    <row r="11" spans="1:14" ht="11.25">
      <c r="A11" s="50" t="s">
        <v>68</v>
      </c>
      <c r="B11" s="161">
        <v>5832</v>
      </c>
      <c r="C11" s="160">
        <v>5447</v>
      </c>
      <c r="D11" s="133">
        <f>IF(SUM(C11-B11)=0,"-",SUM(C11-B11))</f>
        <v>-385</v>
      </c>
      <c r="E11" s="119">
        <f>IF(SUM(D11/B11*100)=0,"-",SUM(D11/B11*100))</f>
        <v>-6.6015089163237315</v>
      </c>
      <c r="F11" s="160">
        <v>2050</v>
      </c>
      <c r="G11" s="117">
        <f>IF(C11/F11=0,"-",C11/F11)</f>
        <v>2.6570731707317075</v>
      </c>
      <c r="H11" s="147" t="s">
        <v>68</v>
      </c>
      <c r="I11" s="159">
        <v>5074</v>
      </c>
      <c r="J11" s="120">
        <f>IF(SUM(I11-C11)=0," -",SUM(I11-C11))</f>
        <v>-373</v>
      </c>
      <c r="K11" s="119">
        <f>IF(SUM(J11/C11*100)=0,"-",SUM(J11/C11*100))</f>
        <v>-6.8478061318156787</v>
      </c>
      <c r="L11" s="158">
        <v>2009</v>
      </c>
      <c r="M11" s="117">
        <f>IF(I11/L11=0,"-",I11/L11)</f>
        <v>2.5256346441015429</v>
      </c>
      <c r="N11" s="109" t="e">
        <f>IF(SUM(#REF!)=0,"-",SUM(#REF!))</f>
        <v>#REF!</v>
      </c>
    </row>
    <row r="12" spans="1:14" ht="11.25">
      <c r="A12" s="50" t="s">
        <v>67</v>
      </c>
      <c r="B12" s="161">
        <v>6665</v>
      </c>
      <c r="C12" s="160">
        <v>6024</v>
      </c>
      <c r="D12" s="133">
        <f>IF(SUM(C12-B12)=0,"-",SUM(C12-B12))</f>
        <v>-641</v>
      </c>
      <c r="E12" s="119">
        <f>IF(SUM(D12/B12*100)=0,"-",SUM(D12/B12*100))</f>
        <v>-9.6174043510877709</v>
      </c>
      <c r="F12" s="160">
        <v>2465</v>
      </c>
      <c r="G12" s="117">
        <f>IF(C12/F12=0,"-",C12/F12)</f>
        <v>2.4438133874239352</v>
      </c>
      <c r="H12" s="147" t="s">
        <v>67</v>
      </c>
      <c r="I12" s="159">
        <v>5341</v>
      </c>
      <c r="J12" s="120">
        <f>IF(SUM(I12-C12)=0," -",SUM(I12-C12))</f>
        <v>-683</v>
      </c>
      <c r="K12" s="119">
        <f>IF(SUM(J12/C12*100)=0,"-",SUM(J12/C12*100))</f>
        <v>-11.337981407702523</v>
      </c>
      <c r="L12" s="158">
        <v>2317</v>
      </c>
      <c r="M12" s="117">
        <f>IF(I12/L12=0,"-",I12/L12)</f>
        <v>2.3051359516616312</v>
      </c>
      <c r="N12" s="109" t="e">
        <f>IF(SUM(#REF!)=0,"-",SUM(#REF!))</f>
        <v>#REF!</v>
      </c>
    </row>
    <row r="13" spans="1:14" ht="11.25">
      <c r="A13" s="50" t="s">
        <v>66</v>
      </c>
      <c r="B13" s="161">
        <v>35777</v>
      </c>
      <c r="C13" s="160">
        <v>37258</v>
      </c>
      <c r="D13" s="133">
        <f>IF(SUM(C13-B13)=0,"-",SUM(C13-B13))</f>
        <v>1481</v>
      </c>
      <c r="E13" s="119">
        <f>IF(SUM(D13/B13*100)=0,"-",SUM(D13/B13*100))</f>
        <v>4.1395309835928114</v>
      </c>
      <c r="F13" s="160">
        <v>14122</v>
      </c>
      <c r="G13" s="117">
        <f>IF(C13/F13=0,"-",C13/F13)</f>
        <v>2.6382948590851156</v>
      </c>
      <c r="H13" s="147" t="s">
        <v>65</v>
      </c>
      <c r="I13" s="164">
        <v>48032</v>
      </c>
      <c r="J13" s="120">
        <f>IF(SUM(I13-C13)=0," -",SUM(I13-C13))</f>
        <v>10774</v>
      </c>
      <c r="K13" s="119">
        <f>IF(SUM(J13/C13*100)=0,"-",SUM(J13/C13*100))</f>
        <v>28.917279510440714</v>
      </c>
      <c r="L13" s="158">
        <v>18412</v>
      </c>
      <c r="M13" s="117">
        <f>IF(I13/L13=0,"-",I13/L13)</f>
        <v>2.6087334347164894</v>
      </c>
      <c r="N13" s="109" t="e">
        <f>IF(SUM(#REF!)=0,"-",SUM(#REF!))</f>
        <v>#REF!</v>
      </c>
    </row>
    <row r="14" spans="1:14" ht="11.25">
      <c r="A14" s="50" t="s">
        <v>64</v>
      </c>
      <c r="B14" s="161">
        <v>11027</v>
      </c>
      <c r="C14" s="160">
        <v>10798</v>
      </c>
      <c r="D14" s="133">
        <f>IF(SUM(C14-B14)=0,"-",SUM(C14-B14))</f>
        <v>-229</v>
      </c>
      <c r="E14" s="119">
        <f>IF(SUM(D14/B14*100)=0,"-",SUM(D14/B14*100))</f>
        <v>-2.0767207762764124</v>
      </c>
      <c r="F14" s="160">
        <v>3657</v>
      </c>
      <c r="G14" s="117">
        <f>IF(C14/F14=0,"-",C14/F14)</f>
        <v>2.9526934645884606</v>
      </c>
      <c r="H14" s="147" t="s">
        <v>63</v>
      </c>
      <c r="I14" s="163" t="s">
        <v>63</v>
      </c>
      <c r="J14" s="120" t="s">
        <v>63</v>
      </c>
      <c r="K14" s="119" t="s">
        <v>63</v>
      </c>
      <c r="L14" s="162" t="s">
        <v>63</v>
      </c>
      <c r="M14" s="117" t="s">
        <v>63</v>
      </c>
      <c r="N14" s="109" t="e">
        <f>IF(SUM(#REF!)=0,"-",SUM(#REF!))</f>
        <v>#REF!</v>
      </c>
    </row>
    <row r="15" spans="1:14" ht="11.25">
      <c r="A15" s="50" t="s">
        <v>62</v>
      </c>
      <c r="B15" s="161">
        <v>28354</v>
      </c>
      <c r="C15" s="160">
        <v>28424</v>
      </c>
      <c r="D15" s="133">
        <f>IF(SUM(C15-B15)=0,"-",SUM(C15-B15))</f>
        <v>70</v>
      </c>
      <c r="E15" s="119">
        <f>IF(SUM(D15/B15*100)=0,"-",SUM(D15/B15*100))</f>
        <v>0.24687874726669959</v>
      </c>
      <c r="F15" s="160">
        <v>10363</v>
      </c>
      <c r="G15" s="117">
        <f>IF(C15/F15=0,"-",C15/F15)</f>
        <v>2.7428350863649524</v>
      </c>
      <c r="H15" s="147" t="s">
        <v>62</v>
      </c>
      <c r="I15" s="159">
        <v>28463</v>
      </c>
      <c r="J15" s="120">
        <f>IF(SUM(I15-C15)=0," -",SUM(I15-C15))</f>
        <v>39</v>
      </c>
      <c r="K15" s="119">
        <f>IF(SUM(J15/C15*100)=0,"-",SUM(J15/C15*100))</f>
        <v>0.13720799324514493</v>
      </c>
      <c r="L15" s="158">
        <v>10891</v>
      </c>
      <c r="M15" s="117">
        <f>IF(I15/L15=0,"-",I15/L15)</f>
        <v>2.6134422918005691</v>
      </c>
      <c r="N15" s="109" t="e">
        <f>IF(SUM(#REF!)=0,"-",SUM(#REF!))</f>
        <v>#REF!</v>
      </c>
    </row>
    <row r="16" spans="1:14" ht="11.25">
      <c r="A16" s="50" t="s">
        <v>61</v>
      </c>
      <c r="B16" s="161">
        <v>4907</v>
      </c>
      <c r="C16" s="160">
        <v>4919</v>
      </c>
      <c r="D16" s="133">
        <f>IF(SUM(C16-B16)=0,"-",SUM(C16-B16))</f>
        <v>12</v>
      </c>
      <c r="E16" s="119">
        <f>IF(SUM(D16/B16*100)=0,"-",SUM(D16/B16*100))</f>
        <v>0.24454860403505196</v>
      </c>
      <c r="F16" s="160">
        <v>1646</v>
      </c>
      <c r="G16" s="117">
        <f>IF(C16/F16=0,"-",C16/F16)</f>
        <v>2.9884568651275818</v>
      </c>
      <c r="H16" s="147" t="s">
        <v>61</v>
      </c>
      <c r="I16" s="159">
        <v>4767</v>
      </c>
      <c r="J16" s="120">
        <f>IF(SUM(I16-C16)=0," -",SUM(I16-C16))</f>
        <v>-152</v>
      </c>
      <c r="K16" s="119">
        <f>IF(SUM(J16/C16*100)=0,"-",SUM(J16/C16*100))</f>
        <v>-3.0900589550721693</v>
      </c>
      <c r="L16" s="158">
        <v>1675</v>
      </c>
      <c r="M16" s="117">
        <f>IF(I16/L16=0,"-",I16/L16)</f>
        <v>2.8459701492537315</v>
      </c>
      <c r="N16" s="109" t="e">
        <f>IF(SUM(#REF!)=0,"-",SUM(#REF!))</f>
        <v>#REF!</v>
      </c>
    </row>
    <row r="17" spans="1:14" ht="11.25">
      <c r="A17" s="50" t="s">
        <v>60</v>
      </c>
      <c r="B17" s="161">
        <v>20233</v>
      </c>
      <c r="C17" s="160">
        <v>19149</v>
      </c>
      <c r="D17" s="133">
        <f>IF(SUM(C17-B17)=0,"-",SUM(C17-B17))</f>
        <v>-1084</v>
      </c>
      <c r="E17" s="119">
        <f>IF(SUM(D17/B17*100)=0,"-",SUM(D17/B17*100))</f>
        <v>-5.3575841447140808</v>
      </c>
      <c r="F17" s="160">
        <v>7363</v>
      </c>
      <c r="G17" s="117">
        <f>IF(C17/F17=0,"-",C17/F17)</f>
        <v>2.6007062338720632</v>
      </c>
      <c r="H17" s="147" t="s">
        <v>60</v>
      </c>
      <c r="I17" s="159">
        <v>17859</v>
      </c>
      <c r="J17" s="120">
        <f>IF(SUM(I17-C17)=0," -",SUM(I17-C17))</f>
        <v>-1290</v>
      </c>
      <c r="K17" s="119">
        <f>IF(SUM(J17/C17*100)=0,"-",SUM(J17/C17*100))</f>
        <v>-6.736644211185963</v>
      </c>
      <c r="L17" s="158">
        <v>7103</v>
      </c>
      <c r="M17" s="117">
        <f>IF(I17/L17=0,"-",I17/L17)</f>
        <v>2.5142897367309587</v>
      </c>
      <c r="N17" s="109" t="e">
        <f>IF(SUM(#REF!)=0,"-",SUM(#REF!))</f>
        <v>#REF!</v>
      </c>
    </row>
    <row r="18" spans="1:14" ht="11.25">
      <c r="A18" s="157" t="s">
        <v>59</v>
      </c>
      <c r="B18" s="156">
        <v>305311</v>
      </c>
      <c r="C18" s="155">
        <v>294264</v>
      </c>
      <c r="D18" s="140">
        <f>IF(SUM(C18-B18)=0,"-",SUM(C18-B18))</f>
        <v>-11047</v>
      </c>
      <c r="E18" s="136">
        <f>IF(SUM(D18/B18*100)=0,"-",SUM(D18/B18*100))</f>
        <v>-3.6182777561240833</v>
      </c>
      <c r="F18" s="155">
        <v>128411</v>
      </c>
      <c r="G18" s="131">
        <f>IF(C18/F18=0,"-",C18/F18)</f>
        <v>2.2915793818286594</v>
      </c>
      <c r="H18" s="154" t="s">
        <v>59</v>
      </c>
      <c r="I18" s="153">
        <v>279127</v>
      </c>
      <c r="J18" s="130">
        <f>IF(SUM(I18-C18)=0," -",SUM(I18-C18))</f>
        <v>-15137</v>
      </c>
      <c r="K18" s="136">
        <f>IF(SUM(J18/C18*100)=0,"-",SUM(J18/C18*100))</f>
        <v>-5.1440203354810645</v>
      </c>
      <c r="L18" s="152">
        <v>126180</v>
      </c>
      <c r="M18" s="131">
        <f>IF(I18/L18=0,"-",I18/L18)</f>
        <v>2.2121334601363132</v>
      </c>
      <c r="N18" s="109" t="e">
        <f>IF(SUM(#REF!)=0,"-",SUM(#REF!))</f>
        <v>#REF!</v>
      </c>
    </row>
    <row r="19" spans="1:14" ht="33.75">
      <c r="A19" s="49" t="s">
        <v>24</v>
      </c>
      <c r="B19" s="134">
        <f>B20</f>
        <v>32280</v>
      </c>
      <c r="C19" s="134">
        <f>C20</f>
        <v>29782</v>
      </c>
      <c r="D19" s="140">
        <f>D20</f>
        <v>-2498</v>
      </c>
      <c r="E19" s="136">
        <f>E20</f>
        <v>-7.7385377942998765</v>
      </c>
      <c r="F19" s="130">
        <f>F20</f>
        <v>12105</v>
      </c>
      <c r="G19" s="131">
        <f>G20</f>
        <v>2.4603056588186698</v>
      </c>
      <c r="H19" s="138"/>
      <c r="I19" s="137">
        <f>I20</f>
        <v>26282</v>
      </c>
      <c r="J19" s="130">
        <f>J20</f>
        <v>-3500</v>
      </c>
      <c r="K19" s="136">
        <f>K20</f>
        <v>-11.752065005708145</v>
      </c>
      <c r="L19" s="130">
        <f>L20</f>
        <v>11370</v>
      </c>
      <c r="M19" s="131">
        <f>M20</f>
        <v>2.3115215479331574</v>
      </c>
      <c r="N19" s="109" t="e">
        <f>IF(SUM(#REF!)=0,"-",SUM(#REF!))</f>
        <v>#REF!</v>
      </c>
    </row>
    <row r="20" spans="1:14" ht="11.25">
      <c r="A20" s="52" t="s">
        <v>23</v>
      </c>
      <c r="B20" s="134">
        <f>IF(SUM(B21:B25)=0,"-",SUM(B21:B25))</f>
        <v>32280</v>
      </c>
      <c r="C20" s="151">
        <f>IF(SUM(C21:C25)=0,"-",SUM(C21:C25))</f>
        <v>29782</v>
      </c>
      <c r="D20" s="133">
        <f>IF(SUM(C20-B20)=0,"-",SUM(C20-B20))</f>
        <v>-2498</v>
      </c>
      <c r="E20" s="119">
        <f>IF(SUM(D20/B20*100)=0,"-",SUM(D20/B20*100))</f>
        <v>-7.7385377942998765</v>
      </c>
      <c r="F20" s="134">
        <f>IF(SUM(F21:F25)=0,"-",SUM(F21:F25))</f>
        <v>12105</v>
      </c>
      <c r="G20" s="117">
        <f>IF(C20/F20=0,"-",C20/F20)</f>
        <v>2.4603056588186698</v>
      </c>
      <c r="H20" s="131"/>
      <c r="I20" s="150">
        <f>IF(SUM(I21:I25)=0,"-",SUM(I21:I25))</f>
        <v>26282</v>
      </c>
      <c r="J20" s="120">
        <f>IF(SUM(I20-C20)=0," -",SUM(I20-C20))</f>
        <v>-3500</v>
      </c>
      <c r="K20" s="119">
        <f>IF(SUM(J20/C20*100)=0,"-",SUM(J20/C20*100))</f>
        <v>-11.752065005708145</v>
      </c>
      <c r="L20" s="150">
        <f>IF(SUM(L21:L25)=0,"-",SUM(L21:L25))</f>
        <v>11370</v>
      </c>
      <c r="M20" s="117">
        <f>IF(I20/L20=0,"-",I20/L20)</f>
        <v>2.3115215479331574</v>
      </c>
      <c r="N20" s="109" t="e">
        <f>IF(SUM(#REF!)=0,"-",SUM(#REF!))</f>
        <v>#REF!</v>
      </c>
    </row>
    <row r="21" spans="1:14" ht="11.25">
      <c r="A21" s="50" t="s">
        <v>22</v>
      </c>
      <c r="B21" s="128">
        <v>10959</v>
      </c>
      <c r="C21" s="128">
        <v>10131</v>
      </c>
      <c r="D21" s="149">
        <f>IF(SUM(C21-B21)=0,"-",SUM(C21-B21))</f>
        <v>-828</v>
      </c>
      <c r="E21" s="125">
        <f>IF(SUM(D21/B21*100)=0,"-",SUM(D21/B21*100))</f>
        <v>-7.5554338899534628</v>
      </c>
      <c r="F21" s="124">
        <v>4291</v>
      </c>
      <c r="G21" s="123">
        <f>IF(C21/F21=0,"-",C21/F21)</f>
        <v>2.3609881146585878</v>
      </c>
      <c r="H21" s="50" t="s">
        <v>22</v>
      </c>
      <c r="I21" s="148">
        <v>9004</v>
      </c>
      <c r="J21" s="127">
        <f>IF(SUM(I21-C21)=0," -",SUM(I21-C21))</f>
        <v>-1127</v>
      </c>
      <c r="K21" s="125">
        <f>IF(SUM(J21/C21*100)=0,"-",SUM(J21/C21*100))</f>
        <v>-11.124272036324154</v>
      </c>
      <c r="L21" s="124">
        <v>3968</v>
      </c>
      <c r="M21" s="123">
        <f>IF(I21/L21=0,"-",I21/L21)</f>
        <v>2.2691532258064515</v>
      </c>
      <c r="N21" s="109" t="e">
        <f>IF(SUM(#REF!)=0,"-",SUM(#REF!))</f>
        <v>#REF!</v>
      </c>
    </row>
    <row r="22" spans="1:14" ht="11.25">
      <c r="A22" s="50" t="s">
        <v>21</v>
      </c>
      <c r="B22" s="122">
        <v>7152</v>
      </c>
      <c r="C22" s="122">
        <v>6417</v>
      </c>
      <c r="D22" s="133">
        <f>IF(SUM(C22-B22)=0,"-",SUM(C22-B22))</f>
        <v>-735</v>
      </c>
      <c r="E22" s="119">
        <f>IF(SUM(D22/B22*100)=0,"-",SUM(D22/B22*100))</f>
        <v>-10.276845637583893</v>
      </c>
      <c r="F22" s="118">
        <v>2446</v>
      </c>
      <c r="G22" s="117">
        <f>IF(C22/F22=0,"-",C22/F22)</f>
        <v>2.62346688470973</v>
      </c>
      <c r="H22" s="147" t="s">
        <v>21</v>
      </c>
      <c r="I22" s="146">
        <v>5428</v>
      </c>
      <c r="J22" s="120">
        <f>IF(SUM(I22-C22)=0," -",SUM(I22-C22))</f>
        <v>-989</v>
      </c>
      <c r="K22" s="119">
        <f>IF(SUM(J22/C22*100)=0,"-",SUM(J22/C22*100))</f>
        <v>-15.412186379928317</v>
      </c>
      <c r="L22" s="118">
        <v>2307</v>
      </c>
      <c r="M22" s="117">
        <f>IF(I22/L22=0,"-",I22/L22)</f>
        <v>2.3528391850888601</v>
      </c>
      <c r="N22" s="109" t="e">
        <f>IF(SUM(#REF!)=0,"-",SUM(#REF!))</f>
        <v>#REF!</v>
      </c>
    </row>
    <row r="23" spans="1:14" ht="11.25">
      <c r="A23" s="50" t="s">
        <v>20</v>
      </c>
      <c r="B23" s="122">
        <v>5105</v>
      </c>
      <c r="C23" s="122">
        <v>4775</v>
      </c>
      <c r="D23" s="133">
        <f>IF(SUM(C23-B23)=0,"-",SUM(C23-B23))</f>
        <v>-330</v>
      </c>
      <c r="E23" s="119">
        <f>IF(SUM(D23/B23*100)=0,"-",SUM(D23/B23*100))</f>
        <v>-6.4642507345739464</v>
      </c>
      <c r="F23" s="118">
        <v>1914</v>
      </c>
      <c r="G23" s="117">
        <f>IF(C23/F23=0,"-",C23/F23)</f>
        <v>2.494775339602926</v>
      </c>
      <c r="H23" s="147" t="s">
        <v>20</v>
      </c>
      <c r="I23" s="146">
        <v>4409</v>
      </c>
      <c r="J23" s="120">
        <f>IF(SUM(I23-C23)=0," -",SUM(I23-C23))</f>
        <v>-366</v>
      </c>
      <c r="K23" s="119">
        <f>IF(SUM(J23/C23*100)=0,"-",SUM(J23/C23*100))</f>
        <v>-7.6649214659685869</v>
      </c>
      <c r="L23" s="118">
        <v>1868</v>
      </c>
      <c r="M23" s="117">
        <f>IF(I23/L23=0,"-",I23/L23)</f>
        <v>2.3602783725910066</v>
      </c>
      <c r="N23" s="145" t="e">
        <f>IF(SUM(#REF!)=0,"-",SUM(#REF!))</f>
        <v>#REF!</v>
      </c>
    </row>
    <row r="24" spans="1:14" ht="11.25">
      <c r="A24" s="50" t="s">
        <v>19</v>
      </c>
      <c r="B24" s="122">
        <v>5143</v>
      </c>
      <c r="C24" s="122">
        <v>4816</v>
      </c>
      <c r="D24" s="133">
        <f>IF(SUM(C24-B24)=0,"-",SUM(C24-B24))</f>
        <v>-327</v>
      </c>
      <c r="E24" s="119">
        <f>IF(SUM(D24/B24*100)=0,"-",SUM(D24/B24*100))</f>
        <v>-6.3581567178689484</v>
      </c>
      <c r="F24" s="118">
        <v>1903</v>
      </c>
      <c r="G24" s="117">
        <f>IF(C24/F24=0,"-",C24/F24)</f>
        <v>2.5307409353652126</v>
      </c>
      <c r="H24" s="147" t="s">
        <v>19</v>
      </c>
      <c r="I24" s="146">
        <v>4408</v>
      </c>
      <c r="J24" s="120">
        <f>IF(SUM(I24-C24)=0," -",SUM(I24-C24))</f>
        <v>-408</v>
      </c>
      <c r="K24" s="119">
        <f>IF(SUM(J24/C24*100)=0,"-",SUM(J24/C24*100))</f>
        <v>-8.471760797342192</v>
      </c>
      <c r="L24" s="118">
        <v>1863</v>
      </c>
      <c r="M24" s="117">
        <f>IF(I24/L24=0,"-",I24/L24)</f>
        <v>2.3660762211486848</v>
      </c>
      <c r="N24" s="145"/>
    </row>
    <row r="25" spans="1:14" ht="11.25">
      <c r="A25" s="50" t="s">
        <v>18</v>
      </c>
      <c r="B25" s="116">
        <v>3921</v>
      </c>
      <c r="C25" s="116">
        <v>3643</v>
      </c>
      <c r="D25" s="144">
        <f>IF(SUM(C25-B25)=0,"-",SUM(C25-B25))</f>
        <v>-278</v>
      </c>
      <c r="E25" s="112">
        <f>IF(SUM(D25/B25*100)=0,"-",SUM(D25/B25*100))</f>
        <v>-7.0900280540678402</v>
      </c>
      <c r="F25" s="111">
        <v>1551</v>
      </c>
      <c r="G25" s="110">
        <f>IF(C25/F25=0,"-",C25/F25)</f>
        <v>2.3488072211476467</v>
      </c>
      <c r="H25" s="143" t="s">
        <v>18</v>
      </c>
      <c r="I25" s="142">
        <v>3033</v>
      </c>
      <c r="J25" s="113">
        <f>IF(SUM(I25-C25)=0," -",SUM(I25-C25))</f>
        <v>-610</v>
      </c>
      <c r="K25" s="112">
        <f>IF(SUM(J25/C25*100)=0,"-",SUM(J25/C25*100))</f>
        <v>-16.744441394455119</v>
      </c>
      <c r="L25" s="111">
        <v>1364</v>
      </c>
      <c r="M25" s="110">
        <f>IF(I25/L25=0,"-",I25/L25)</f>
        <v>2.2236070381231672</v>
      </c>
      <c r="N25" s="141" t="e">
        <f>IF(SUM(N26:N31)=0,"-",SUM(N26:N31))</f>
        <v>#REF!</v>
      </c>
    </row>
    <row r="26" spans="1:14" ht="33.75">
      <c r="A26" s="49" t="s">
        <v>17</v>
      </c>
      <c r="B26" s="134">
        <f>B27</f>
        <v>47718</v>
      </c>
      <c r="C26" s="134">
        <f>C27</f>
        <v>44348</v>
      </c>
      <c r="D26" s="140">
        <f>D27</f>
        <v>-3370</v>
      </c>
      <c r="E26" s="136">
        <f>E27</f>
        <v>-7.0623244897103827</v>
      </c>
      <c r="F26" s="139">
        <f>F27</f>
        <v>18819</v>
      </c>
      <c r="G26" s="131">
        <f>G27</f>
        <v>2.356554545937616</v>
      </c>
      <c r="H26" s="138"/>
      <c r="I26" s="137">
        <f>I27</f>
        <v>41058</v>
      </c>
      <c r="J26" s="130">
        <f>J27</f>
        <v>-3290</v>
      </c>
      <c r="K26" s="136">
        <f>K27</f>
        <v>-7.4185983584378095</v>
      </c>
      <c r="L26" s="130">
        <f>L27</f>
        <v>17296</v>
      </c>
      <c r="M26" s="131">
        <f>M27</f>
        <v>2.3738436632747457</v>
      </c>
      <c r="N26" s="109" t="e">
        <f>IF(SUM(#REF!)=0,"-",SUM(#REF!))</f>
        <v>#REF!</v>
      </c>
    </row>
    <row r="27" spans="1:14" ht="11.25">
      <c r="A27" s="135" t="s">
        <v>58</v>
      </c>
      <c r="B27" s="134">
        <f>IF(SUM(B28:B31)=0,"-",SUM(B28:B31))</f>
        <v>47718</v>
      </c>
      <c r="C27" s="134">
        <f>IF(SUM(C28:C31)=0,"-",SUM(C28:C31))</f>
        <v>44348</v>
      </c>
      <c r="D27" s="133">
        <f>IF(SUM(C27-B27)=0,"-",SUM(C27-B27))</f>
        <v>-3370</v>
      </c>
      <c r="E27" s="119">
        <f>IF(SUM(D27/B27*100)=0,"-",SUM(D27/B27*100))</f>
        <v>-7.0623244897103827</v>
      </c>
      <c r="F27" s="132">
        <f>IF(SUM(F28:F31)=0,"-",SUM(F28:F31))</f>
        <v>18819</v>
      </c>
      <c r="G27" s="117">
        <f>IF(C27/F27=0,"-",C27/F27)</f>
        <v>2.356554545937616</v>
      </c>
      <c r="H27" s="131"/>
      <c r="I27" s="129">
        <f>IF(SUM(I28:I31)=0,"-",SUM(I28:I31))</f>
        <v>41058</v>
      </c>
      <c r="J27" s="130">
        <f>IF(SUM(I27-C27)=0," -",SUM(I27-C27))</f>
        <v>-3290</v>
      </c>
      <c r="K27" s="119">
        <f>IF(SUM(J27/C27*100)=0,"-",SUM(J27/C27*100))</f>
        <v>-7.4185983584378095</v>
      </c>
      <c r="L27" s="129">
        <f>IF(SUM(L28:L31)=0,"-",SUM(L28:L31))</f>
        <v>17296</v>
      </c>
      <c r="M27" s="117">
        <f>IF(I27/L27=0,"-",I27/L27)</f>
        <v>2.3738436632747457</v>
      </c>
      <c r="N27" s="109" t="e">
        <f>IF(SUM(#REF!)=0,"-",SUM(#REF!))</f>
        <v>#REF!</v>
      </c>
    </row>
    <row r="28" spans="1:14" ht="11.25">
      <c r="A28" s="50" t="s">
        <v>57</v>
      </c>
      <c r="B28" s="128">
        <v>20938</v>
      </c>
      <c r="C28" s="128">
        <v>20131</v>
      </c>
      <c r="D28" s="127">
        <f>IF(SUM(C28-B28)=0,"-",SUM(C28-B28))</f>
        <v>-807</v>
      </c>
      <c r="E28" s="125">
        <f>IF(SUM(D28/B28*100)=0,"-",SUM(D28/B28*100))</f>
        <v>-3.8542363167446747</v>
      </c>
      <c r="F28" s="124">
        <v>8231</v>
      </c>
      <c r="G28" s="123">
        <f>IF(C28/F28=0,"-",C28/F28)</f>
        <v>2.4457538573684849</v>
      </c>
      <c r="H28" s="50" t="s">
        <v>57</v>
      </c>
      <c r="I28" s="126">
        <v>18896</v>
      </c>
      <c r="J28" s="120">
        <f>IF(SUM(I28-C28)=0," -",SUM(I28-C28))</f>
        <v>-1235</v>
      </c>
      <c r="K28" s="125">
        <f>IF(SUM(J28/C28*100)=0,"-",SUM(J28/C28*100))</f>
        <v>-6.1348169489841533</v>
      </c>
      <c r="L28" s="124">
        <v>7892</v>
      </c>
      <c r="M28" s="123">
        <f>IF(I28/L28=0,"-",I28/L28)</f>
        <v>2.3943233654333502</v>
      </c>
      <c r="N28" s="109" t="e">
        <f>IF(SUM(#REF!)=0,"-",SUM(#REF!))</f>
        <v>#REF!</v>
      </c>
    </row>
    <row r="29" spans="1:14" ht="11.25">
      <c r="A29" s="50" t="s">
        <v>56</v>
      </c>
      <c r="B29" s="122">
        <v>8032</v>
      </c>
      <c r="C29" s="122">
        <v>7003</v>
      </c>
      <c r="D29" s="120">
        <f>IF(SUM(C29-B29)=0,"-",SUM(C29-B29))</f>
        <v>-1029</v>
      </c>
      <c r="E29" s="119">
        <f>IF(SUM(D29/B29*100)=0,"-",SUM(D29/B29*100))</f>
        <v>-12.811254980079681</v>
      </c>
      <c r="F29" s="118">
        <v>3423</v>
      </c>
      <c r="G29" s="117">
        <f>IF(C29/F29=0,"-",C29/F29)</f>
        <v>2.0458661992404323</v>
      </c>
      <c r="H29" s="50" t="s">
        <v>56</v>
      </c>
      <c r="I29" s="121">
        <v>6386</v>
      </c>
      <c r="J29" s="120">
        <f>IF(SUM(I29-C29)=0," -",SUM(I29-C29))</f>
        <v>-617</v>
      </c>
      <c r="K29" s="119">
        <f>IF(SUM(J29/C29*100)=0,"-",SUM(J29/C29*100))</f>
        <v>-8.8105097815222049</v>
      </c>
      <c r="L29" s="118">
        <v>2847</v>
      </c>
      <c r="M29" s="117">
        <f>IF(I29/L29=0,"-",I29/L29)</f>
        <v>2.2430628731998596</v>
      </c>
      <c r="N29" s="109" t="e">
        <f>IF(SUM(#REF!)=0,"-",SUM(#REF!))</f>
        <v>#REF!</v>
      </c>
    </row>
    <row r="30" spans="1:14" ht="11.25">
      <c r="A30" s="50" t="s">
        <v>55</v>
      </c>
      <c r="B30" s="122">
        <v>6906</v>
      </c>
      <c r="C30" s="122">
        <v>6466</v>
      </c>
      <c r="D30" s="120">
        <f>IF(SUM(C30-B30)=0,"-",SUM(C30-B30))</f>
        <v>-440</v>
      </c>
      <c r="E30" s="119">
        <f>IF(SUM(D30/B30*100)=0,"-",SUM(D30/B30*100))</f>
        <v>-6.3712713582392126</v>
      </c>
      <c r="F30" s="118">
        <v>2570</v>
      </c>
      <c r="G30" s="117">
        <f>IF(C30/F30=0,"-",C30/F30)</f>
        <v>2.5159533073929961</v>
      </c>
      <c r="H30" s="50" t="s">
        <v>55</v>
      </c>
      <c r="I30" s="121">
        <v>6186</v>
      </c>
      <c r="J30" s="120">
        <f>IF(SUM(I30-C30)=0," -",SUM(I30-C30))</f>
        <v>-280</v>
      </c>
      <c r="K30" s="119">
        <f>IF(SUM(J30/C30*100)=0,"-",SUM(J30/C30*100))</f>
        <v>-4.3303433343643674</v>
      </c>
      <c r="L30" s="118">
        <v>2388</v>
      </c>
      <c r="M30" s="117">
        <f>IF(I30/L30=0,"-",I30/L30)</f>
        <v>2.5904522613065328</v>
      </c>
      <c r="N30" s="109" t="e">
        <f>IF(SUM(#REF!)=0,"-",SUM(#REF!))</f>
        <v>#REF!</v>
      </c>
    </row>
    <row r="31" spans="1:14" ht="11.25">
      <c r="A31" s="115" t="s">
        <v>54</v>
      </c>
      <c r="B31" s="116">
        <v>11842</v>
      </c>
      <c r="C31" s="116">
        <v>10748</v>
      </c>
      <c r="D31" s="113">
        <f>IF(SUM(C31-B31)=0,"-",SUM(C31-B31))</f>
        <v>-1094</v>
      </c>
      <c r="E31" s="112">
        <f>IF(SUM(D31/B31*100)=0,"-",SUM(D31/B31*100))</f>
        <v>-9.2383043404830261</v>
      </c>
      <c r="F31" s="111">
        <v>4595</v>
      </c>
      <c r="G31" s="110">
        <f>IF(C31/F31=0,"-",C31/F31)</f>
        <v>2.3390642002176278</v>
      </c>
      <c r="H31" s="115" t="s">
        <v>54</v>
      </c>
      <c r="I31" s="114">
        <v>9590</v>
      </c>
      <c r="J31" s="113">
        <f>IF(SUM(I31-C31)=0," -",SUM(I31-C31))</f>
        <v>-1158</v>
      </c>
      <c r="K31" s="112">
        <f>IF(SUM(J31/C31*100)=0,"-",SUM(J31/C31*100))</f>
        <v>-10.77409750651284</v>
      </c>
      <c r="L31" s="111">
        <v>4169</v>
      </c>
      <c r="M31" s="110">
        <f>IF(I31/L31=0,"-",I31/L31)</f>
        <v>2.3003118253777886</v>
      </c>
      <c r="N31" s="109" t="e">
        <f>IF(SUM(#REF!)=0,"-",SUM(#REF!))</f>
        <v>#REF!</v>
      </c>
    </row>
    <row r="32" spans="1:14" s="104" customFormat="1" ht="11.25">
      <c r="A32" s="102" t="s">
        <v>53</v>
      </c>
      <c r="B32" s="108"/>
      <c r="C32" s="108"/>
      <c r="D32" s="107"/>
      <c r="E32" s="105"/>
      <c r="F32" s="105"/>
      <c r="G32" s="105"/>
      <c r="H32" s="105"/>
      <c r="I32" s="108"/>
      <c r="J32" s="107"/>
      <c r="K32" s="105"/>
      <c r="L32" s="106"/>
      <c r="M32" s="105"/>
      <c r="N32" s="103"/>
    </row>
    <row r="33" spans="1:14" ht="11.25">
      <c r="N33" s="103"/>
    </row>
    <row r="34" spans="1:14" ht="14.25" customHeight="1">
      <c r="A34" s="102" t="s">
        <v>8</v>
      </c>
      <c r="N34" s="101"/>
    </row>
    <row r="35" spans="1:14" ht="11.25">
      <c r="A35" s="102" t="s">
        <v>52</v>
      </c>
      <c r="N35" s="101"/>
    </row>
    <row r="36" spans="1:14" ht="11.25">
      <c r="A36" s="102" t="s">
        <v>51</v>
      </c>
      <c r="N36" s="101"/>
    </row>
  </sheetData>
  <mergeCells count="1">
    <mergeCell ref="H2:L2"/>
  </mergeCells>
  <phoneticPr fontId="3"/>
  <pageMargins left="0.78740157480314965" right="0.78740157480314965" top="0.78740157480314965" bottom="0.78740157480314965" header="0" footer="0"/>
  <headerFooter alignWithMargins="0"/>
  <rowBreaks count="6" manualBreakCount="6">
    <brk id="107" min="6358" max="109" man="1"/>
    <brk id="111" min="64942" max="112" man="1"/>
    <brk id="115" min="40838" max="116" man="1"/>
    <brk id="18934" min="114" max="36642" man="1"/>
    <brk id="25886" min="110" max="45414" man="1"/>
    <brk id="32838" min="106" max="5236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showGridLines="0" view="pageBreakPreview" zoomScaleNormal="25" zoomScaleSheetLayoutView="100" workbookViewId="0">
      <pane xSplit="2" ySplit="2" topLeftCell="G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0.5" customHeight="1"/>
  <cols>
    <col min="1" max="1" width="9.25" style="226" customWidth="1"/>
    <col min="2" max="2" width="5.125" style="225" customWidth="1"/>
    <col min="3" max="3" width="10.5" style="225" customWidth="1"/>
    <col min="4" max="13" width="8.75" style="225" customWidth="1"/>
    <col min="14" max="14" width="9.5" style="225" customWidth="1"/>
    <col min="15" max="15" width="8.75" style="225" customWidth="1"/>
    <col min="16" max="16" width="10.125" style="225" customWidth="1"/>
    <col min="17" max="21" width="8.75" style="225" customWidth="1"/>
    <col min="22" max="22" width="8.5" style="225" customWidth="1"/>
    <col min="23" max="23" width="7.125" style="225" customWidth="1"/>
    <col min="24" max="24" width="7.375" style="225" customWidth="1"/>
    <col min="25" max="25" width="7.125" style="225" customWidth="1"/>
    <col min="26" max="16384" width="9" style="225"/>
  </cols>
  <sheetData>
    <row r="1" spans="1:25" s="285" customFormat="1" ht="15" customHeight="1">
      <c r="A1" s="289" t="s">
        <v>124</v>
      </c>
      <c r="B1" s="288"/>
      <c r="C1" s="287"/>
      <c r="D1" s="287"/>
      <c r="E1" s="287"/>
      <c r="F1" s="222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6" t="s">
        <v>123</v>
      </c>
    </row>
    <row r="2" spans="1:25" s="281" customFormat="1" ht="25.5" customHeight="1">
      <c r="A2" s="284"/>
      <c r="B2" s="282"/>
      <c r="C2" s="282" t="s">
        <v>122</v>
      </c>
      <c r="D2" s="282" t="s">
        <v>121</v>
      </c>
      <c r="E2" s="282" t="s">
        <v>120</v>
      </c>
      <c r="F2" s="282" t="s">
        <v>119</v>
      </c>
      <c r="G2" s="282" t="s">
        <v>118</v>
      </c>
      <c r="H2" s="282" t="s">
        <v>117</v>
      </c>
      <c r="I2" s="282" t="s">
        <v>116</v>
      </c>
      <c r="J2" s="282" t="s">
        <v>115</v>
      </c>
      <c r="K2" s="282" t="s">
        <v>114</v>
      </c>
      <c r="L2" s="282" t="s">
        <v>113</v>
      </c>
      <c r="M2" s="282" t="s">
        <v>112</v>
      </c>
      <c r="N2" s="282" t="s">
        <v>111</v>
      </c>
      <c r="O2" s="282" t="s">
        <v>110</v>
      </c>
      <c r="P2" s="282" t="s">
        <v>109</v>
      </c>
      <c r="Q2" s="282" t="s">
        <v>108</v>
      </c>
      <c r="R2" s="282" t="s">
        <v>107</v>
      </c>
      <c r="S2" s="282" t="s">
        <v>106</v>
      </c>
      <c r="T2" s="282" t="s">
        <v>105</v>
      </c>
      <c r="U2" s="282" t="s">
        <v>104</v>
      </c>
      <c r="V2" s="282" t="s">
        <v>103</v>
      </c>
      <c r="W2" s="282" t="s">
        <v>102</v>
      </c>
      <c r="X2" s="283" t="s">
        <v>101</v>
      </c>
      <c r="Y2" s="282" t="s">
        <v>100</v>
      </c>
    </row>
    <row r="3" spans="1:25" ht="10.5" customHeight="1">
      <c r="A3" s="280"/>
      <c r="B3" s="276" t="s">
        <v>95</v>
      </c>
      <c r="C3" s="170">
        <f>SUM(D3:Y3)</f>
        <v>128057352</v>
      </c>
      <c r="D3" s="150">
        <f>IF(SUM(D4:D5)=0,"-",SUM(D4:D5))</f>
        <v>5296748</v>
      </c>
      <c r="E3" s="150">
        <f>IF(SUM(E4:E5)=0,"-",SUM(E4:E5))</f>
        <v>5585661</v>
      </c>
      <c r="F3" s="150">
        <f>IF(SUM(F4:F5)=0,"-",SUM(F4:F5))</f>
        <v>5921035</v>
      </c>
      <c r="G3" s="150">
        <f>IF(SUM(G4:G5)=0,"-",SUM(G4:G5))</f>
        <v>6063357</v>
      </c>
      <c r="H3" s="150">
        <f>IF(SUM(H4:H5)=0,"-",SUM(H4:H5))</f>
        <v>6426433</v>
      </c>
      <c r="I3" s="150">
        <f>IF(SUM(I4:I5)=0,"-",SUM(I4:I5))</f>
        <v>7293701</v>
      </c>
      <c r="J3" s="150">
        <f>IF(SUM(J4:J5)=0,"-",SUM(J4:J5))</f>
        <v>8341497</v>
      </c>
      <c r="K3" s="150">
        <f>IF(SUM(K4:K5)=0,"-",SUM(K4:K5))</f>
        <v>9786349</v>
      </c>
      <c r="L3" s="150">
        <f>IF(SUM(L4:L5)=0,"-",SUM(L4:L5))</f>
        <v>8741865</v>
      </c>
      <c r="M3" s="151">
        <f>IF(SUM(M4:M5)=0,"-",SUM(M4:M5))</f>
        <v>8033116</v>
      </c>
      <c r="N3" s="150">
        <f>IF(SUM(N4:N5)=0,"-",SUM(N4:N5))</f>
        <v>7644499</v>
      </c>
      <c r="O3" s="150">
        <f>IF(SUM(O4:O5)=0,"-",SUM(O4:O5))</f>
        <v>8663734</v>
      </c>
      <c r="P3" s="150">
        <f>IF(SUM(P4:P5)=0,"-",SUM(P4:P5))</f>
        <v>10037249</v>
      </c>
      <c r="Q3" s="150">
        <f>IF(SUM(Q4:Q5)=0,"-",SUM(Q4:Q5))</f>
        <v>8210173</v>
      </c>
      <c r="R3" s="150">
        <f>IF(SUM(R4:R5)=0,"-",SUM(R4:R5))</f>
        <v>6963302</v>
      </c>
      <c r="S3" s="150">
        <f>IF(SUM(S4:S5)=0,"-",SUM(S4:S5))</f>
        <v>5941013</v>
      </c>
      <c r="T3" s="150">
        <f>IF(SUM(T4:T5)=0,"-",SUM(T4:T5))</f>
        <v>4336264</v>
      </c>
      <c r="U3" s="150">
        <f>IF(SUM(U4:U5)=0,"-",SUM(U4:U5))</f>
        <v>2432588</v>
      </c>
      <c r="V3" s="150">
        <f>IF(SUM(V4:V5)=0,"-",SUM(V4:V5))</f>
        <v>1021707</v>
      </c>
      <c r="W3" s="150">
        <f>IF(SUM(W4:W5)=0,"-",SUM(W4:W5))</f>
        <v>296756</v>
      </c>
      <c r="X3" s="150">
        <f>IF(SUM(X4:X5)=0,"-",SUM(X4:X5))</f>
        <v>43882</v>
      </c>
      <c r="Y3" s="150">
        <f>IF(SUM(Y4:Y5)=0,"-",SUM(Y4:Y5))</f>
        <v>976423</v>
      </c>
    </row>
    <row r="4" spans="1:25" s="279" customFormat="1" ht="10.5" customHeight="1">
      <c r="A4" s="268" t="s">
        <v>99</v>
      </c>
      <c r="B4" s="275" t="s">
        <v>43</v>
      </c>
      <c r="C4" s="274">
        <f>SUM(D4:Y4)</f>
        <v>62327737</v>
      </c>
      <c r="D4" s="274">
        <v>2710581</v>
      </c>
      <c r="E4" s="274">
        <v>2859805</v>
      </c>
      <c r="F4" s="274">
        <v>3031943</v>
      </c>
      <c r="G4" s="274">
        <v>3109229</v>
      </c>
      <c r="H4" s="274">
        <v>3266240</v>
      </c>
      <c r="I4" s="274">
        <v>3691723</v>
      </c>
      <c r="J4" s="274">
        <v>4221011</v>
      </c>
      <c r="K4" s="274">
        <v>4950122</v>
      </c>
      <c r="L4" s="274">
        <v>4400375</v>
      </c>
      <c r="M4" s="274">
        <v>4027969</v>
      </c>
      <c r="N4" s="274">
        <v>3809576</v>
      </c>
      <c r="O4" s="274">
        <v>4287489</v>
      </c>
      <c r="P4" s="274">
        <v>4920468</v>
      </c>
      <c r="Q4" s="274">
        <v>3921774</v>
      </c>
      <c r="R4" s="274">
        <v>3225503</v>
      </c>
      <c r="S4" s="274">
        <v>2582940</v>
      </c>
      <c r="T4" s="274">
        <v>1692584</v>
      </c>
      <c r="U4" s="274">
        <v>744222</v>
      </c>
      <c r="V4" s="274">
        <v>241799</v>
      </c>
      <c r="W4" s="274">
        <v>55739</v>
      </c>
      <c r="X4" s="274">
        <v>5851</v>
      </c>
      <c r="Y4" s="274">
        <v>570794</v>
      </c>
    </row>
    <row r="5" spans="1:25" s="278" customFormat="1" ht="10.5" customHeight="1">
      <c r="A5" s="267"/>
      <c r="B5" s="273" t="s">
        <v>42</v>
      </c>
      <c r="C5" s="272">
        <f>SUM(D5:Y5)</f>
        <v>65729615</v>
      </c>
      <c r="D5" s="272">
        <v>2586167</v>
      </c>
      <c r="E5" s="272">
        <v>2725856</v>
      </c>
      <c r="F5" s="272">
        <v>2889092</v>
      </c>
      <c r="G5" s="272">
        <v>2954128</v>
      </c>
      <c r="H5" s="272">
        <v>3160193</v>
      </c>
      <c r="I5" s="272">
        <v>3601978</v>
      </c>
      <c r="J5" s="272">
        <v>4120486</v>
      </c>
      <c r="K5" s="272">
        <v>4836227</v>
      </c>
      <c r="L5" s="272">
        <v>4341490</v>
      </c>
      <c r="M5" s="272">
        <v>4005147</v>
      </c>
      <c r="N5" s="272">
        <v>3834923</v>
      </c>
      <c r="O5" s="272">
        <v>4376245</v>
      </c>
      <c r="P5" s="272">
        <v>5116781</v>
      </c>
      <c r="Q5" s="272">
        <v>4288399</v>
      </c>
      <c r="R5" s="272">
        <v>3737799</v>
      </c>
      <c r="S5" s="272">
        <v>3358073</v>
      </c>
      <c r="T5" s="272">
        <v>2643680</v>
      </c>
      <c r="U5" s="272">
        <v>1688366</v>
      </c>
      <c r="V5" s="272">
        <v>779908</v>
      </c>
      <c r="W5" s="272">
        <v>241017</v>
      </c>
      <c r="X5" s="272">
        <v>38031</v>
      </c>
      <c r="Y5" s="272">
        <v>405629</v>
      </c>
    </row>
    <row r="6" spans="1:25" ht="10.5" customHeight="1">
      <c r="A6" s="277"/>
      <c r="B6" s="276" t="s">
        <v>95</v>
      </c>
      <c r="C6" s="170">
        <f>SUM(D6:Y6)</f>
        <v>5506419</v>
      </c>
      <c r="D6" s="150">
        <f>IF(SUM(D7:D8)=0,"-",SUM(D7:D8))</f>
        <v>200977</v>
      </c>
      <c r="E6" s="150">
        <f>IF(SUM(E7:E8)=0,"-",SUM(E7:E8))</f>
        <v>219180</v>
      </c>
      <c r="F6" s="150">
        <f>IF(SUM(F7:F8)=0,"-",SUM(F7:F8))</f>
        <v>237155</v>
      </c>
      <c r="G6" s="150">
        <f>IF(SUM(G7:G8)=0,"-",SUM(G7:G8))</f>
        <v>258530</v>
      </c>
      <c r="H6" s="150">
        <f>IF(SUM(H7:H8)=0,"-",SUM(H7:H8))</f>
        <v>264185</v>
      </c>
      <c r="I6" s="150">
        <f>IF(SUM(I7:I8)=0,"-",SUM(I7:I8))</f>
        <v>289677</v>
      </c>
      <c r="J6" s="150">
        <f>IF(SUM(J7:J8)=0,"-",SUM(J7:J8))</f>
        <v>338063</v>
      </c>
      <c r="K6" s="150">
        <f>IF(SUM(K7:K8)=0,"-",SUM(K7:K8))</f>
        <v>393511</v>
      </c>
      <c r="L6" s="150">
        <f>IF(SUM(L7:L8)=0,"-",SUM(L7:L8))</f>
        <v>354218</v>
      </c>
      <c r="M6" s="151">
        <f>IF(SUM(M7:M8)=0,"-",SUM(M7:M8))</f>
        <v>349792</v>
      </c>
      <c r="N6" s="150">
        <f>IF(SUM(N7:N8)=0,"-",SUM(N7:N8))</f>
        <v>349171</v>
      </c>
      <c r="O6" s="150">
        <f>IF(SUM(O7:O8)=0,"-",SUM(O7:O8))</f>
        <v>420687</v>
      </c>
      <c r="P6" s="150">
        <f>IF(SUM(P7:P8)=0,"-",SUM(P7:P8))</f>
        <v>464335</v>
      </c>
      <c r="Q6" s="150">
        <f>IF(SUM(Q7:Q8)=0,"-",SUM(Q7:Q8))</f>
        <v>363599</v>
      </c>
      <c r="R6" s="150">
        <f>IF(SUM(R7:R8)=0,"-",SUM(R7:R8))</f>
        <v>324351</v>
      </c>
      <c r="S6" s="150">
        <f>IF(SUM(S7:S8)=0,"-",SUM(S7:S8))</f>
        <v>283815</v>
      </c>
      <c r="T6" s="150">
        <f>IF(SUM(T7:T8)=0,"-",SUM(T7:T8))</f>
        <v>206637</v>
      </c>
      <c r="U6" s="150">
        <f>IF(SUM(U7:U8)=0,"-",SUM(U7:U8))</f>
        <v>116734</v>
      </c>
      <c r="V6" s="150">
        <f>IF(SUM(V7:V8)=0,"-",SUM(V7:V8))</f>
        <v>47781</v>
      </c>
      <c r="W6" s="150">
        <f>IF(SUM(W7:W8)=0,"-",SUM(W7:W8))</f>
        <v>13155</v>
      </c>
      <c r="X6" s="150">
        <f>IF(SUM(X7:X8)=0,"-",SUM(X7:X8))</f>
        <v>1996</v>
      </c>
      <c r="Y6" s="150">
        <f>IF(SUM(Y7:Y8)=0,"-",SUM(Y7:Y8))</f>
        <v>8870</v>
      </c>
    </row>
    <row r="7" spans="1:25" ht="10.5" customHeight="1">
      <c r="A7" s="268" t="s">
        <v>98</v>
      </c>
      <c r="B7" s="275" t="s">
        <v>43</v>
      </c>
      <c r="C7" s="274">
        <f>SUM(D7:Y7)</f>
        <v>2603345</v>
      </c>
      <c r="D7" s="274">
        <v>102766</v>
      </c>
      <c r="E7" s="274">
        <v>111287</v>
      </c>
      <c r="F7" s="274">
        <v>121300</v>
      </c>
      <c r="G7" s="274">
        <v>132356</v>
      </c>
      <c r="H7" s="274">
        <v>133097</v>
      </c>
      <c r="I7" s="274">
        <v>142807</v>
      </c>
      <c r="J7" s="274">
        <v>166953</v>
      </c>
      <c r="K7" s="274">
        <v>194191</v>
      </c>
      <c r="L7" s="274">
        <v>170760</v>
      </c>
      <c r="M7" s="274">
        <v>168184</v>
      </c>
      <c r="N7" s="274">
        <v>168649</v>
      </c>
      <c r="O7" s="274">
        <v>200857</v>
      </c>
      <c r="P7" s="274">
        <v>217737</v>
      </c>
      <c r="Q7" s="274">
        <v>164977</v>
      </c>
      <c r="R7" s="274">
        <v>144832</v>
      </c>
      <c r="S7" s="274">
        <v>123747</v>
      </c>
      <c r="T7" s="274">
        <v>81736</v>
      </c>
      <c r="U7" s="274">
        <v>36762</v>
      </c>
      <c r="V7" s="274">
        <v>11943</v>
      </c>
      <c r="W7" s="274">
        <v>2820</v>
      </c>
      <c r="X7" s="274">
        <v>324</v>
      </c>
      <c r="Y7" s="274">
        <v>5260</v>
      </c>
    </row>
    <row r="8" spans="1:25" ht="10.5" customHeight="1">
      <c r="A8" s="267"/>
      <c r="B8" s="273" t="s">
        <v>42</v>
      </c>
      <c r="C8" s="272">
        <f>SUM(D8:Y8)</f>
        <v>2903074</v>
      </c>
      <c r="D8" s="272">
        <v>98211</v>
      </c>
      <c r="E8" s="272">
        <v>107893</v>
      </c>
      <c r="F8" s="272">
        <v>115855</v>
      </c>
      <c r="G8" s="272">
        <v>126174</v>
      </c>
      <c r="H8" s="272">
        <v>131088</v>
      </c>
      <c r="I8" s="272">
        <v>146870</v>
      </c>
      <c r="J8" s="272">
        <v>171110</v>
      </c>
      <c r="K8" s="272">
        <v>199320</v>
      </c>
      <c r="L8" s="272">
        <v>183458</v>
      </c>
      <c r="M8" s="272">
        <v>181608</v>
      </c>
      <c r="N8" s="272">
        <v>180522</v>
      </c>
      <c r="O8" s="272">
        <v>219830</v>
      </c>
      <c r="P8" s="272">
        <v>246598</v>
      </c>
      <c r="Q8" s="272">
        <v>198622</v>
      </c>
      <c r="R8" s="272">
        <v>179519</v>
      </c>
      <c r="S8" s="272">
        <v>160068</v>
      </c>
      <c r="T8" s="272">
        <v>124901</v>
      </c>
      <c r="U8" s="272">
        <v>79972</v>
      </c>
      <c r="V8" s="272">
        <v>35838</v>
      </c>
      <c r="W8" s="272">
        <v>10335</v>
      </c>
      <c r="X8" s="272">
        <v>1672</v>
      </c>
      <c r="Y8" s="272">
        <v>3610</v>
      </c>
    </row>
    <row r="9" spans="1:25" ht="10.5" customHeight="1">
      <c r="A9" s="263" t="s">
        <v>35</v>
      </c>
      <c r="B9" s="255" t="s">
        <v>95</v>
      </c>
      <c r="C9" s="173">
        <f>IF(SUM(C10:C11)=0,"-",SUM(C10:C11))</f>
        <v>402525</v>
      </c>
      <c r="D9" s="173">
        <f>IF(SUM(D10:D11)=0,"-",SUM(D10:D11))</f>
        <v>13467</v>
      </c>
      <c r="E9" s="173">
        <f>IF(SUM(E10:E11)=0,"-",SUM(E10:E11))</f>
        <v>15469</v>
      </c>
      <c r="F9" s="173">
        <f>IF(SUM(F10:F11)=0,"-",SUM(F10:F11))</f>
        <v>17398</v>
      </c>
      <c r="G9" s="173">
        <f>IF(SUM(G10:G11)=0,"-",SUM(G10:G11))</f>
        <v>18274</v>
      </c>
      <c r="H9" s="173">
        <f>IF(SUM(H10:H11)=0,"-",SUM(H10:H11))</f>
        <v>16473</v>
      </c>
      <c r="I9" s="173">
        <f>IF(SUM(I10:I11)=0,"-",SUM(I10:I11))</f>
        <v>18203</v>
      </c>
      <c r="J9" s="173">
        <f>IF(SUM(J10:J11)=0,"-",SUM(J10:J11))</f>
        <v>22077</v>
      </c>
      <c r="K9" s="173">
        <f>IF(SUM(K10:K11)=0,"-",SUM(K10:K11))</f>
        <v>27039</v>
      </c>
      <c r="L9" s="173">
        <f>IF(SUM(L10:L11)=0,"-",SUM(L10:L11))</f>
        <v>24885</v>
      </c>
      <c r="M9" s="173">
        <f>IF(SUM(M10:M11)=0,"-",SUM(M10:M11))</f>
        <v>24322</v>
      </c>
      <c r="N9" s="173">
        <f>IF(SUM(N10:N11)=0,"-",SUM(N10:N11))</f>
        <v>25578</v>
      </c>
      <c r="O9" s="173">
        <f>IF(SUM(O10:O11)=0,"-",SUM(O10:O11))</f>
        <v>31895</v>
      </c>
      <c r="P9" s="173">
        <f>IF(SUM(P10:P11)=0,"-",SUM(P10:P11))</f>
        <v>36189</v>
      </c>
      <c r="Q9" s="173">
        <f>IF(SUM(Q10:Q11)=0,"-",SUM(Q10:Q11))</f>
        <v>28840</v>
      </c>
      <c r="R9" s="173">
        <f>IF(SUM(R10:R11)=0,"-",SUM(R10:R11))</f>
        <v>26083</v>
      </c>
      <c r="S9" s="173">
        <f>IF(SUM(S10:S11)=0,"-",SUM(S10:S11))</f>
        <v>23470</v>
      </c>
      <c r="T9" s="173">
        <f>IF(SUM(T10:T11)=0,"-",SUM(T10:T11))</f>
        <v>17460</v>
      </c>
      <c r="U9" s="173">
        <f>IF(SUM(U10:U11)=0,"-",SUM(U10:U11))</f>
        <v>9737</v>
      </c>
      <c r="V9" s="173">
        <f>IF(SUM(V10:V11)=0,"-",SUM(V10:V11))</f>
        <v>3878</v>
      </c>
      <c r="W9" s="173">
        <f>IF(SUM(W10:W11)=0,"-",SUM(W10:W11))</f>
        <v>1000</v>
      </c>
      <c r="X9" s="173">
        <f>IF(SUM(X10:X11)=0,"-",SUM(X10:X11))</f>
        <v>139</v>
      </c>
      <c r="Y9" s="173">
        <f>IF(SUM(Y10:Y11)=0,"-",SUM(Y10:Y11))</f>
        <v>649</v>
      </c>
    </row>
    <row r="10" spans="1:25" ht="10.5" customHeight="1">
      <c r="A10" s="260"/>
      <c r="B10" s="259" t="s">
        <v>43</v>
      </c>
      <c r="C10" s="271">
        <f>IF(SUM(C13,C40)=0,"-",SUM(C13,C40))</f>
        <v>184655</v>
      </c>
      <c r="D10" s="271">
        <f>IF(SUM(D13,D40)=0,"-",SUM(D13,D40))</f>
        <v>6878</v>
      </c>
      <c r="E10" s="271">
        <f>IF(SUM(E13,E40)=0,"-",SUM(E13,E40))</f>
        <v>7944</v>
      </c>
      <c r="F10" s="271">
        <f>IF(SUM(F13,F40)=0,"-",SUM(F13,F40))</f>
        <v>9049</v>
      </c>
      <c r="G10" s="271">
        <f>IF(SUM(G13,G40)=0,"-",SUM(G13,G40))</f>
        <v>9347</v>
      </c>
      <c r="H10" s="271">
        <f>IF(SUM(H13,H40)=0,"-",SUM(H13,H40))</f>
        <v>8066</v>
      </c>
      <c r="I10" s="271">
        <f>IF(SUM(I13,I40)=0,"-",SUM(I13,I40))</f>
        <v>8964</v>
      </c>
      <c r="J10" s="271">
        <f>IF(SUM(J13,J40)=0,"-",SUM(J13,J40))</f>
        <v>10664</v>
      </c>
      <c r="K10" s="271">
        <f>IF(SUM(K13,K40)=0,"-",SUM(K13,K40))</f>
        <v>13046</v>
      </c>
      <c r="L10" s="271">
        <f>IF(SUM(L13,L40)=0,"-",SUM(L13,L40))</f>
        <v>11671</v>
      </c>
      <c r="M10" s="271">
        <f>IF(SUM(M13,M40)=0,"-",SUM(M13,M40))</f>
        <v>11279</v>
      </c>
      <c r="N10" s="271">
        <f>IF(SUM(N13,N40)=0,"-",SUM(N13,N40))</f>
        <v>11894</v>
      </c>
      <c r="O10" s="271">
        <f>IF(SUM(O13,O40)=0,"-",SUM(O13,O40))</f>
        <v>14897</v>
      </c>
      <c r="P10" s="271">
        <f>IF(SUM(P13,P40)=0,"-",SUM(P13,P40))</f>
        <v>16623</v>
      </c>
      <c r="Q10" s="271">
        <f>IF(SUM(Q13,Q40)=0,"-",SUM(Q13,Q40))</f>
        <v>12750</v>
      </c>
      <c r="R10" s="271">
        <f>IF(SUM(R13,R40)=0,"-",SUM(R13,R40))</f>
        <v>11242</v>
      </c>
      <c r="S10" s="271">
        <f>IF(SUM(S13,S40)=0,"-",SUM(S13,S40))</f>
        <v>9600</v>
      </c>
      <c r="T10" s="271">
        <f>IF(SUM(T13,T40)=0,"-",SUM(T13,T40))</f>
        <v>6424</v>
      </c>
      <c r="U10" s="271">
        <f>IF(SUM(U13,U40)=0,"-",SUM(U13,U40))</f>
        <v>2843</v>
      </c>
      <c r="V10" s="271">
        <f>IF(SUM(V13,V40)=0,"-",SUM(V13,V40))</f>
        <v>898</v>
      </c>
      <c r="W10" s="271">
        <f>IF(SUM(W13,W40)=0,"-",SUM(W13,W40))</f>
        <v>188</v>
      </c>
      <c r="X10" s="271">
        <f>IF(SUM(X13,X40)=0,"-",SUM(X13,X40))</f>
        <v>22</v>
      </c>
      <c r="Y10" s="271">
        <f>IF(SUM(Y13,Y40)=0,"-",SUM(Y13,Y40))</f>
        <v>366</v>
      </c>
    </row>
    <row r="11" spans="1:25" ht="10.5" customHeight="1">
      <c r="A11" s="258"/>
      <c r="B11" s="270" t="s">
        <v>42</v>
      </c>
      <c r="C11" s="269">
        <f>IF(SUM(C14,C41)=0,"-",SUM(C14,C41))</f>
        <v>217870</v>
      </c>
      <c r="D11" s="269">
        <f>IF(SUM(D14,D41)=0,"-",SUM(D14,D41))</f>
        <v>6589</v>
      </c>
      <c r="E11" s="269">
        <f>IF(SUM(E14,E41)=0,"-",SUM(E14,E41))</f>
        <v>7525</v>
      </c>
      <c r="F11" s="269">
        <f>IF(SUM(F14,F41)=0,"-",SUM(F14,F41))</f>
        <v>8349</v>
      </c>
      <c r="G11" s="269">
        <f>IF(SUM(G14,G41)=0,"-",SUM(G14,G41))</f>
        <v>8927</v>
      </c>
      <c r="H11" s="269">
        <f>IF(SUM(H14,H41)=0,"-",SUM(H14,H41))</f>
        <v>8407</v>
      </c>
      <c r="I11" s="269">
        <f>IF(SUM(I14,I41)=0,"-",SUM(I14,I41))</f>
        <v>9239</v>
      </c>
      <c r="J11" s="269">
        <f>IF(SUM(J14,J41)=0,"-",SUM(J14,J41))</f>
        <v>11413</v>
      </c>
      <c r="K11" s="269">
        <f>IF(SUM(K14,K41)=0,"-",SUM(K14,K41))</f>
        <v>13993</v>
      </c>
      <c r="L11" s="269">
        <f>IF(SUM(L14,L41)=0,"-",SUM(L14,L41))</f>
        <v>13214</v>
      </c>
      <c r="M11" s="269">
        <f>IF(SUM(M14,M41)=0,"-",SUM(M14,M41))</f>
        <v>13043</v>
      </c>
      <c r="N11" s="269">
        <f>IF(SUM(N14,N41)=0,"-",SUM(N14,N41))</f>
        <v>13684</v>
      </c>
      <c r="O11" s="269">
        <f>IF(SUM(O14,O41)=0,"-",SUM(O14,O41))</f>
        <v>16998</v>
      </c>
      <c r="P11" s="269">
        <f>IF(SUM(P14,P41)=0,"-",SUM(P14,P41))</f>
        <v>19566</v>
      </c>
      <c r="Q11" s="269">
        <f>IF(SUM(Q14,Q41)=0,"-",SUM(Q14,Q41))</f>
        <v>16090</v>
      </c>
      <c r="R11" s="269">
        <f>IF(SUM(R14,R41)=0,"-",SUM(R14,R41))</f>
        <v>14841</v>
      </c>
      <c r="S11" s="269">
        <f>IF(SUM(S14,S41)=0,"-",SUM(S14,S41))</f>
        <v>13870</v>
      </c>
      <c r="T11" s="269">
        <f>IF(SUM(T14,T41)=0,"-",SUM(T14,T41))</f>
        <v>11036</v>
      </c>
      <c r="U11" s="269">
        <f>IF(SUM(U14,U41)=0,"-",SUM(U14,U41))</f>
        <v>6894</v>
      </c>
      <c r="V11" s="269">
        <f>IF(SUM(V14,V41)=0,"-",SUM(V14,V41))</f>
        <v>2980</v>
      </c>
      <c r="W11" s="269">
        <f>IF(SUM(W14,W41)=0,"-",SUM(W14,W41))</f>
        <v>812</v>
      </c>
      <c r="X11" s="269">
        <f>IF(SUM(X14,X41)=0,"-",SUM(X14,X41))</f>
        <v>117</v>
      </c>
      <c r="Y11" s="269">
        <f>IF(SUM(Y14,Y41)=0,"-",SUM(Y14,Y41))</f>
        <v>283</v>
      </c>
    </row>
    <row r="12" spans="1:25" ht="10.5" customHeight="1">
      <c r="A12" s="268"/>
      <c r="B12" s="255" t="s">
        <v>95</v>
      </c>
      <c r="C12" s="151">
        <f>SUM(C13+C14)</f>
        <v>123398</v>
      </c>
      <c r="D12" s="150">
        <f>IF(SUM(D13:D14)=0,"-",SUM(D13:D14))</f>
        <v>4419</v>
      </c>
      <c r="E12" s="150">
        <f>IF(SUM(E13:E14)=0,"-",SUM(E13:E14))</f>
        <v>5385</v>
      </c>
      <c r="F12" s="150">
        <f>IF(SUM(F13:F14)=0,"-",SUM(F13:F14))</f>
        <v>6056</v>
      </c>
      <c r="G12" s="150">
        <f>IF(SUM(G13:G14)=0,"-",SUM(G13:G14))</f>
        <v>5527</v>
      </c>
      <c r="H12" s="150">
        <f>IF(SUM(H13:H14)=0,"-",SUM(H13:H14))</f>
        <v>4220</v>
      </c>
      <c r="I12" s="150">
        <f>IF(SUM(I13:I14)=0,"-",SUM(I13:I14))</f>
        <v>5093</v>
      </c>
      <c r="J12" s="150">
        <f>IF(SUM(J13:J14)=0,"-",SUM(J13:J14))</f>
        <v>6542</v>
      </c>
      <c r="K12" s="150">
        <f>IF(SUM(K13:K14)=0,"-",SUM(K13:K14))</f>
        <v>8320</v>
      </c>
      <c r="L12" s="150">
        <f>IF(SUM(L13:L14)=0,"-",SUM(L13:L14))</f>
        <v>7649</v>
      </c>
      <c r="M12" s="151">
        <f>IF(SUM(M13:M14)=0,"-",SUM(M13:M14))</f>
        <v>7554</v>
      </c>
      <c r="N12" s="150">
        <f>IF(SUM(N13:N14)=0,"-",SUM(N13:N14))</f>
        <v>7778</v>
      </c>
      <c r="O12" s="150">
        <f>IF(SUM(O13:O14)=0,"-",SUM(O13:O14))</f>
        <v>9961</v>
      </c>
      <c r="P12" s="150">
        <f>IF(SUM(P13:P14)=0,"-",SUM(P13:P14))</f>
        <v>10886</v>
      </c>
      <c r="Q12" s="150">
        <f>IF(SUM(Q13:Q14)=0,"-",SUM(Q13:Q14))</f>
        <v>8589</v>
      </c>
      <c r="R12" s="150">
        <f>IF(SUM(R13:R14)=0,"-",SUM(R13:R14))</f>
        <v>7944</v>
      </c>
      <c r="S12" s="150">
        <f>IF(SUM(S13:S14)=0,"-",SUM(S13:S14))</f>
        <v>7210</v>
      </c>
      <c r="T12" s="150">
        <f>IF(SUM(T13:T14)=0,"-",SUM(T13:T14))</f>
        <v>5484</v>
      </c>
      <c r="U12" s="150">
        <f>IF(SUM(U13:U14)=0,"-",SUM(U13:U14))</f>
        <v>3103</v>
      </c>
      <c r="V12" s="150">
        <f>IF(SUM(V13:V14)=0,"-",SUM(V13:V14))</f>
        <v>1278</v>
      </c>
      <c r="W12" s="150">
        <f>IF(SUM(W13:W14)=0,"-",SUM(W13:W14))</f>
        <v>311</v>
      </c>
      <c r="X12" s="150">
        <f>IF(SUM(X13:X14)=0,"-",SUM(X13:X14))</f>
        <v>51</v>
      </c>
      <c r="Y12" s="150">
        <f>IF(SUM(Y13:Y14)=0,"-",SUM(Y13:Y14))</f>
        <v>38</v>
      </c>
    </row>
    <row r="13" spans="1:25" ht="10.5" customHeight="1">
      <c r="A13" s="268" t="s">
        <v>71</v>
      </c>
      <c r="B13" s="253" t="s">
        <v>43</v>
      </c>
      <c r="C13" s="170">
        <f>SUM(C16+C19+C22+C25+C28+C31+C34+C37)</f>
        <v>57609</v>
      </c>
      <c r="D13" s="170">
        <f>SUM(D16+D19+D22+D25+D28+D31+D34+D37)</f>
        <v>2249</v>
      </c>
      <c r="E13" s="170">
        <f>SUM(E16+E19+E22+E25+E28+E31+E34+E37)</f>
        <v>2720</v>
      </c>
      <c r="F13" s="170">
        <f>SUM(F16+F19+F22+F25+F28+F31+F34+F37)</f>
        <v>3127</v>
      </c>
      <c r="G13" s="170">
        <f>SUM(G16+G19+G22+G25+G28+G31+G34+G37)</f>
        <v>2822</v>
      </c>
      <c r="H13" s="170">
        <f>SUM(H16+H19+H22+H25+H28+H31+H34+H37)</f>
        <v>2005</v>
      </c>
      <c r="I13" s="170">
        <f>SUM(I16+I19+I22+I25+I28+I31+I34+I37)</f>
        <v>2535</v>
      </c>
      <c r="J13" s="170">
        <f>SUM(J16+J19+J22+J25+J28+J31+J34+J37)</f>
        <v>3184</v>
      </c>
      <c r="K13" s="170">
        <f>SUM(K16+K19+K22+K25+K28+K31+K34+K37)</f>
        <v>4072</v>
      </c>
      <c r="L13" s="170">
        <f>SUM(L16+L19+L22+L25+L28+L31+L34+L37)</f>
        <v>3661</v>
      </c>
      <c r="M13" s="170">
        <f>SUM(M16+M19+M22+M25+M28+M31+M34+M37)</f>
        <v>3620</v>
      </c>
      <c r="N13" s="170">
        <f>SUM(N16+N19+N22+N25+N28+N31+N34+N37)</f>
        <v>3765</v>
      </c>
      <c r="O13" s="170">
        <f>SUM(O16+O19+O22+O25+O28+O31+O34+O37)</f>
        <v>4799</v>
      </c>
      <c r="P13" s="170">
        <f>SUM(P16+P19+P22+P25+P28+P31+P34+P37)</f>
        <v>5135</v>
      </c>
      <c r="Q13" s="170">
        <f>SUM(Q16+Q19+Q22+Q25+Q28+Q31+Q34+Q37)</f>
        <v>3869</v>
      </c>
      <c r="R13" s="170">
        <f>SUM(R16+R19+R22+R25+R28+R31+R34+R37)</f>
        <v>3591</v>
      </c>
      <c r="S13" s="170">
        <f>SUM(S16+S19+S22+S25+S28+S31+S34+S37)</f>
        <v>3094</v>
      </c>
      <c r="T13" s="170">
        <f>SUM(T16+T19+T22+T25+T28+T31+T34+T37)</f>
        <v>2053</v>
      </c>
      <c r="U13" s="170">
        <f>SUM(U16+U19+U22+U25+U28+U31+U34+U37)</f>
        <v>943</v>
      </c>
      <c r="V13" s="170">
        <f>SUM(V16+V19+V22+V25+V28+V31+V34+V37)</f>
        <v>266</v>
      </c>
      <c r="W13" s="170">
        <f>SUM(W16+W19+W22+W25+W28+W31+W34+W37)</f>
        <v>65</v>
      </c>
      <c r="X13" s="170">
        <f>SUM(X16+X19+X22+X25+X28+X31+X34+X37)</f>
        <v>9</v>
      </c>
      <c r="Y13" s="170">
        <f>SUM(Y16+Y19+Y22+Y25+Y28+Y31+Y34+Y37)</f>
        <v>25</v>
      </c>
    </row>
    <row r="14" spans="1:25" ht="10.5" customHeight="1">
      <c r="A14" s="267"/>
      <c r="B14" s="250" t="s">
        <v>42</v>
      </c>
      <c r="C14" s="249">
        <f>SUM(C17+C20+C23+C26+C29+C32+C35+C38)</f>
        <v>65789</v>
      </c>
      <c r="D14" s="249">
        <f>SUM(D17+D20+D23+D26+D29+D32+D35+D38)</f>
        <v>2170</v>
      </c>
      <c r="E14" s="249">
        <f>SUM(E17+E20+E23+E26+E29+E32+E35+E38)</f>
        <v>2665</v>
      </c>
      <c r="F14" s="249">
        <f>SUM(F17+F20+F23+F26+F29+F32+F35+F38)</f>
        <v>2929</v>
      </c>
      <c r="G14" s="249">
        <f>SUM(G17+G20+G23+G26+G29+G32+G35+G38)</f>
        <v>2705</v>
      </c>
      <c r="H14" s="249">
        <f>SUM(H17+H20+H23+H26+H29+H32+H35+H38)</f>
        <v>2215</v>
      </c>
      <c r="I14" s="249">
        <f>SUM(I17+I20+I23+I26+I29+I32+I35+I38)</f>
        <v>2558</v>
      </c>
      <c r="J14" s="249">
        <f>SUM(J17+J20+J23+J26+J29+J32+J35+J38)</f>
        <v>3358</v>
      </c>
      <c r="K14" s="249">
        <f>SUM(K17+K20+K23+K26+K29+K32+K35+K38)</f>
        <v>4248</v>
      </c>
      <c r="L14" s="249">
        <f>SUM(L17+L20+L23+L26+L29+L32+L35+L38)</f>
        <v>3988</v>
      </c>
      <c r="M14" s="249">
        <f>SUM(M17+M20+M23+M26+M29+M32+M35+M38)</f>
        <v>3934</v>
      </c>
      <c r="N14" s="249">
        <f>SUM(N17+N20+N23+N26+N29+N32+N35+N38)</f>
        <v>4013</v>
      </c>
      <c r="O14" s="249">
        <f>SUM(O17+O20+O23+O26+O29+O32+O35+O38)</f>
        <v>5162</v>
      </c>
      <c r="P14" s="249">
        <f>SUM(P17+P20+P23+P26+P29+P32+P35+P38)</f>
        <v>5751</v>
      </c>
      <c r="Q14" s="249">
        <f>SUM(Q17+Q20+Q23+Q26+Q29+Q32+Q35+Q38)</f>
        <v>4720</v>
      </c>
      <c r="R14" s="249">
        <f>SUM(R17+R20+R23+R26+R29+R32+R35+R38)</f>
        <v>4353</v>
      </c>
      <c r="S14" s="249">
        <f>SUM(S17+S20+S23+S26+S29+S32+S35+S38)</f>
        <v>4116</v>
      </c>
      <c r="T14" s="249">
        <f>SUM(T17+T20+T23+T26+T29+T32+T35+T38)</f>
        <v>3431</v>
      </c>
      <c r="U14" s="249">
        <f>SUM(U17+U20+U23+U26+U29+U32+U35+U38)</f>
        <v>2160</v>
      </c>
      <c r="V14" s="249">
        <f>SUM(V17+V20+V23+V26+V29+V32+V35+V38)</f>
        <v>1012</v>
      </c>
      <c r="W14" s="249">
        <f>SUM(W17+W20+W23+W26+W29+W32+W35+W38)</f>
        <v>246</v>
      </c>
      <c r="X14" s="249">
        <f>SUM(X17+X20+X23+X26+X29+X32+X35+X38)</f>
        <v>42</v>
      </c>
      <c r="Y14" s="249">
        <f>SUM(Y17+Y20+Y23+Y26+Y29+Y32+Y35+Y38)</f>
        <v>13</v>
      </c>
    </row>
    <row r="15" spans="1:25" ht="10.5" customHeight="1">
      <c r="A15" s="247"/>
      <c r="B15" s="240" t="s">
        <v>95</v>
      </c>
      <c r="C15" s="156">
        <f>SUM(C16+C17)</f>
        <v>8748</v>
      </c>
      <c r="D15" s="156">
        <f>SUM(D16+D17)</f>
        <v>185</v>
      </c>
      <c r="E15" s="156">
        <f>SUM(E16+E17)</f>
        <v>254</v>
      </c>
      <c r="F15" s="156">
        <f>SUM(F16+F17)</f>
        <v>352</v>
      </c>
      <c r="G15" s="156">
        <f>SUM(G16+G17)</f>
        <v>279</v>
      </c>
      <c r="H15" s="156">
        <f>SUM(H16+H17)</f>
        <v>141</v>
      </c>
      <c r="I15" s="156">
        <f>SUM(I16+I17)</f>
        <v>212</v>
      </c>
      <c r="J15" s="156">
        <f>SUM(J16+J17)</f>
        <v>358</v>
      </c>
      <c r="K15" s="156">
        <f>SUM(K16+K17)</f>
        <v>458</v>
      </c>
      <c r="L15" s="156">
        <f>SUM(L16+L17)</f>
        <v>443</v>
      </c>
      <c r="M15" s="156">
        <f>SUM(M16+M17)</f>
        <v>465</v>
      </c>
      <c r="N15" s="156">
        <f>SUM(N16+N17)</f>
        <v>557</v>
      </c>
      <c r="O15" s="156">
        <f>SUM(O16+O17)</f>
        <v>806</v>
      </c>
      <c r="P15" s="156">
        <f>SUM(P16+P17)</f>
        <v>914</v>
      </c>
      <c r="Q15" s="156">
        <f>SUM(Q16+Q17)</f>
        <v>794</v>
      </c>
      <c r="R15" s="156">
        <f>SUM(R16+R17)</f>
        <v>813</v>
      </c>
      <c r="S15" s="156">
        <f>SUM(S16+S17)</f>
        <v>717</v>
      </c>
      <c r="T15" s="156">
        <f>SUM(T16+T17)</f>
        <v>555</v>
      </c>
      <c r="U15" s="156">
        <f>SUM(U16+U17)</f>
        <v>307</v>
      </c>
      <c r="V15" s="156">
        <f>SUM(V16+V17)</f>
        <v>108</v>
      </c>
      <c r="W15" s="156">
        <f>SUM(W16+W17)</f>
        <v>22</v>
      </c>
      <c r="X15" s="156">
        <f>SUM(X16+X17)</f>
        <v>8</v>
      </c>
      <c r="Y15" s="156">
        <f>SUM(Y16+Y17)</f>
        <v>0</v>
      </c>
    </row>
    <row r="16" spans="1:25" ht="10.5" customHeight="1">
      <c r="A16" s="246" t="s">
        <v>70</v>
      </c>
      <c r="B16" s="266" t="s">
        <v>43</v>
      </c>
      <c r="C16" s="265">
        <v>4028</v>
      </c>
      <c r="D16" s="265">
        <v>95</v>
      </c>
      <c r="E16" s="265">
        <v>124</v>
      </c>
      <c r="F16" s="265">
        <v>174</v>
      </c>
      <c r="G16" s="265">
        <v>147</v>
      </c>
      <c r="H16" s="265">
        <v>61</v>
      </c>
      <c r="I16" s="265">
        <v>108</v>
      </c>
      <c r="J16" s="265">
        <v>178</v>
      </c>
      <c r="K16" s="265">
        <v>225</v>
      </c>
      <c r="L16" s="265">
        <v>223</v>
      </c>
      <c r="M16" s="265">
        <v>252</v>
      </c>
      <c r="N16" s="265">
        <v>273</v>
      </c>
      <c r="O16" s="265">
        <v>400</v>
      </c>
      <c r="P16" s="265">
        <v>421</v>
      </c>
      <c r="Q16" s="265">
        <v>347</v>
      </c>
      <c r="R16" s="265">
        <v>360</v>
      </c>
      <c r="S16" s="265">
        <v>306</v>
      </c>
      <c r="T16" s="265">
        <v>220</v>
      </c>
      <c r="U16" s="265">
        <v>89</v>
      </c>
      <c r="V16" s="265">
        <v>17</v>
      </c>
      <c r="W16" s="265">
        <v>7</v>
      </c>
      <c r="X16" s="265">
        <v>1</v>
      </c>
      <c r="Y16" s="265">
        <v>0</v>
      </c>
    </row>
    <row r="17" spans="1:25" ht="10.5" customHeight="1">
      <c r="A17" s="245"/>
      <c r="B17" s="264" t="s">
        <v>42</v>
      </c>
      <c r="C17" s="231">
        <v>4720</v>
      </c>
      <c r="D17" s="231">
        <v>90</v>
      </c>
      <c r="E17" s="231">
        <v>130</v>
      </c>
      <c r="F17" s="231">
        <v>178</v>
      </c>
      <c r="G17" s="231">
        <v>132</v>
      </c>
      <c r="H17" s="231">
        <v>80</v>
      </c>
      <c r="I17" s="231">
        <v>104</v>
      </c>
      <c r="J17" s="231">
        <v>180</v>
      </c>
      <c r="K17" s="231">
        <v>233</v>
      </c>
      <c r="L17" s="231">
        <v>220</v>
      </c>
      <c r="M17" s="231">
        <v>213</v>
      </c>
      <c r="N17" s="231">
        <v>284</v>
      </c>
      <c r="O17" s="231">
        <v>406</v>
      </c>
      <c r="P17" s="231">
        <v>493</v>
      </c>
      <c r="Q17" s="231">
        <v>447</v>
      </c>
      <c r="R17" s="231">
        <v>453</v>
      </c>
      <c r="S17" s="231">
        <v>411</v>
      </c>
      <c r="T17" s="231">
        <v>335</v>
      </c>
      <c r="U17" s="231">
        <v>218</v>
      </c>
      <c r="V17" s="231">
        <v>91</v>
      </c>
      <c r="W17" s="231">
        <v>15</v>
      </c>
      <c r="X17" s="231">
        <v>7</v>
      </c>
      <c r="Y17" s="231">
        <v>0</v>
      </c>
    </row>
    <row r="18" spans="1:25" ht="10.5" customHeight="1">
      <c r="A18" s="247"/>
      <c r="B18" s="240" t="s">
        <v>95</v>
      </c>
      <c r="C18" s="156">
        <f>SUM(C19+C20)</f>
        <v>5114</v>
      </c>
      <c r="D18" s="156">
        <f>SUM(D19+D20)</f>
        <v>91</v>
      </c>
      <c r="E18" s="156">
        <f>SUM(E19+E20)</f>
        <v>156</v>
      </c>
      <c r="F18" s="156">
        <f>SUM(F19+F20)</f>
        <v>199</v>
      </c>
      <c r="G18" s="156">
        <f>SUM(G19+G20)</f>
        <v>172</v>
      </c>
      <c r="H18" s="156">
        <f>SUM(H19+H20)</f>
        <v>137</v>
      </c>
      <c r="I18" s="156">
        <f>SUM(I19+I20)</f>
        <v>146</v>
      </c>
      <c r="J18" s="156">
        <f>SUM(J19+J20)</f>
        <v>201</v>
      </c>
      <c r="K18" s="156">
        <f>SUM(K19+K20)</f>
        <v>244</v>
      </c>
      <c r="L18" s="156">
        <f>SUM(L19+L20)</f>
        <v>240</v>
      </c>
      <c r="M18" s="156">
        <f>SUM(M19+M20)</f>
        <v>269</v>
      </c>
      <c r="N18" s="156">
        <f>SUM(N19+N20)</f>
        <v>357</v>
      </c>
      <c r="O18" s="156">
        <f>SUM(O19+O20)</f>
        <v>518</v>
      </c>
      <c r="P18" s="156">
        <f>SUM(P19+P20)</f>
        <v>512</v>
      </c>
      <c r="Q18" s="156">
        <f>SUM(Q19+Q20)</f>
        <v>445</v>
      </c>
      <c r="R18" s="156">
        <f>SUM(R19+R20)</f>
        <v>451</v>
      </c>
      <c r="S18" s="156">
        <f>SUM(S19+S20)</f>
        <v>413</v>
      </c>
      <c r="T18" s="156">
        <f>SUM(T19+T20)</f>
        <v>314</v>
      </c>
      <c r="U18" s="156">
        <f>SUM(U19+U20)</f>
        <v>170</v>
      </c>
      <c r="V18" s="156">
        <f>SUM(V19+V20)</f>
        <v>63</v>
      </c>
      <c r="W18" s="156">
        <f>SUM(W19+W20)</f>
        <v>14</v>
      </c>
      <c r="X18" s="156">
        <f>SUM(X19+X20)</f>
        <v>2</v>
      </c>
      <c r="Y18" s="156">
        <v>0</v>
      </c>
    </row>
    <row r="19" spans="1:25" ht="10.5" customHeight="1">
      <c r="A19" s="246" t="s">
        <v>69</v>
      </c>
      <c r="B19" s="266" t="s">
        <v>43</v>
      </c>
      <c r="C19" s="244">
        <f>SUM(D19:Y19)</f>
        <v>2386</v>
      </c>
      <c r="D19" s="265">
        <v>42</v>
      </c>
      <c r="E19" s="265">
        <v>78</v>
      </c>
      <c r="F19" s="265">
        <v>99</v>
      </c>
      <c r="G19" s="265">
        <v>75</v>
      </c>
      <c r="H19" s="265">
        <v>73</v>
      </c>
      <c r="I19" s="265">
        <v>78</v>
      </c>
      <c r="J19" s="265">
        <v>112</v>
      </c>
      <c r="K19" s="265">
        <v>125</v>
      </c>
      <c r="L19" s="265">
        <v>122</v>
      </c>
      <c r="M19" s="265">
        <v>124</v>
      </c>
      <c r="N19" s="265">
        <v>178</v>
      </c>
      <c r="O19" s="265">
        <v>267</v>
      </c>
      <c r="P19" s="265">
        <v>243</v>
      </c>
      <c r="Q19" s="265">
        <v>204</v>
      </c>
      <c r="R19" s="265">
        <v>199</v>
      </c>
      <c r="S19" s="265">
        <v>179</v>
      </c>
      <c r="T19" s="265">
        <v>119</v>
      </c>
      <c r="U19" s="265">
        <v>54</v>
      </c>
      <c r="V19" s="265">
        <v>13</v>
      </c>
      <c r="W19" s="265">
        <v>2</v>
      </c>
      <c r="X19" s="265">
        <v>0</v>
      </c>
      <c r="Y19" s="265">
        <v>0</v>
      </c>
    </row>
    <row r="20" spans="1:25" ht="10.5" customHeight="1">
      <c r="A20" s="245"/>
      <c r="B20" s="264" t="s">
        <v>42</v>
      </c>
      <c r="C20" s="232">
        <f>SUM(D20:Y20)</f>
        <v>2728</v>
      </c>
      <c r="D20" s="231">
        <v>49</v>
      </c>
      <c r="E20" s="231">
        <v>78</v>
      </c>
      <c r="F20" s="231">
        <v>100</v>
      </c>
      <c r="G20" s="231">
        <v>97</v>
      </c>
      <c r="H20" s="231">
        <v>64</v>
      </c>
      <c r="I20" s="231">
        <v>68</v>
      </c>
      <c r="J20" s="231">
        <v>89</v>
      </c>
      <c r="K20" s="231">
        <v>119</v>
      </c>
      <c r="L20" s="231">
        <v>118</v>
      </c>
      <c r="M20" s="231">
        <v>145</v>
      </c>
      <c r="N20" s="231">
        <v>179</v>
      </c>
      <c r="O20" s="231">
        <v>251</v>
      </c>
      <c r="P20" s="231">
        <v>269</v>
      </c>
      <c r="Q20" s="231">
        <v>241</v>
      </c>
      <c r="R20" s="231">
        <v>252</v>
      </c>
      <c r="S20" s="231">
        <v>234</v>
      </c>
      <c r="T20" s="231">
        <v>195</v>
      </c>
      <c r="U20" s="231">
        <v>116</v>
      </c>
      <c r="V20" s="231">
        <v>50</v>
      </c>
      <c r="W20" s="231">
        <v>12</v>
      </c>
      <c r="X20" s="231">
        <v>2</v>
      </c>
      <c r="Y20" s="231">
        <v>0</v>
      </c>
    </row>
    <row r="21" spans="1:25" ht="10.5" customHeight="1">
      <c r="A21" s="241"/>
      <c r="B21" s="240" t="s">
        <v>95</v>
      </c>
      <c r="C21" s="156">
        <f>SUM(C22+C23)</f>
        <v>5074</v>
      </c>
      <c r="D21" s="156">
        <f>SUM(D22+D23)</f>
        <v>197</v>
      </c>
      <c r="E21" s="156">
        <f>SUM(E22+E23)</f>
        <v>217</v>
      </c>
      <c r="F21" s="156">
        <f>SUM(F22+F23)</f>
        <v>222</v>
      </c>
      <c r="G21" s="156">
        <f>SUM(G22+G23)</f>
        <v>188</v>
      </c>
      <c r="H21" s="156">
        <f>SUM(H22+H23)</f>
        <v>161</v>
      </c>
      <c r="I21" s="156">
        <f>SUM(I22+I23)</f>
        <v>212</v>
      </c>
      <c r="J21" s="156">
        <f>SUM(J22+J23)</f>
        <v>264</v>
      </c>
      <c r="K21" s="156">
        <f>SUM(K22+K23)</f>
        <v>275</v>
      </c>
      <c r="L21" s="156">
        <f>SUM(L22+L23)</f>
        <v>272</v>
      </c>
      <c r="M21" s="156">
        <f>SUM(M22+M23)</f>
        <v>299</v>
      </c>
      <c r="N21" s="156">
        <f>SUM(N22+N23)</f>
        <v>352</v>
      </c>
      <c r="O21" s="156">
        <f>SUM(O22+O23)</f>
        <v>446</v>
      </c>
      <c r="P21" s="156">
        <f>SUM(P22+P23)</f>
        <v>467</v>
      </c>
      <c r="Q21" s="156">
        <f>SUM(Q22+Q23)</f>
        <v>354</v>
      </c>
      <c r="R21" s="156">
        <f>SUM(R22+R23)</f>
        <v>358</v>
      </c>
      <c r="S21" s="156">
        <f>SUM(S22+S23)</f>
        <v>332</v>
      </c>
      <c r="T21" s="156">
        <f>SUM(T22+T23)</f>
        <v>238</v>
      </c>
      <c r="U21" s="156">
        <f>SUM(U22+U23)</f>
        <v>135</v>
      </c>
      <c r="V21" s="156">
        <f>SUM(V22+V23)</f>
        <v>58</v>
      </c>
      <c r="W21" s="156">
        <f>SUM(W22+W23)</f>
        <v>24</v>
      </c>
      <c r="X21" s="156">
        <f>SUM(X22+X23)</f>
        <v>3</v>
      </c>
      <c r="Y21" s="156">
        <f>SUM(Y22+Y23)</f>
        <v>0</v>
      </c>
    </row>
    <row r="22" spans="1:25" ht="10.5" customHeight="1">
      <c r="A22" s="238" t="s">
        <v>68</v>
      </c>
      <c r="B22" s="266" t="s">
        <v>43</v>
      </c>
      <c r="C22" s="244">
        <f>SUM(D22:Y22)</f>
        <v>2461</v>
      </c>
      <c r="D22" s="265">
        <v>103</v>
      </c>
      <c r="E22" s="265">
        <v>112</v>
      </c>
      <c r="F22" s="265">
        <v>114</v>
      </c>
      <c r="G22" s="265">
        <v>106</v>
      </c>
      <c r="H22" s="265">
        <v>96</v>
      </c>
      <c r="I22" s="265">
        <v>120</v>
      </c>
      <c r="J22" s="265">
        <v>128</v>
      </c>
      <c r="K22" s="265">
        <v>135</v>
      </c>
      <c r="L22" s="265">
        <v>132</v>
      </c>
      <c r="M22" s="265">
        <v>156</v>
      </c>
      <c r="N22" s="265">
        <v>179</v>
      </c>
      <c r="O22" s="265">
        <v>227</v>
      </c>
      <c r="P22" s="265">
        <v>244</v>
      </c>
      <c r="Q22" s="265">
        <v>148</v>
      </c>
      <c r="R22" s="265">
        <v>162</v>
      </c>
      <c r="S22" s="265">
        <v>153</v>
      </c>
      <c r="T22" s="265">
        <v>93</v>
      </c>
      <c r="U22" s="265">
        <v>37</v>
      </c>
      <c r="V22" s="265">
        <v>11</v>
      </c>
      <c r="W22" s="265">
        <v>4</v>
      </c>
      <c r="X22" s="265">
        <v>1</v>
      </c>
      <c r="Y22" s="265">
        <v>0</v>
      </c>
    </row>
    <row r="23" spans="1:25" ht="10.5" customHeight="1">
      <c r="A23" s="234"/>
      <c r="B23" s="264" t="s">
        <v>42</v>
      </c>
      <c r="C23" s="232">
        <f>SUM(D23:Y23)</f>
        <v>2613</v>
      </c>
      <c r="D23" s="231">
        <v>94</v>
      </c>
      <c r="E23" s="231">
        <v>105</v>
      </c>
      <c r="F23" s="231">
        <v>108</v>
      </c>
      <c r="G23" s="231">
        <v>82</v>
      </c>
      <c r="H23" s="231">
        <v>65</v>
      </c>
      <c r="I23" s="231">
        <v>92</v>
      </c>
      <c r="J23" s="231">
        <v>136</v>
      </c>
      <c r="K23" s="231">
        <v>140</v>
      </c>
      <c r="L23" s="231">
        <v>140</v>
      </c>
      <c r="M23" s="231">
        <v>143</v>
      </c>
      <c r="N23" s="231">
        <v>173</v>
      </c>
      <c r="O23" s="231">
        <v>219</v>
      </c>
      <c r="P23" s="231">
        <v>223</v>
      </c>
      <c r="Q23" s="231">
        <v>206</v>
      </c>
      <c r="R23" s="231">
        <v>196</v>
      </c>
      <c r="S23" s="231">
        <v>179</v>
      </c>
      <c r="T23" s="231">
        <v>145</v>
      </c>
      <c r="U23" s="231">
        <v>98</v>
      </c>
      <c r="V23" s="231">
        <v>47</v>
      </c>
      <c r="W23" s="231">
        <v>20</v>
      </c>
      <c r="X23" s="231">
        <v>2</v>
      </c>
      <c r="Y23" s="231">
        <v>0</v>
      </c>
    </row>
    <row r="24" spans="1:25" ht="10.5" customHeight="1">
      <c r="A24" s="241"/>
      <c r="B24" s="240" t="s">
        <v>95</v>
      </c>
      <c r="C24" s="156">
        <f>SUM(C25+C26)</f>
        <v>5341</v>
      </c>
      <c r="D24" s="156">
        <f>SUM(D25+D26)</f>
        <v>103</v>
      </c>
      <c r="E24" s="156">
        <f>SUM(E25+E26)</f>
        <v>135</v>
      </c>
      <c r="F24" s="156">
        <f>SUM(F25+F26)</f>
        <v>204</v>
      </c>
      <c r="G24" s="156">
        <f>SUM(G25+G26)</f>
        <v>208</v>
      </c>
      <c r="H24" s="156">
        <f>SUM(H25+H26)</f>
        <v>133</v>
      </c>
      <c r="I24" s="156">
        <f>SUM(I25+I26)</f>
        <v>160</v>
      </c>
      <c r="J24" s="156">
        <f>SUM(J25+J26)</f>
        <v>203</v>
      </c>
      <c r="K24" s="156">
        <f>SUM(K25+K26)</f>
        <v>265</v>
      </c>
      <c r="L24" s="156">
        <f>SUM(L25+L26)</f>
        <v>262</v>
      </c>
      <c r="M24" s="156">
        <f>SUM(M25+M26)</f>
        <v>306</v>
      </c>
      <c r="N24" s="156">
        <f>SUM(N25+N26)</f>
        <v>335</v>
      </c>
      <c r="O24" s="156">
        <f>SUM(O25+O26)</f>
        <v>463</v>
      </c>
      <c r="P24" s="156">
        <f>SUM(P25+P26)</f>
        <v>495</v>
      </c>
      <c r="Q24" s="156">
        <f>SUM(Q25+Q26)</f>
        <v>472</v>
      </c>
      <c r="R24" s="156">
        <f>SUM(R25+R26)</f>
        <v>461</v>
      </c>
      <c r="S24" s="156">
        <f>SUM(S25+S26)</f>
        <v>469</v>
      </c>
      <c r="T24" s="156">
        <f>SUM(T25+T26)</f>
        <v>324</v>
      </c>
      <c r="U24" s="156">
        <f>SUM(U25+U26)</f>
        <v>216</v>
      </c>
      <c r="V24" s="156">
        <f>SUM(V25+V26)</f>
        <v>90</v>
      </c>
      <c r="W24" s="156">
        <f>SUM(W25+W26)</f>
        <v>31</v>
      </c>
      <c r="X24" s="156">
        <f>SUM(X25+X26)</f>
        <v>6</v>
      </c>
      <c r="Y24" s="156">
        <f>SUM(Y25+Y26)</f>
        <v>0</v>
      </c>
    </row>
    <row r="25" spans="1:25" ht="10.5" customHeight="1">
      <c r="A25" s="238" t="s">
        <v>67</v>
      </c>
      <c r="B25" s="266" t="s">
        <v>43</v>
      </c>
      <c r="C25" s="244">
        <f>SUM(D25:Y25)</f>
        <v>2556</v>
      </c>
      <c r="D25" s="265">
        <v>57</v>
      </c>
      <c r="E25" s="265">
        <v>68</v>
      </c>
      <c r="F25" s="265">
        <v>107</v>
      </c>
      <c r="G25" s="265">
        <v>113</v>
      </c>
      <c r="H25" s="265">
        <v>85</v>
      </c>
      <c r="I25" s="265">
        <v>98</v>
      </c>
      <c r="J25" s="265">
        <v>106</v>
      </c>
      <c r="K25" s="265">
        <v>141</v>
      </c>
      <c r="L25" s="265">
        <v>134</v>
      </c>
      <c r="M25" s="265">
        <v>160</v>
      </c>
      <c r="N25" s="265">
        <v>166</v>
      </c>
      <c r="O25" s="265">
        <v>244</v>
      </c>
      <c r="P25" s="265">
        <v>228</v>
      </c>
      <c r="Q25" s="265">
        <v>206</v>
      </c>
      <c r="R25" s="265">
        <v>211</v>
      </c>
      <c r="S25" s="265">
        <v>210</v>
      </c>
      <c r="T25" s="265">
        <v>112</v>
      </c>
      <c r="U25" s="265">
        <v>77</v>
      </c>
      <c r="V25" s="265">
        <v>20</v>
      </c>
      <c r="W25" s="265">
        <v>10</v>
      </c>
      <c r="X25" s="265">
        <v>3</v>
      </c>
      <c r="Y25" s="265">
        <v>0</v>
      </c>
    </row>
    <row r="26" spans="1:25" ht="10.5" customHeight="1">
      <c r="A26" s="234"/>
      <c r="B26" s="264" t="s">
        <v>42</v>
      </c>
      <c r="C26" s="232">
        <f>SUM(D26:Y26)</f>
        <v>2785</v>
      </c>
      <c r="D26" s="231">
        <v>46</v>
      </c>
      <c r="E26" s="231">
        <v>67</v>
      </c>
      <c r="F26" s="231">
        <v>97</v>
      </c>
      <c r="G26" s="231">
        <v>95</v>
      </c>
      <c r="H26" s="231">
        <v>48</v>
      </c>
      <c r="I26" s="231">
        <v>62</v>
      </c>
      <c r="J26" s="231">
        <v>97</v>
      </c>
      <c r="K26" s="231">
        <v>124</v>
      </c>
      <c r="L26" s="231">
        <v>128</v>
      </c>
      <c r="M26" s="231">
        <v>146</v>
      </c>
      <c r="N26" s="231">
        <v>169</v>
      </c>
      <c r="O26" s="231">
        <v>219</v>
      </c>
      <c r="P26" s="231">
        <v>267</v>
      </c>
      <c r="Q26" s="231">
        <v>266</v>
      </c>
      <c r="R26" s="231">
        <v>250</v>
      </c>
      <c r="S26" s="231">
        <v>259</v>
      </c>
      <c r="T26" s="231">
        <v>212</v>
      </c>
      <c r="U26" s="231">
        <v>139</v>
      </c>
      <c r="V26" s="231">
        <v>70</v>
      </c>
      <c r="W26" s="231">
        <v>21</v>
      </c>
      <c r="X26" s="231">
        <v>3</v>
      </c>
      <c r="Y26" s="231">
        <v>0</v>
      </c>
    </row>
    <row r="27" spans="1:25" ht="10.5" customHeight="1">
      <c r="A27" s="241"/>
      <c r="B27" s="240" t="s">
        <v>95</v>
      </c>
      <c r="C27" s="156">
        <f>SUM(C28+C29)</f>
        <v>48032</v>
      </c>
      <c r="D27" s="156">
        <f>SUM(D28+D29)</f>
        <v>2132</v>
      </c>
      <c r="E27" s="156">
        <f>SUM(E28+E29)</f>
        <v>2446</v>
      </c>
      <c r="F27" s="156">
        <f>SUM(F28+F29)</f>
        <v>2639</v>
      </c>
      <c r="G27" s="156">
        <f>SUM(G28+G29)</f>
        <v>2376</v>
      </c>
      <c r="H27" s="156">
        <f>SUM(H28+H29)</f>
        <v>1783</v>
      </c>
      <c r="I27" s="156">
        <f>SUM(I28+I29)</f>
        <v>2247</v>
      </c>
      <c r="J27" s="156">
        <f>SUM(J28+J29)</f>
        <v>3020</v>
      </c>
      <c r="K27" s="156">
        <f>SUM(K28+K29)</f>
        <v>3778</v>
      </c>
      <c r="L27" s="156">
        <f>SUM(L28+L29)</f>
        <v>3408</v>
      </c>
      <c r="M27" s="156">
        <f>SUM(M28+M29)</f>
        <v>3197</v>
      </c>
      <c r="N27" s="156">
        <f>SUM(N28+N29)</f>
        <v>2926</v>
      </c>
      <c r="O27" s="156">
        <f>SUM(O28+O29)</f>
        <v>3545</v>
      </c>
      <c r="P27" s="156">
        <f>SUM(P28+P29)</f>
        <v>3758</v>
      </c>
      <c r="Q27" s="156">
        <f>SUM(Q28+Q29)</f>
        <v>2867</v>
      </c>
      <c r="R27" s="156">
        <f>SUM(R28+R29)</f>
        <v>2538</v>
      </c>
      <c r="S27" s="156">
        <f>SUM(S28+S29)</f>
        <v>2262</v>
      </c>
      <c r="T27" s="156">
        <f>SUM(T28+T29)</f>
        <v>1691</v>
      </c>
      <c r="U27" s="156">
        <f>SUM(U28+U29)</f>
        <v>928</v>
      </c>
      <c r="V27" s="156">
        <f>SUM(V28+V29)</f>
        <v>370</v>
      </c>
      <c r="W27" s="156">
        <f>SUM(W28+W29)</f>
        <v>80</v>
      </c>
      <c r="X27" s="156">
        <f>SUM(X28+X29)</f>
        <v>13</v>
      </c>
      <c r="Y27" s="156">
        <f>SUM(Y28+Y29)</f>
        <v>28</v>
      </c>
    </row>
    <row r="28" spans="1:25" ht="10.5" customHeight="1">
      <c r="A28" s="238" t="s">
        <v>65</v>
      </c>
      <c r="B28" s="266" t="s">
        <v>43</v>
      </c>
      <c r="C28" s="244">
        <f>SUM(D28:Y28)</f>
        <v>22515</v>
      </c>
      <c r="D28" s="265">
        <v>1071</v>
      </c>
      <c r="E28" s="265">
        <v>1218</v>
      </c>
      <c r="F28" s="265">
        <v>1374</v>
      </c>
      <c r="G28" s="265">
        <v>1191</v>
      </c>
      <c r="H28" s="265">
        <v>860</v>
      </c>
      <c r="I28" s="265">
        <v>1107</v>
      </c>
      <c r="J28" s="265">
        <v>1456</v>
      </c>
      <c r="K28" s="265">
        <v>1841</v>
      </c>
      <c r="L28" s="265">
        <v>1617</v>
      </c>
      <c r="M28" s="265">
        <v>1524</v>
      </c>
      <c r="N28" s="265">
        <v>1405</v>
      </c>
      <c r="O28" s="265">
        <v>1689</v>
      </c>
      <c r="P28" s="265">
        <v>1762</v>
      </c>
      <c r="Q28" s="265">
        <v>1300</v>
      </c>
      <c r="R28" s="265">
        <v>1128</v>
      </c>
      <c r="S28" s="265">
        <v>927</v>
      </c>
      <c r="T28" s="265">
        <v>653</v>
      </c>
      <c r="U28" s="265">
        <v>277</v>
      </c>
      <c r="V28" s="265">
        <v>76</v>
      </c>
      <c r="W28" s="265">
        <v>20</v>
      </c>
      <c r="X28" s="265">
        <v>0</v>
      </c>
      <c r="Y28" s="265">
        <v>19</v>
      </c>
    </row>
    <row r="29" spans="1:25" ht="10.5" customHeight="1">
      <c r="A29" s="234"/>
      <c r="B29" s="264" t="s">
        <v>42</v>
      </c>
      <c r="C29" s="232">
        <f>SUM(D29:Y29)</f>
        <v>25517</v>
      </c>
      <c r="D29" s="231">
        <v>1061</v>
      </c>
      <c r="E29" s="231">
        <v>1228</v>
      </c>
      <c r="F29" s="231">
        <v>1265</v>
      </c>
      <c r="G29" s="231">
        <v>1185</v>
      </c>
      <c r="H29" s="231">
        <v>923</v>
      </c>
      <c r="I29" s="231">
        <v>1140</v>
      </c>
      <c r="J29" s="231">
        <v>1564</v>
      </c>
      <c r="K29" s="231">
        <v>1937</v>
      </c>
      <c r="L29" s="231">
        <v>1791</v>
      </c>
      <c r="M29" s="231">
        <v>1673</v>
      </c>
      <c r="N29" s="231">
        <v>1521</v>
      </c>
      <c r="O29" s="231">
        <v>1856</v>
      </c>
      <c r="P29" s="231">
        <v>1996</v>
      </c>
      <c r="Q29" s="231">
        <v>1567</v>
      </c>
      <c r="R29" s="231">
        <v>1410</v>
      </c>
      <c r="S29" s="231">
        <v>1335</v>
      </c>
      <c r="T29" s="231">
        <v>1038</v>
      </c>
      <c r="U29" s="231">
        <v>651</v>
      </c>
      <c r="V29" s="231">
        <v>294</v>
      </c>
      <c r="W29" s="231">
        <v>60</v>
      </c>
      <c r="X29" s="231">
        <v>13</v>
      </c>
      <c r="Y29" s="231">
        <v>9</v>
      </c>
    </row>
    <row r="30" spans="1:25" ht="10.5" customHeight="1">
      <c r="A30" s="241"/>
      <c r="B30" s="240" t="s">
        <v>95</v>
      </c>
      <c r="C30" s="156">
        <f>SUM(C31+C32)</f>
        <v>28463</v>
      </c>
      <c r="D30" s="156">
        <f>SUM(D31+D32)</f>
        <v>944</v>
      </c>
      <c r="E30" s="156">
        <f>SUM(E31+E32)</f>
        <v>1219</v>
      </c>
      <c r="F30" s="156">
        <f>SUM(F31+F32)</f>
        <v>1444</v>
      </c>
      <c r="G30" s="156">
        <f>SUM(G31+G32)</f>
        <v>1319</v>
      </c>
      <c r="H30" s="156">
        <f>SUM(H31+H32)</f>
        <v>911</v>
      </c>
      <c r="I30" s="156">
        <f>SUM(I31+I32)</f>
        <v>1152</v>
      </c>
      <c r="J30" s="156">
        <f>SUM(J31+J32)</f>
        <v>1356</v>
      </c>
      <c r="K30" s="156">
        <f>SUM(K31+K32)</f>
        <v>1937</v>
      </c>
      <c r="L30" s="156">
        <f>SUM(L31+L32)</f>
        <v>1722</v>
      </c>
      <c r="M30" s="156">
        <f>SUM(M31+M32)</f>
        <v>1800</v>
      </c>
      <c r="N30" s="156">
        <f>SUM(N31+N32)</f>
        <v>1854</v>
      </c>
      <c r="O30" s="156">
        <f>SUM(O31+O32)</f>
        <v>2315</v>
      </c>
      <c r="P30" s="156">
        <f>SUM(P31+P32)</f>
        <v>2558</v>
      </c>
      <c r="Q30" s="156">
        <f>SUM(Q31+Q32)</f>
        <v>1949</v>
      </c>
      <c r="R30" s="156">
        <f>SUM(R31+R32)</f>
        <v>1771</v>
      </c>
      <c r="S30" s="156">
        <f>SUM(S31+S32)</f>
        <v>1698</v>
      </c>
      <c r="T30" s="156">
        <f>SUM(T31+T32)</f>
        <v>1314</v>
      </c>
      <c r="U30" s="156">
        <f>SUM(U31+U32)</f>
        <v>756</v>
      </c>
      <c r="V30" s="156">
        <f>SUM(V31+V32)</f>
        <v>330</v>
      </c>
      <c r="W30" s="156">
        <f>SUM(W31+W32)</f>
        <v>91</v>
      </c>
      <c r="X30" s="156">
        <f>SUM(X31+X32)</f>
        <v>13</v>
      </c>
      <c r="Y30" s="156">
        <f>SUM(Y31+Y32)</f>
        <v>10</v>
      </c>
    </row>
    <row r="31" spans="1:25" ht="10.5" customHeight="1">
      <c r="A31" s="238" t="s">
        <v>62</v>
      </c>
      <c r="B31" s="266" t="s">
        <v>43</v>
      </c>
      <c r="C31" s="244">
        <f>SUM(D31:Y31)</f>
        <v>12977</v>
      </c>
      <c r="D31" s="265">
        <v>471</v>
      </c>
      <c r="E31" s="265">
        <v>627</v>
      </c>
      <c r="F31" s="265">
        <v>746</v>
      </c>
      <c r="G31" s="265">
        <v>664</v>
      </c>
      <c r="H31" s="265">
        <v>407</v>
      </c>
      <c r="I31" s="265">
        <v>540</v>
      </c>
      <c r="J31" s="265">
        <v>643</v>
      </c>
      <c r="K31" s="265">
        <v>907</v>
      </c>
      <c r="L31" s="265">
        <v>785</v>
      </c>
      <c r="M31" s="265">
        <v>805</v>
      </c>
      <c r="N31" s="265">
        <v>873</v>
      </c>
      <c r="O31" s="265">
        <v>1078</v>
      </c>
      <c r="P31" s="265">
        <v>1211</v>
      </c>
      <c r="Q31" s="265">
        <v>893</v>
      </c>
      <c r="R31" s="265">
        <v>794</v>
      </c>
      <c r="S31" s="265">
        <v>735</v>
      </c>
      <c r="T31" s="265">
        <v>463</v>
      </c>
      <c r="U31" s="265">
        <v>234</v>
      </c>
      <c r="V31" s="265">
        <v>76</v>
      </c>
      <c r="W31" s="265">
        <v>16</v>
      </c>
      <c r="X31" s="265">
        <v>3</v>
      </c>
      <c r="Y31" s="265">
        <v>6</v>
      </c>
    </row>
    <row r="32" spans="1:25" ht="10.5" customHeight="1">
      <c r="A32" s="234"/>
      <c r="B32" s="264" t="s">
        <v>42</v>
      </c>
      <c r="C32" s="232">
        <f>SUM(D32:Y32)</f>
        <v>15486</v>
      </c>
      <c r="D32" s="231">
        <v>473</v>
      </c>
      <c r="E32" s="231">
        <v>592</v>
      </c>
      <c r="F32" s="231">
        <v>698</v>
      </c>
      <c r="G32" s="231">
        <v>655</v>
      </c>
      <c r="H32" s="231">
        <v>504</v>
      </c>
      <c r="I32" s="231">
        <v>612</v>
      </c>
      <c r="J32" s="231">
        <v>713</v>
      </c>
      <c r="K32" s="231">
        <v>1030</v>
      </c>
      <c r="L32" s="231">
        <v>937</v>
      </c>
      <c r="M32" s="231">
        <v>995</v>
      </c>
      <c r="N32" s="231">
        <v>981</v>
      </c>
      <c r="O32" s="231">
        <v>1237</v>
      </c>
      <c r="P32" s="231">
        <v>1347</v>
      </c>
      <c r="Q32" s="231">
        <v>1056</v>
      </c>
      <c r="R32" s="231">
        <v>977</v>
      </c>
      <c r="S32" s="231">
        <v>963</v>
      </c>
      <c r="T32" s="231">
        <v>851</v>
      </c>
      <c r="U32" s="231">
        <v>522</v>
      </c>
      <c r="V32" s="231">
        <v>254</v>
      </c>
      <c r="W32" s="231">
        <v>75</v>
      </c>
      <c r="X32" s="231">
        <v>10</v>
      </c>
      <c r="Y32" s="231">
        <v>4</v>
      </c>
    </row>
    <row r="33" spans="1:25" ht="10.5" customHeight="1">
      <c r="A33" s="241"/>
      <c r="B33" s="240" t="s">
        <v>95</v>
      </c>
      <c r="C33" s="156">
        <f>SUM(C34+C35)</f>
        <v>4767</v>
      </c>
      <c r="D33" s="156">
        <f>SUM(D34+D35)</f>
        <v>164</v>
      </c>
      <c r="E33" s="156">
        <f>SUM(E34+E35)</f>
        <v>174</v>
      </c>
      <c r="F33" s="156">
        <f>SUM(F34+F35)</f>
        <v>198</v>
      </c>
      <c r="G33" s="156">
        <f>SUM(G34+G35)</f>
        <v>282</v>
      </c>
      <c r="H33" s="156">
        <f>SUM(H34+H35)</f>
        <v>259</v>
      </c>
      <c r="I33" s="156">
        <f>SUM(I34+I35)</f>
        <v>209</v>
      </c>
      <c r="J33" s="156">
        <f>SUM(J34+J35)</f>
        <v>216</v>
      </c>
      <c r="K33" s="156">
        <f>SUM(K34+K35)</f>
        <v>243</v>
      </c>
      <c r="L33" s="156">
        <f>SUM(L34+L35)</f>
        <v>282</v>
      </c>
      <c r="M33" s="156">
        <f>SUM(M34+M35)</f>
        <v>259</v>
      </c>
      <c r="N33" s="156">
        <f>SUM(N34+N35)</f>
        <v>298</v>
      </c>
      <c r="O33" s="156">
        <f>SUM(O34+O35)</f>
        <v>356</v>
      </c>
      <c r="P33" s="156">
        <f>SUM(P34+P35)</f>
        <v>507</v>
      </c>
      <c r="Q33" s="156">
        <f>SUM(Q34+Q35)</f>
        <v>431</v>
      </c>
      <c r="R33" s="156">
        <f>SUM(R34+R35)</f>
        <v>353</v>
      </c>
      <c r="S33" s="156">
        <f>SUM(S34+S35)</f>
        <v>248</v>
      </c>
      <c r="T33" s="156">
        <f>SUM(T34+T35)</f>
        <v>163</v>
      </c>
      <c r="U33" s="156">
        <f>SUM(U34+U35)</f>
        <v>84</v>
      </c>
      <c r="V33" s="156">
        <f>SUM(V34+V35)</f>
        <v>31</v>
      </c>
      <c r="W33" s="156">
        <f>SUM(W34+W35)</f>
        <v>9</v>
      </c>
      <c r="X33" s="156">
        <f>SUM(X34+X35)</f>
        <v>1</v>
      </c>
      <c r="Y33" s="156">
        <v>1</v>
      </c>
    </row>
    <row r="34" spans="1:25" ht="10.5" customHeight="1">
      <c r="A34" s="238" t="s">
        <v>61</v>
      </c>
      <c r="B34" s="266" t="s">
        <v>43</v>
      </c>
      <c r="C34" s="244">
        <f>SUM(D34:Y34)</f>
        <v>2339</v>
      </c>
      <c r="D34" s="265">
        <v>91</v>
      </c>
      <c r="E34" s="265">
        <v>76</v>
      </c>
      <c r="F34" s="265">
        <v>100</v>
      </c>
      <c r="G34" s="265">
        <v>164</v>
      </c>
      <c r="H34" s="265">
        <v>115</v>
      </c>
      <c r="I34" s="265">
        <v>112</v>
      </c>
      <c r="J34" s="265">
        <v>111</v>
      </c>
      <c r="K34" s="265">
        <v>115</v>
      </c>
      <c r="L34" s="265">
        <v>146</v>
      </c>
      <c r="M34" s="265">
        <v>139</v>
      </c>
      <c r="N34" s="265">
        <v>133</v>
      </c>
      <c r="O34" s="265">
        <v>176</v>
      </c>
      <c r="P34" s="265">
        <v>242</v>
      </c>
      <c r="Q34" s="265">
        <v>206</v>
      </c>
      <c r="R34" s="265">
        <v>188</v>
      </c>
      <c r="S34" s="265">
        <v>115</v>
      </c>
      <c r="T34" s="265">
        <v>69</v>
      </c>
      <c r="U34" s="265">
        <v>28</v>
      </c>
      <c r="V34" s="265">
        <v>11</v>
      </c>
      <c r="W34" s="265">
        <v>1</v>
      </c>
      <c r="X34" s="265">
        <v>1</v>
      </c>
      <c r="Y34" s="265">
        <v>0</v>
      </c>
    </row>
    <row r="35" spans="1:25" ht="10.5" customHeight="1">
      <c r="A35" s="234"/>
      <c r="B35" s="264" t="s">
        <v>42</v>
      </c>
      <c r="C35" s="232">
        <f>SUM(D35:Y35)</f>
        <v>2428</v>
      </c>
      <c r="D35" s="231">
        <v>73</v>
      </c>
      <c r="E35" s="231">
        <v>98</v>
      </c>
      <c r="F35" s="231">
        <v>98</v>
      </c>
      <c r="G35" s="231">
        <v>118</v>
      </c>
      <c r="H35" s="231">
        <v>144</v>
      </c>
      <c r="I35" s="231">
        <v>97</v>
      </c>
      <c r="J35" s="231">
        <v>105</v>
      </c>
      <c r="K35" s="231">
        <v>128</v>
      </c>
      <c r="L35" s="231">
        <v>136</v>
      </c>
      <c r="M35" s="231">
        <v>120</v>
      </c>
      <c r="N35" s="231">
        <v>165</v>
      </c>
      <c r="O35" s="231">
        <v>180</v>
      </c>
      <c r="P35" s="231">
        <v>265</v>
      </c>
      <c r="Q35" s="231">
        <v>225</v>
      </c>
      <c r="R35" s="231">
        <v>165</v>
      </c>
      <c r="S35" s="231">
        <v>133</v>
      </c>
      <c r="T35" s="231">
        <v>94</v>
      </c>
      <c r="U35" s="231">
        <v>56</v>
      </c>
      <c r="V35" s="231">
        <v>20</v>
      </c>
      <c r="W35" s="231">
        <v>8</v>
      </c>
      <c r="X35" s="231">
        <v>0</v>
      </c>
      <c r="Y35" s="231">
        <v>0</v>
      </c>
    </row>
    <row r="36" spans="1:25" ht="10.5" customHeight="1">
      <c r="A36" s="241"/>
      <c r="B36" s="240" t="s">
        <v>95</v>
      </c>
      <c r="C36" s="156">
        <f>SUM(C37+C38)</f>
        <v>17859</v>
      </c>
      <c r="D36" s="156">
        <f>SUM(D37+D38)</f>
        <v>603</v>
      </c>
      <c r="E36" s="156">
        <f>SUM(E37+E38)</f>
        <v>784</v>
      </c>
      <c r="F36" s="156">
        <f>SUM(F37+F38)</f>
        <v>798</v>
      </c>
      <c r="G36" s="156">
        <f>SUM(G37+G38)</f>
        <v>703</v>
      </c>
      <c r="H36" s="156">
        <f>SUM(H37+H38)</f>
        <v>695</v>
      </c>
      <c r="I36" s="156">
        <f>SUM(I37+I38)</f>
        <v>755</v>
      </c>
      <c r="J36" s="156">
        <f>SUM(J37+J38)</f>
        <v>924</v>
      </c>
      <c r="K36" s="156">
        <f>SUM(K37+K38)</f>
        <v>1120</v>
      </c>
      <c r="L36" s="156">
        <f>SUM(L37+L38)</f>
        <v>1020</v>
      </c>
      <c r="M36" s="156">
        <f>SUM(M37+M38)</f>
        <v>959</v>
      </c>
      <c r="N36" s="156">
        <f>SUM(N37+N38)</f>
        <v>1099</v>
      </c>
      <c r="O36" s="156">
        <f>SUM(O37+O38)</f>
        <v>1512</v>
      </c>
      <c r="P36" s="156">
        <f>SUM(P37+P38)</f>
        <v>1675</v>
      </c>
      <c r="Q36" s="156">
        <f>SUM(Q37+Q38)</f>
        <v>1277</v>
      </c>
      <c r="R36" s="156">
        <f>SUM(R37+R38)</f>
        <v>1199</v>
      </c>
      <c r="S36" s="156">
        <f>SUM(S37+S38)</f>
        <v>1071</v>
      </c>
      <c r="T36" s="156">
        <f>SUM(T37+T38)</f>
        <v>885</v>
      </c>
      <c r="U36" s="156">
        <f>SUM(U37+U38)</f>
        <v>507</v>
      </c>
      <c r="V36" s="156">
        <f>SUM(V37+V38)</f>
        <v>228</v>
      </c>
      <c r="W36" s="156">
        <f>SUM(W37+W38)</f>
        <v>40</v>
      </c>
      <c r="X36" s="156">
        <v>5</v>
      </c>
      <c r="Y36" s="156">
        <v>5</v>
      </c>
    </row>
    <row r="37" spans="1:25" ht="10.5" customHeight="1">
      <c r="A37" s="238" t="s">
        <v>97</v>
      </c>
      <c r="B37" s="266" t="s">
        <v>43</v>
      </c>
      <c r="C37" s="244">
        <f>SUM(D37:Y37)</f>
        <v>8347</v>
      </c>
      <c r="D37" s="265">
        <v>319</v>
      </c>
      <c r="E37" s="265">
        <v>417</v>
      </c>
      <c r="F37" s="265">
        <v>413</v>
      </c>
      <c r="G37" s="265">
        <v>362</v>
      </c>
      <c r="H37" s="265">
        <v>308</v>
      </c>
      <c r="I37" s="265">
        <v>372</v>
      </c>
      <c r="J37" s="265">
        <v>450</v>
      </c>
      <c r="K37" s="265">
        <v>583</v>
      </c>
      <c r="L37" s="265">
        <v>502</v>
      </c>
      <c r="M37" s="265">
        <v>460</v>
      </c>
      <c r="N37" s="265">
        <v>558</v>
      </c>
      <c r="O37" s="265">
        <v>718</v>
      </c>
      <c r="P37" s="265">
        <v>784</v>
      </c>
      <c r="Q37" s="265">
        <v>565</v>
      </c>
      <c r="R37" s="265">
        <v>549</v>
      </c>
      <c r="S37" s="265">
        <v>469</v>
      </c>
      <c r="T37" s="265">
        <v>324</v>
      </c>
      <c r="U37" s="265">
        <v>147</v>
      </c>
      <c r="V37" s="265">
        <v>42</v>
      </c>
      <c r="W37" s="265">
        <v>5</v>
      </c>
      <c r="X37" s="265">
        <v>0</v>
      </c>
      <c r="Y37" s="265">
        <v>0</v>
      </c>
    </row>
    <row r="38" spans="1:25" ht="10.5" customHeight="1">
      <c r="A38" s="234"/>
      <c r="B38" s="264" t="s">
        <v>42</v>
      </c>
      <c r="C38" s="232">
        <f>SUM(D38:Y38)</f>
        <v>9512</v>
      </c>
      <c r="D38" s="231">
        <v>284</v>
      </c>
      <c r="E38" s="231">
        <v>367</v>
      </c>
      <c r="F38" s="231">
        <v>385</v>
      </c>
      <c r="G38" s="231">
        <v>341</v>
      </c>
      <c r="H38" s="231">
        <v>387</v>
      </c>
      <c r="I38" s="231">
        <v>383</v>
      </c>
      <c r="J38" s="231">
        <v>474</v>
      </c>
      <c r="K38" s="231">
        <v>537</v>
      </c>
      <c r="L38" s="231">
        <v>518</v>
      </c>
      <c r="M38" s="231">
        <v>499</v>
      </c>
      <c r="N38" s="231">
        <v>541</v>
      </c>
      <c r="O38" s="231">
        <v>794</v>
      </c>
      <c r="P38" s="231">
        <v>891</v>
      </c>
      <c r="Q38" s="231">
        <v>712</v>
      </c>
      <c r="R38" s="231">
        <v>650</v>
      </c>
      <c r="S38" s="231">
        <v>602</v>
      </c>
      <c r="T38" s="231">
        <v>561</v>
      </c>
      <c r="U38" s="231">
        <v>360</v>
      </c>
      <c r="V38" s="231">
        <v>186</v>
      </c>
      <c r="W38" s="231">
        <v>35</v>
      </c>
      <c r="X38" s="231">
        <v>5</v>
      </c>
      <c r="Y38" s="231">
        <v>0</v>
      </c>
    </row>
    <row r="39" spans="1:25" ht="10.5" customHeight="1">
      <c r="A39" s="241"/>
      <c r="B39" s="240" t="s">
        <v>95</v>
      </c>
      <c r="C39" s="156">
        <f>SUM(C40+C41)</f>
        <v>279127</v>
      </c>
      <c r="D39" s="156">
        <f>SUM(D40+D41)</f>
        <v>9048</v>
      </c>
      <c r="E39" s="156">
        <f>SUM(E40+E41)</f>
        <v>10084</v>
      </c>
      <c r="F39" s="156">
        <f>SUM(F40+F41)</f>
        <v>11342</v>
      </c>
      <c r="G39" s="156">
        <f>SUM(G40+G41)</f>
        <v>12747</v>
      </c>
      <c r="H39" s="156">
        <f>SUM(H40+H41)</f>
        <v>12253</v>
      </c>
      <c r="I39" s="156">
        <f>SUM(I40+I41)</f>
        <v>13110</v>
      </c>
      <c r="J39" s="156">
        <f>SUM(J40+J41)</f>
        <v>15535</v>
      </c>
      <c r="K39" s="156">
        <f>SUM(K40+K41)</f>
        <v>18719</v>
      </c>
      <c r="L39" s="156">
        <f>SUM(L40+L41)</f>
        <v>17236</v>
      </c>
      <c r="M39" s="156">
        <f>SUM(M40+M41)</f>
        <v>16768</v>
      </c>
      <c r="N39" s="156">
        <f>SUM(N40+N41)</f>
        <v>17800</v>
      </c>
      <c r="O39" s="156">
        <f>SUM(O40+O41)</f>
        <v>21934</v>
      </c>
      <c r="P39" s="156">
        <f>SUM(P40+P41)</f>
        <v>25303</v>
      </c>
      <c r="Q39" s="156">
        <f>SUM(Q40+Q41)</f>
        <v>20251</v>
      </c>
      <c r="R39" s="156">
        <f>SUM(R40+R41)</f>
        <v>18139</v>
      </c>
      <c r="S39" s="156">
        <f>SUM(S40+S41)</f>
        <v>16260</v>
      </c>
      <c r="T39" s="156">
        <f>SUM(T40+T41)</f>
        <v>11976</v>
      </c>
      <c r="U39" s="156">
        <f>SUM(U40+U41)</f>
        <v>6634</v>
      </c>
      <c r="V39" s="156">
        <f>SUM(V40+V41)</f>
        <v>2600</v>
      </c>
      <c r="W39" s="156">
        <f>SUM(W40+W41)</f>
        <v>689</v>
      </c>
      <c r="X39" s="156">
        <f>SUM(X40+X41)</f>
        <v>88</v>
      </c>
      <c r="Y39" s="156">
        <f>SUM(Y40+Y41)</f>
        <v>611</v>
      </c>
    </row>
    <row r="40" spans="1:25" ht="10.5" customHeight="1">
      <c r="A40" s="238" t="s">
        <v>59</v>
      </c>
      <c r="B40" s="266" t="s">
        <v>43</v>
      </c>
      <c r="C40" s="244">
        <f>SUM(D40:Y40)</f>
        <v>127046</v>
      </c>
      <c r="D40" s="265">
        <v>4629</v>
      </c>
      <c r="E40" s="265">
        <v>5224</v>
      </c>
      <c r="F40" s="265">
        <v>5922</v>
      </c>
      <c r="G40" s="265">
        <v>6525</v>
      </c>
      <c r="H40" s="265">
        <v>6061</v>
      </c>
      <c r="I40" s="265">
        <v>6429</v>
      </c>
      <c r="J40" s="265">
        <v>7480</v>
      </c>
      <c r="K40" s="265">
        <v>8974</v>
      </c>
      <c r="L40" s="265">
        <v>8010</v>
      </c>
      <c r="M40" s="265">
        <v>7659</v>
      </c>
      <c r="N40" s="265">
        <v>8129</v>
      </c>
      <c r="O40" s="265">
        <v>10098</v>
      </c>
      <c r="P40" s="265">
        <v>11488</v>
      </c>
      <c r="Q40" s="265">
        <v>8881</v>
      </c>
      <c r="R40" s="265">
        <v>7651</v>
      </c>
      <c r="S40" s="265">
        <v>6506</v>
      </c>
      <c r="T40" s="265">
        <v>4371</v>
      </c>
      <c r="U40" s="265">
        <v>1900</v>
      </c>
      <c r="V40" s="265">
        <v>632</v>
      </c>
      <c r="W40" s="265">
        <v>123</v>
      </c>
      <c r="X40" s="265">
        <v>13</v>
      </c>
      <c r="Y40" s="265">
        <v>341</v>
      </c>
    </row>
    <row r="41" spans="1:25" ht="10.5" customHeight="1">
      <c r="A41" s="234"/>
      <c r="B41" s="264" t="s">
        <v>42</v>
      </c>
      <c r="C41" s="232">
        <f>SUM(D41:Y41)</f>
        <v>152081</v>
      </c>
      <c r="D41" s="231">
        <v>4419</v>
      </c>
      <c r="E41" s="231">
        <v>4860</v>
      </c>
      <c r="F41" s="231">
        <v>5420</v>
      </c>
      <c r="G41" s="231">
        <v>6222</v>
      </c>
      <c r="H41" s="231">
        <v>6192</v>
      </c>
      <c r="I41" s="231">
        <v>6681</v>
      </c>
      <c r="J41" s="231">
        <v>8055</v>
      </c>
      <c r="K41" s="231">
        <v>9745</v>
      </c>
      <c r="L41" s="231">
        <v>9226</v>
      </c>
      <c r="M41" s="231">
        <v>9109</v>
      </c>
      <c r="N41" s="231">
        <v>9671</v>
      </c>
      <c r="O41" s="231">
        <v>11836</v>
      </c>
      <c r="P41" s="231">
        <v>13815</v>
      </c>
      <c r="Q41" s="231">
        <v>11370</v>
      </c>
      <c r="R41" s="231">
        <v>10488</v>
      </c>
      <c r="S41" s="231">
        <v>9754</v>
      </c>
      <c r="T41" s="231">
        <v>7605</v>
      </c>
      <c r="U41" s="231">
        <v>4734</v>
      </c>
      <c r="V41" s="231">
        <v>1968</v>
      </c>
      <c r="W41" s="231">
        <v>566</v>
      </c>
      <c r="X41" s="231">
        <v>75</v>
      </c>
      <c r="Y41" s="231">
        <v>270</v>
      </c>
    </row>
    <row r="42" spans="1:25" ht="10.5" customHeight="1">
      <c r="A42" s="263" t="s">
        <v>24</v>
      </c>
      <c r="B42" s="255" t="s">
        <v>95</v>
      </c>
      <c r="C42" s="134">
        <f>C45</f>
        <v>26282</v>
      </c>
      <c r="D42" s="134">
        <f>D45</f>
        <v>809</v>
      </c>
      <c r="E42" s="134">
        <f>E45</f>
        <v>1074</v>
      </c>
      <c r="F42" s="134">
        <f>F45</f>
        <v>1079</v>
      </c>
      <c r="G42" s="134">
        <f>G45</f>
        <v>874</v>
      </c>
      <c r="H42" s="134">
        <f>H45</f>
        <v>696</v>
      </c>
      <c r="I42" s="134">
        <f>I45</f>
        <v>1011</v>
      </c>
      <c r="J42" s="134">
        <f>J45</f>
        <v>1336</v>
      </c>
      <c r="K42" s="134">
        <f>K45</f>
        <v>1520</v>
      </c>
      <c r="L42" s="134">
        <f>L45</f>
        <v>1407</v>
      </c>
      <c r="M42" s="134">
        <f>M45</f>
        <v>1578</v>
      </c>
      <c r="N42" s="134">
        <f>N45</f>
        <v>1728</v>
      </c>
      <c r="O42" s="134">
        <f>O45</f>
        <v>2213</v>
      </c>
      <c r="P42" s="134">
        <f>P45</f>
        <v>2333</v>
      </c>
      <c r="Q42" s="134">
        <f>Q45</f>
        <v>1966</v>
      </c>
      <c r="R42" s="134">
        <f>R45</f>
        <v>2055</v>
      </c>
      <c r="S42" s="134">
        <f>S45</f>
        <v>1924</v>
      </c>
      <c r="T42" s="134">
        <f>T45</f>
        <v>1454</v>
      </c>
      <c r="U42" s="134">
        <f>U45</f>
        <v>797</v>
      </c>
      <c r="V42" s="134">
        <f>V45</f>
        <v>316</v>
      </c>
      <c r="W42" s="134">
        <f>W45</f>
        <v>96</v>
      </c>
      <c r="X42" s="134">
        <f>X45</f>
        <v>16</v>
      </c>
      <c r="Y42" s="134" t="str">
        <f>Y45</f>
        <v>-</v>
      </c>
    </row>
    <row r="43" spans="1:25" ht="10.5" customHeight="1">
      <c r="A43" s="260"/>
      <c r="B43" s="259" t="s">
        <v>43</v>
      </c>
      <c r="C43" s="151">
        <f>C46</f>
        <v>12310</v>
      </c>
      <c r="D43" s="151">
        <f>D46</f>
        <v>397</v>
      </c>
      <c r="E43" s="151">
        <f>E46</f>
        <v>549</v>
      </c>
      <c r="F43" s="151">
        <f>F46</f>
        <v>542</v>
      </c>
      <c r="G43" s="151">
        <f>G46</f>
        <v>422</v>
      </c>
      <c r="H43" s="151">
        <f>H46</f>
        <v>379</v>
      </c>
      <c r="I43" s="151">
        <f>I46</f>
        <v>537</v>
      </c>
      <c r="J43" s="151">
        <f>J46</f>
        <v>689</v>
      </c>
      <c r="K43" s="151">
        <f>K46</f>
        <v>754</v>
      </c>
      <c r="L43" s="151">
        <f>L46</f>
        <v>722</v>
      </c>
      <c r="M43" s="151">
        <f>M46</f>
        <v>804</v>
      </c>
      <c r="N43" s="151">
        <f>N46</f>
        <v>865</v>
      </c>
      <c r="O43" s="151">
        <f>O46</f>
        <v>1094</v>
      </c>
      <c r="P43" s="151">
        <f>P46</f>
        <v>1087</v>
      </c>
      <c r="Q43" s="151">
        <f>Q46</f>
        <v>832</v>
      </c>
      <c r="R43" s="151">
        <f>R46</f>
        <v>937</v>
      </c>
      <c r="S43" s="151">
        <f>S46</f>
        <v>828</v>
      </c>
      <c r="T43" s="151">
        <f>T46</f>
        <v>546</v>
      </c>
      <c r="U43" s="151">
        <f>U46</f>
        <v>226</v>
      </c>
      <c r="V43" s="151">
        <f>V46</f>
        <v>82</v>
      </c>
      <c r="W43" s="151">
        <f>W46</f>
        <v>15</v>
      </c>
      <c r="X43" s="151">
        <f>X46</f>
        <v>3</v>
      </c>
      <c r="Y43" s="151" t="str">
        <f>Y46</f>
        <v>-</v>
      </c>
    </row>
    <row r="44" spans="1:25" ht="10.5" customHeight="1">
      <c r="A44" s="258"/>
      <c r="B44" s="257" t="s">
        <v>42</v>
      </c>
      <c r="C44" s="151">
        <f>C47</f>
        <v>13972</v>
      </c>
      <c r="D44" s="151">
        <f>D47</f>
        <v>412</v>
      </c>
      <c r="E44" s="151">
        <f>E47</f>
        <v>525</v>
      </c>
      <c r="F44" s="151">
        <f>F47</f>
        <v>537</v>
      </c>
      <c r="G44" s="151">
        <f>G47</f>
        <v>452</v>
      </c>
      <c r="H44" s="151">
        <f>H47</f>
        <v>317</v>
      </c>
      <c r="I44" s="151">
        <f>I47</f>
        <v>474</v>
      </c>
      <c r="J44" s="151">
        <f>J47</f>
        <v>647</v>
      </c>
      <c r="K44" s="151">
        <f>K47</f>
        <v>766</v>
      </c>
      <c r="L44" s="151">
        <f>L47</f>
        <v>685</v>
      </c>
      <c r="M44" s="151">
        <f>M47</f>
        <v>774</v>
      </c>
      <c r="N44" s="151">
        <f>N47</f>
        <v>863</v>
      </c>
      <c r="O44" s="151">
        <f>O47</f>
        <v>1119</v>
      </c>
      <c r="P44" s="151">
        <f>P47</f>
        <v>1246</v>
      </c>
      <c r="Q44" s="151">
        <f>Q47</f>
        <v>1134</v>
      </c>
      <c r="R44" s="151">
        <f>R47</f>
        <v>1118</v>
      </c>
      <c r="S44" s="151">
        <f>S47</f>
        <v>1096</v>
      </c>
      <c r="T44" s="151">
        <f>T47</f>
        <v>908</v>
      </c>
      <c r="U44" s="151">
        <f>U47</f>
        <v>571</v>
      </c>
      <c r="V44" s="151">
        <f>V47</f>
        <v>234</v>
      </c>
      <c r="W44" s="151">
        <f>W47</f>
        <v>81</v>
      </c>
      <c r="X44" s="151">
        <f>X47</f>
        <v>13</v>
      </c>
      <c r="Y44" s="151" t="str">
        <f>Y47</f>
        <v>-</v>
      </c>
    </row>
    <row r="45" spans="1:25" ht="10.5" customHeight="1">
      <c r="A45" s="256"/>
      <c r="B45" s="255" t="s">
        <v>95</v>
      </c>
      <c r="C45" s="170">
        <f>SUM(D45:Y45)</f>
        <v>26282</v>
      </c>
      <c r="D45" s="252">
        <f>IF(SUM(D46:D47)=0,"-",SUM(D46:D47))</f>
        <v>809</v>
      </c>
      <c r="E45" s="252">
        <f>IF(SUM(E46:E47)=0,"-",SUM(E46:E47))</f>
        <v>1074</v>
      </c>
      <c r="F45" s="252">
        <f>IF(SUM(F46:F47)=0,"-",SUM(F46:F47))</f>
        <v>1079</v>
      </c>
      <c r="G45" s="252">
        <f>IF(SUM(G46:G47)=0,"-",SUM(G46:G47))</f>
        <v>874</v>
      </c>
      <c r="H45" s="252">
        <f>IF(SUM(H46:H47)=0,"-",SUM(H46:H47))</f>
        <v>696</v>
      </c>
      <c r="I45" s="252">
        <f>IF(SUM(I46:I47)=0,"-",SUM(I46:I47))</f>
        <v>1011</v>
      </c>
      <c r="J45" s="252">
        <f>IF(SUM(J46:J47)=0,"-",SUM(J46:J47))</f>
        <v>1336</v>
      </c>
      <c r="K45" s="252">
        <f>IF(SUM(K46:K47)=0,"-",SUM(K46:K47))</f>
        <v>1520</v>
      </c>
      <c r="L45" s="252">
        <f>IF(SUM(L46:L47)=0,"-",SUM(L46:L47))</f>
        <v>1407</v>
      </c>
      <c r="M45" s="170">
        <f>IF(SUM(M46:M47)=0,"-",SUM(M46:M47))</f>
        <v>1578</v>
      </c>
      <c r="N45" s="252">
        <f>IF(SUM(N46:N47)=0,"-",SUM(N46:N47))</f>
        <v>1728</v>
      </c>
      <c r="O45" s="252">
        <f>IF(SUM(O46:O47)=0,"-",SUM(O46:O47))</f>
        <v>2213</v>
      </c>
      <c r="P45" s="252">
        <f>IF(SUM(P46:P47)=0,"-",SUM(P46:P47))</f>
        <v>2333</v>
      </c>
      <c r="Q45" s="252">
        <f>IF(SUM(Q46:Q47)=0,"-",SUM(Q46:Q47))</f>
        <v>1966</v>
      </c>
      <c r="R45" s="252">
        <f>IF(SUM(R46:R47)=0,"-",SUM(R46:R47))</f>
        <v>2055</v>
      </c>
      <c r="S45" s="252">
        <f>IF(SUM(S46:S47)=0,"-",SUM(S46:S47))</f>
        <v>1924</v>
      </c>
      <c r="T45" s="252">
        <f>IF(SUM(T46:T47)=0,"-",SUM(T46:T47))</f>
        <v>1454</v>
      </c>
      <c r="U45" s="252">
        <f>IF(SUM(U46:U47)=0,"-",SUM(U46:U47))</f>
        <v>797</v>
      </c>
      <c r="V45" s="252">
        <f>IF(SUM(V46:V47)=0,"-",SUM(V46:V47))</f>
        <v>316</v>
      </c>
      <c r="W45" s="252">
        <f>IF(SUM(W46:W47)=0,"-",SUM(W46:W47))</f>
        <v>96</v>
      </c>
      <c r="X45" s="252">
        <f>IF(SUM(X46:X47)=0,"-",SUM(X46:X47))</f>
        <v>16</v>
      </c>
      <c r="Y45" s="252" t="str">
        <f>IF(SUM(Y46:Y47)=0,"-",SUM(Y46:Y47))</f>
        <v>-</v>
      </c>
    </row>
    <row r="46" spans="1:25" ht="10.5" customHeight="1">
      <c r="A46" s="254" t="s">
        <v>23</v>
      </c>
      <c r="B46" s="253" t="s">
        <v>43</v>
      </c>
      <c r="C46" s="170">
        <f>SUM(D46:Y46)</f>
        <v>12310</v>
      </c>
      <c r="D46" s="252">
        <f>IF(SUM(D49,D52,D55,D58,D61)=0,"-",SUM(D49,D52,D55,D58,D61))</f>
        <v>397</v>
      </c>
      <c r="E46" s="252">
        <f>IF(SUM(E49,E52,E55,E58,E61)=0,"-",SUM(E49,E52,E55,E58,E61))</f>
        <v>549</v>
      </c>
      <c r="F46" s="252">
        <f>IF(SUM(F49,F52,F55,F58,F61)=0,"-",SUM(F49,F52,F55,F58,F61))</f>
        <v>542</v>
      </c>
      <c r="G46" s="252">
        <f>IF(SUM(G49,G52,G55,G58,G61)=0,"-",SUM(G49,G52,G55,G58,G61))</f>
        <v>422</v>
      </c>
      <c r="H46" s="252">
        <f>IF(SUM(H49,H52,H55,H58,H61)=0,"-",SUM(H49,H52,H55,H58,H61))</f>
        <v>379</v>
      </c>
      <c r="I46" s="252">
        <f>IF(SUM(I49,I52,I55,I58,I61)=0,"-",SUM(I49,I52,I55,I58,I61))</f>
        <v>537</v>
      </c>
      <c r="J46" s="252">
        <f>IF(SUM(J49,J52,J55,J58,J61)=0,"-",SUM(J49,J52,J55,J58,J61))</f>
        <v>689</v>
      </c>
      <c r="K46" s="252">
        <f>IF(SUM(K49,K52,K55,K58,K61)=0,"-",SUM(K49,K52,K55,K58,K61))</f>
        <v>754</v>
      </c>
      <c r="L46" s="252">
        <f>IF(SUM(L49,L52,L55,L58,L61)=0,"-",SUM(L49,L52,L55,L58,L61))</f>
        <v>722</v>
      </c>
      <c r="M46" s="170">
        <f>IF(SUM(M49,M52,M55,M58,M61)=0,"-",SUM(M49,M52,M55,M58,M61))</f>
        <v>804</v>
      </c>
      <c r="N46" s="252">
        <f>IF(SUM(N49,N52,N55,N58,N61)=0,"-",SUM(N49,N52,N55,N58,N61))</f>
        <v>865</v>
      </c>
      <c r="O46" s="252">
        <f>IF(SUM(O49,O52,O55,O58,O61)=0,"-",SUM(O49,O52,O55,O58,O61))</f>
        <v>1094</v>
      </c>
      <c r="P46" s="252">
        <f>IF(SUM(P49,P52,P55,P58,P61)=0,"-",SUM(P49,P52,P55,P58,P61))</f>
        <v>1087</v>
      </c>
      <c r="Q46" s="252">
        <f>IF(SUM(Q49,Q52,Q55,Q58,Q61)=0,"-",SUM(Q49,Q52,Q55,Q58,Q61))</f>
        <v>832</v>
      </c>
      <c r="R46" s="252">
        <f>IF(SUM(R49,R52,R55,R58,R61)=0,"-",SUM(R49,R52,R55,R58,R61))</f>
        <v>937</v>
      </c>
      <c r="S46" s="252">
        <f>IF(SUM(S49,S52,S55,S58,S61)=0,"-",SUM(S49,S52,S55,S58,S61))</f>
        <v>828</v>
      </c>
      <c r="T46" s="252">
        <f>IF(SUM(T49,T52,T55,T58,T61)=0,"-",SUM(T49,T52,T55,T58,T61))</f>
        <v>546</v>
      </c>
      <c r="U46" s="252">
        <f>IF(SUM(U49,U52,U55,U58,U61)=0,"-",SUM(U49,U52,U55,U58,U61))</f>
        <v>226</v>
      </c>
      <c r="V46" s="252">
        <f>IF(SUM(V49,V52,V55,V58,V61)=0,"-",SUM(V49,V52,V55,V58,V61))</f>
        <v>82</v>
      </c>
      <c r="W46" s="252">
        <f>IF(SUM(W49,W52,W55,W58,W61)=0,"-",SUM(W49,W52,W55,W58,W61))</f>
        <v>15</v>
      </c>
      <c r="X46" s="252">
        <f>IF(SUM(X49,X52,X55,X58,X61)=0,"-",SUM(X49,X52,X55,X58,X61))</f>
        <v>3</v>
      </c>
      <c r="Y46" s="252" t="str">
        <f>IF(SUM(Y49,Y52,Y55,Y58,Y61)=0,"-",SUM(Y49,Y52,Y55,Y58,Y61))</f>
        <v>-</v>
      </c>
    </row>
    <row r="47" spans="1:25" ht="10.5" customHeight="1">
      <c r="A47" s="251"/>
      <c r="B47" s="250" t="s">
        <v>42</v>
      </c>
      <c r="C47" s="249">
        <f>SUM(D47:Y47)</f>
        <v>13972</v>
      </c>
      <c r="D47" s="248">
        <f>IF(SUM(D50,D53,D56,D59,D62)=0,"-",SUM(D50,D53,D56,D59,D62))</f>
        <v>412</v>
      </c>
      <c r="E47" s="248">
        <f>IF(SUM(E50,E53,E56,E59,E62)=0,"-",SUM(E50,E53,E56,E59,E62))</f>
        <v>525</v>
      </c>
      <c r="F47" s="248">
        <f>IF(SUM(F50,F53,F56,F59,F62)=0,"-",SUM(F50,F53,F56,F59,F62))</f>
        <v>537</v>
      </c>
      <c r="G47" s="248">
        <f>IF(SUM(G50,G53,G56,G59,G62)=0,"-",SUM(G50,G53,G56,G59,G62))</f>
        <v>452</v>
      </c>
      <c r="H47" s="248">
        <f>IF(SUM(H50,H53,H56,H59,H62)=0,"-",SUM(H50,H53,H56,H59,H62))</f>
        <v>317</v>
      </c>
      <c r="I47" s="248">
        <f>IF(SUM(I50,I53,I56,I59,I62)=0,"-",SUM(I50,I53,I56,I59,I62))</f>
        <v>474</v>
      </c>
      <c r="J47" s="248">
        <f>IF(SUM(J50,J53,J56,J59,J62)=0,"-",SUM(J50,J53,J56,J59,J62))</f>
        <v>647</v>
      </c>
      <c r="K47" s="248">
        <f>IF(SUM(K50,K53,K56,K59,K62)=0,"-",SUM(K50,K53,K56,K59,K62))</f>
        <v>766</v>
      </c>
      <c r="L47" s="248">
        <f>IF(SUM(L50,L53,L56,L59,L62)=0,"-",SUM(L50,L53,L56,L59,L62))</f>
        <v>685</v>
      </c>
      <c r="M47" s="249">
        <f>IF(SUM(M50,M53,M56,M59,M62)=0,"-",SUM(M50,M53,M56,M59,M62))</f>
        <v>774</v>
      </c>
      <c r="N47" s="248">
        <f>IF(SUM(N50,N53,N56,N59,N62)=0,"-",SUM(N50,N53,N56,N59,N62))</f>
        <v>863</v>
      </c>
      <c r="O47" s="248">
        <f>IF(SUM(O50,O53,O56,O59,O62)=0,"-",SUM(O50,O53,O56,O59,O62))</f>
        <v>1119</v>
      </c>
      <c r="P47" s="248">
        <f>IF(SUM(P50,P53,P56,P59,P62)=0,"-",SUM(P50,P53,P56,P59,P62))</f>
        <v>1246</v>
      </c>
      <c r="Q47" s="248">
        <f>IF(SUM(Q50,Q53,Q56,Q59,Q62)=0,"-",SUM(Q50,Q53,Q56,Q59,Q62))</f>
        <v>1134</v>
      </c>
      <c r="R47" s="248">
        <f>IF(SUM(R50,R53,R56,R59,R62)=0,"-",SUM(R50,R53,R56,R59,R62))</f>
        <v>1118</v>
      </c>
      <c r="S47" s="248">
        <f>IF(SUM(S50,S53,S56,S59,S62)=0,"-",SUM(S50,S53,S56,S59,S62))</f>
        <v>1096</v>
      </c>
      <c r="T47" s="248">
        <f>IF(SUM(T50,T53,T56,T59,T62)=0,"-",SUM(T50,T53,T56,T59,T62))</f>
        <v>908</v>
      </c>
      <c r="U47" s="248">
        <f>IF(SUM(U50,U53,U56,U59,U62)=0,"-",SUM(U50,U53,U56,U59,U62))</f>
        <v>571</v>
      </c>
      <c r="V47" s="248">
        <f>IF(SUM(V50,V53,V56,V59,V62)=0,"-",SUM(V50,V53,V56,V59,V62))</f>
        <v>234</v>
      </c>
      <c r="W47" s="248">
        <f>IF(SUM(W50,W53,W56,W59,W62)=0,"-",SUM(W50,W53,W56,W59,W62))</f>
        <v>81</v>
      </c>
      <c r="X47" s="248">
        <f>IF(SUM(X50,X53,X56,X59,X62)=0,"-",SUM(X50,X53,X56,X59,X62))</f>
        <v>13</v>
      </c>
      <c r="Y47" s="248" t="str">
        <f>IF(SUM(Y50,Y53,Y56,Y59,Y62)=0,"-",SUM(Y50,Y53,Y56,Y59,Y62))</f>
        <v>-</v>
      </c>
    </row>
    <row r="48" spans="1:25" ht="10.5" customHeight="1">
      <c r="A48" s="241"/>
      <c r="B48" s="240" t="s">
        <v>95</v>
      </c>
      <c r="C48" s="156">
        <f>SUM(D48:Y48)</f>
        <v>9004</v>
      </c>
      <c r="D48" s="239">
        <f>SUM(D49:D50)</f>
        <v>295</v>
      </c>
      <c r="E48" s="239">
        <f>SUM(E49:E50)</f>
        <v>386</v>
      </c>
      <c r="F48" s="239">
        <f>SUM(F49:F50)</f>
        <v>360</v>
      </c>
      <c r="G48" s="239">
        <f>SUM(G49:G50)</f>
        <v>305</v>
      </c>
      <c r="H48" s="239">
        <f>SUM(H49:H50)</f>
        <v>268</v>
      </c>
      <c r="I48" s="239">
        <f>SUM(I49:I50)</f>
        <v>370</v>
      </c>
      <c r="J48" s="239">
        <f>SUM(J49:J50)</f>
        <v>505</v>
      </c>
      <c r="K48" s="239">
        <f>SUM(K49:K50)</f>
        <v>609</v>
      </c>
      <c r="L48" s="239">
        <f>SUM(L49:L50)</f>
        <v>537</v>
      </c>
      <c r="M48" s="156">
        <f>SUM(M49:M50)</f>
        <v>552</v>
      </c>
      <c r="N48" s="239">
        <f>SUM(N49:N50)</f>
        <v>601</v>
      </c>
      <c r="O48" s="239">
        <f>SUM(O49:O50)</f>
        <v>740</v>
      </c>
      <c r="P48" s="239">
        <f>SUM(P49:P50)</f>
        <v>734</v>
      </c>
      <c r="Q48" s="239">
        <f>SUM(Q49:Q50)</f>
        <v>622</v>
      </c>
      <c r="R48" s="239">
        <f>SUM(R49:R50)</f>
        <v>645</v>
      </c>
      <c r="S48" s="239">
        <f>SUM(S49:S50)</f>
        <v>594</v>
      </c>
      <c r="T48" s="239">
        <f>SUM(T49:T50)</f>
        <v>447</v>
      </c>
      <c r="U48" s="239">
        <f>SUM(U49:U50)</f>
        <v>263</v>
      </c>
      <c r="V48" s="239">
        <f>SUM(V49:V50)</f>
        <v>131</v>
      </c>
      <c r="W48" s="239">
        <f>SUM(W49:W50)</f>
        <v>33</v>
      </c>
      <c r="X48" s="239">
        <f>SUM(X49:X50)</f>
        <v>7</v>
      </c>
      <c r="Y48" s="239">
        <f>SUM(Y49:Y50)</f>
        <v>0</v>
      </c>
    </row>
    <row r="49" spans="1:26" ht="10.5" customHeight="1">
      <c r="A49" s="238" t="s">
        <v>22</v>
      </c>
      <c r="B49" s="237" t="s">
        <v>43</v>
      </c>
      <c r="C49" s="244">
        <f>SUM(D49:Y49)</f>
        <v>4234</v>
      </c>
      <c r="D49" s="128">
        <v>150</v>
      </c>
      <c r="E49" s="128">
        <v>201</v>
      </c>
      <c r="F49" s="128">
        <v>185</v>
      </c>
      <c r="G49" s="128">
        <v>146</v>
      </c>
      <c r="H49" s="128">
        <v>130</v>
      </c>
      <c r="I49" s="128">
        <v>187</v>
      </c>
      <c r="J49" s="128">
        <v>268</v>
      </c>
      <c r="K49" s="128">
        <v>304</v>
      </c>
      <c r="L49" s="128">
        <v>272</v>
      </c>
      <c r="M49" s="128">
        <v>292</v>
      </c>
      <c r="N49" s="128">
        <v>323</v>
      </c>
      <c r="O49" s="128">
        <v>378</v>
      </c>
      <c r="P49" s="128">
        <v>340</v>
      </c>
      <c r="Q49" s="128">
        <v>271</v>
      </c>
      <c r="R49" s="128">
        <v>284</v>
      </c>
      <c r="S49" s="128">
        <v>237</v>
      </c>
      <c r="T49" s="128">
        <v>154</v>
      </c>
      <c r="U49" s="128">
        <v>75</v>
      </c>
      <c r="V49" s="128">
        <v>32</v>
      </c>
      <c r="W49" s="128">
        <v>3</v>
      </c>
      <c r="X49" s="128">
        <v>2</v>
      </c>
      <c r="Y49" s="128">
        <v>0</v>
      </c>
    </row>
    <row r="50" spans="1:26" ht="10.5" customHeight="1">
      <c r="A50" s="234"/>
      <c r="B50" s="233" t="s">
        <v>42</v>
      </c>
      <c r="C50" s="232">
        <f>SUM(D50:Y50)</f>
        <v>4770</v>
      </c>
      <c r="D50" s="116">
        <v>145</v>
      </c>
      <c r="E50" s="116">
        <v>185</v>
      </c>
      <c r="F50" s="116">
        <v>175</v>
      </c>
      <c r="G50" s="116">
        <v>159</v>
      </c>
      <c r="H50" s="116">
        <v>138</v>
      </c>
      <c r="I50" s="116">
        <v>183</v>
      </c>
      <c r="J50" s="116">
        <v>237</v>
      </c>
      <c r="K50" s="116">
        <v>305</v>
      </c>
      <c r="L50" s="116">
        <v>265</v>
      </c>
      <c r="M50" s="116">
        <v>260</v>
      </c>
      <c r="N50" s="116">
        <v>278</v>
      </c>
      <c r="O50" s="116">
        <v>362</v>
      </c>
      <c r="P50" s="116">
        <v>394</v>
      </c>
      <c r="Q50" s="116">
        <v>351</v>
      </c>
      <c r="R50" s="116">
        <v>361</v>
      </c>
      <c r="S50" s="116">
        <v>357</v>
      </c>
      <c r="T50" s="116">
        <v>293</v>
      </c>
      <c r="U50" s="116">
        <v>188</v>
      </c>
      <c r="V50" s="116">
        <v>99</v>
      </c>
      <c r="W50" s="116">
        <v>30</v>
      </c>
      <c r="X50" s="116">
        <v>5</v>
      </c>
      <c r="Y50" s="116">
        <v>0</v>
      </c>
    </row>
    <row r="51" spans="1:26" ht="10.5" customHeight="1">
      <c r="A51" s="247"/>
      <c r="B51" s="240" t="s">
        <v>95</v>
      </c>
      <c r="C51" s="156">
        <f>SUM(D51:Y51)</f>
        <v>5428</v>
      </c>
      <c r="D51" s="156">
        <f>SUM(D52:D53)</f>
        <v>144</v>
      </c>
      <c r="E51" s="156">
        <f>SUM(E52:E53)</f>
        <v>225</v>
      </c>
      <c r="F51" s="156">
        <f>SUM(F52:F53)</f>
        <v>256</v>
      </c>
      <c r="G51" s="156">
        <f>SUM(G52:G53)</f>
        <v>206</v>
      </c>
      <c r="H51" s="156">
        <f>SUM(H52:H53)</f>
        <v>105</v>
      </c>
      <c r="I51" s="156">
        <f>SUM(I52:I53)</f>
        <v>175</v>
      </c>
      <c r="J51" s="156">
        <f>SUM(J52:J53)</f>
        <v>271</v>
      </c>
      <c r="K51" s="156">
        <f>SUM(K52:K53)</f>
        <v>273</v>
      </c>
      <c r="L51" s="156">
        <f>SUM(L52:L53)</f>
        <v>283</v>
      </c>
      <c r="M51" s="156">
        <f>SUM(M52:M53)</f>
        <v>333</v>
      </c>
      <c r="N51" s="156">
        <f>SUM(N52:N53)</f>
        <v>347</v>
      </c>
      <c r="O51" s="156">
        <f>SUM(O52:O53)</f>
        <v>441</v>
      </c>
      <c r="P51" s="156">
        <f>SUM(P52:P53)</f>
        <v>528</v>
      </c>
      <c r="Q51" s="156">
        <f>SUM(Q52:Q53)</f>
        <v>442</v>
      </c>
      <c r="R51" s="156">
        <f>SUM(R52:R53)</f>
        <v>449</v>
      </c>
      <c r="S51" s="156">
        <f>SUM(S52:S53)</f>
        <v>431</v>
      </c>
      <c r="T51" s="156">
        <f>SUM(T52:T53)</f>
        <v>280</v>
      </c>
      <c r="U51" s="156">
        <f>SUM(U52:U53)</f>
        <v>161</v>
      </c>
      <c r="V51" s="156">
        <f>SUM(V52:V53)</f>
        <v>54</v>
      </c>
      <c r="W51" s="156">
        <f>SUM(W52:W53)</f>
        <v>21</v>
      </c>
      <c r="X51" s="156">
        <f>SUM(X52:X53)</f>
        <v>3</v>
      </c>
      <c r="Y51" s="156">
        <f>SUM(Y52:Y53)</f>
        <v>0</v>
      </c>
    </row>
    <row r="52" spans="1:26" ht="10.5" customHeight="1">
      <c r="A52" s="246" t="s">
        <v>21</v>
      </c>
      <c r="B52" s="237" t="s">
        <v>43</v>
      </c>
      <c r="C52" s="161">
        <f>SUM(D52:Y52)</f>
        <v>2421</v>
      </c>
      <c r="D52" s="128">
        <v>66</v>
      </c>
      <c r="E52" s="128">
        <v>112</v>
      </c>
      <c r="F52" s="128">
        <v>134</v>
      </c>
      <c r="G52" s="128">
        <v>96</v>
      </c>
      <c r="H52" s="128">
        <v>58</v>
      </c>
      <c r="I52" s="128">
        <v>83</v>
      </c>
      <c r="J52" s="128">
        <v>120</v>
      </c>
      <c r="K52" s="128">
        <v>129</v>
      </c>
      <c r="L52" s="128">
        <v>135</v>
      </c>
      <c r="M52" s="128">
        <v>154</v>
      </c>
      <c r="N52" s="128">
        <v>150</v>
      </c>
      <c r="O52" s="128">
        <v>203</v>
      </c>
      <c r="P52" s="128">
        <v>235</v>
      </c>
      <c r="Q52" s="128">
        <v>178</v>
      </c>
      <c r="R52" s="128">
        <v>205</v>
      </c>
      <c r="S52" s="128">
        <v>186</v>
      </c>
      <c r="T52" s="128">
        <v>108</v>
      </c>
      <c r="U52" s="128">
        <v>46</v>
      </c>
      <c r="V52" s="128">
        <v>17</v>
      </c>
      <c r="W52" s="128">
        <v>6</v>
      </c>
      <c r="X52" s="128">
        <v>0</v>
      </c>
      <c r="Y52" s="128">
        <v>0</v>
      </c>
    </row>
    <row r="53" spans="1:26" ht="10.5" customHeight="1">
      <c r="A53" s="245"/>
      <c r="B53" s="233" t="s">
        <v>42</v>
      </c>
      <c r="C53" s="232">
        <f>SUM(D53:Y53)</f>
        <v>3007</v>
      </c>
      <c r="D53" s="116">
        <v>78</v>
      </c>
      <c r="E53" s="116">
        <v>113</v>
      </c>
      <c r="F53" s="116">
        <v>122</v>
      </c>
      <c r="G53" s="116">
        <v>110</v>
      </c>
      <c r="H53" s="116">
        <v>47</v>
      </c>
      <c r="I53" s="116">
        <v>92</v>
      </c>
      <c r="J53" s="116">
        <v>151</v>
      </c>
      <c r="K53" s="116">
        <v>144</v>
      </c>
      <c r="L53" s="116">
        <v>148</v>
      </c>
      <c r="M53" s="116">
        <v>179</v>
      </c>
      <c r="N53" s="116">
        <v>197</v>
      </c>
      <c r="O53" s="116">
        <v>238</v>
      </c>
      <c r="P53" s="116">
        <v>293</v>
      </c>
      <c r="Q53" s="116">
        <v>264</v>
      </c>
      <c r="R53" s="116">
        <v>244</v>
      </c>
      <c r="S53" s="116">
        <v>245</v>
      </c>
      <c r="T53" s="116">
        <v>172</v>
      </c>
      <c r="U53" s="116">
        <v>115</v>
      </c>
      <c r="V53" s="116">
        <v>37</v>
      </c>
      <c r="W53" s="116">
        <v>15</v>
      </c>
      <c r="X53" s="116">
        <v>3</v>
      </c>
      <c r="Y53" s="116">
        <v>0</v>
      </c>
    </row>
    <row r="54" spans="1:26" ht="10.5" customHeight="1">
      <c r="A54" s="241"/>
      <c r="B54" s="240" t="s">
        <v>95</v>
      </c>
      <c r="C54" s="244">
        <f>SUM(D54:Y54)</f>
        <v>4409</v>
      </c>
      <c r="D54" s="156">
        <f>SUM(D55:D56)</f>
        <v>150</v>
      </c>
      <c r="E54" s="156">
        <f>SUM(E55:E56)</f>
        <v>167</v>
      </c>
      <c r="F54" s="156">
        <f>SUM(F55:F56)</f>
        <v>167</v>
      </c>
      <c r="G54" s="156">
        <f>SUM(G55:G56)</f>
        <v>114</v>
      </c>
      <c r="H54" s="156">
        <f>SUM(H55:H56)</f>
        <v>112</v>
      </c>
      <c r="I54" s="156">
        <f>SUM(I55:I56)</f>
        <v>164</v>
      </c>
      <c r="J54" s="156">
        <f>SUM(J55:J56)</f>
        <v>209</v>
      </c>
      <c r="K54" s="156">
        <f>SUM(K55:K56)</f>
        <v>244</v>
      </c>
      <c r="L54" s="156">
        <f>SUM(L55:L56)</f>
        <v>204</v>
      </c>
      <c r="M54" s="156">
        <f>SUM(M55:M56)</f>
        <v>269</v>
      </c>
      <c r="N54" s="156">
        <f>SUM(N55:N56)</f>
        <v>293</v>
      </c>
      <c r="O54" s="156">
        <f>SUM(O55:O56)</f>
        <v>397</v>
      </c>
      <c r="P54" s="156">
        <f>SUM(P55:P56)</f>
        <v>387</v>
      </c>
      <c r="Q54" s="156">
        <f>SUM(Q55:Q56)</f>
        <v>313</v>
      </c>
      <c r="R54" s="156">
        <f>SUM(R55:R56)</f>
        <v>357</v>
      </c>
      <c r="S54" s="156">
        <f>SUM(S55:S56)</f>
        <v>347</v>
      </c>
      <c r="T54" s="156">
        <f>SUM(T55:T56)</f>
        <v>287</v>
      </c>
      <c r="U54" s="156">
        <f>SUM(U55:U56)</f>
        <v>161</v>
      </c>
      <c r="V54" s="156">
        <f>SUM(V55:V56)</f>
        <v>54</v>
      </c>
      <c r="W54" s="156">
        <f>SUM(W55:W56)</f>
        <v>11</v>
      </c>
      <c r="X54" s="156">
        <f>SUM(X55:X56)</f>
        <v>2</v>
      </c>
      <c r="Y54" s="156">
        <f>SUM(Y55:Y56)</f>
        <v>0</v>
      </c>
      <c r="Z54" s="262"/>
    </row>
    <row r="55" spans="1:26" ht="10.5" customHeight="1">
      <c r="A55" s="238" t="s">
        <v>20</v>
      </c>
      <c r="B55" s="237" t="s">
        <v>43</v>
      </c>
      <c r="C55" s="244">
        <f>SUM(D55:Y55)</f>
        <v>2102</v>
      </c>
      <c r="D55" s="128">
        <v>81</v>
      </c>
      <c r="E55" s="128">
        <v>93</v>
      </c>
      <c r="F55" s="128">
        <v>81</v>
      </c>
      <c r="G55" s="128">
        <v>48</v>
      </c>
      <c r="H55" s="128">
        <v>66</v>
      </c>
      <c r="I55" s="128">
        <v>88</v>
      </c>
      <c r="J55" s="128">
        <v>117</v>
      </c>
      <c r="K55" s="128">
        <v>111</v>
      </c>
      <c r="L55" s="128">
        <v>107</v>
      </c>
      <c r="M55" s="128">
        <v>132</v>
      </c>
      <c r="N55" s="128">
        <v>153</v>
      </c>
      <c r="O55" s="128">
        <v>195</v>
      </c>
      <c r="P55" s="128">
        <v>190</v>
      </c>
      <c r="Q55" s="128">
        <v>142</v>
      </c>
      <c r="R55" s="128">
        <v>166</v>
      </c>
      <c r="S55" s="128">
        <v>148</v>
      </c>
      <c r="T55" s="128">
        <v>118</v>
      </c>
      <c r="U55" s="128">
        <v>52</v>
      </c>
      <c r="V55" s="128">
        <v>11</v>
      </c>
      <c r="W55" s="128">
        <v>2</v>
      </c>
      <c r="X55" s="128">
        <v>1</v>
      </c>
      <c r="Y55" s="128">
        <v>0</v>
      </c>
    </row>
    <row r="56" spans="1:26" ht="10.5" customHeight="1">
      <c r="A56" s="234"/>
      <c r="B56" s="233" t="s">
        <v>42</v>
      </c>
      <c r="C56" s="232">
        <f>SUM(D56:Y56)</f>
        <v>2307</v>
      </c>
      <c r="D56" s="116">
        <v>69</v>
      </c>
      <c r="E56" s="116">
        <v>74</v>
      </c>
      <c r="F56" s="116">
        <v>86</v>
      </c>
      <c r="G56" s="116">
        <v>66</v>
      </c>
      <c r="H56" s="116">
        <v>46</v>
      </c>
      <c r="I56" s="116">
        <v>76</v>
      </c>
      <c r="J56" s="116">
        <v>92</v>
      </c>
      <c r="K56" s="116">
        <v>133</v>
      </c>
      <c r="L56" s="116">
        <v>97</v>
      </c>
      <c r="M56" s="116">
        <v>137</v>
      </c>
      <c r="N56" s="116">
        <v>140</v>
      </c>
      <c r="O56" s="116">
        <v>202</v>
      </c>
      <c r="P56" s="116">
        <v>197</v>
      </c>
      <c r="Q56" s="116">
        <v>171</v>
      </c>
      <c r="R56" s="116">
        <v>191</v>
      </c>
      <c r="S56" s="116">
        <v>199</v>
      </c>
      <c r="T56" s="116">
        <v>169</v>
      </c>
      <c r="U56" s="116">
        <v>109</v>
      </c>
      <c r="V56" s="116">
        <v>43</v>
      </c>
      <c r="W56" s="116">
        <v>9</v>
      </c>
      <c r="X56" s="116">
        <v>1</v>
      </c>
      <c r="Y56" s="116">
        <v>0</v>
      </c>
    </row>
    <row r="57" spans="1:26" ht="10.5" customHeight="1">
      <c r="A57" s="241"/>
      <c r="B57" s="240" t="s">
        <v>95</v>
      </c>
      <c r="C57" s="244">
        <f>SUM(D57:Y57)</f>
        <v>4408</v>
      </c>
      <c r="D57" s="156">
        <f>SUM(D58:D59)</f>
        <v>139</v>
      </c>
      <c r="E57" s="156">
        <f>SUM(E58:E59)</f>
        <v>175</v>
      </c>
      <c r="F57" s="156">
        <f>SUM(F58:F59)</f>
        <v>181</v>
      </c>
      <c r="G57" s="156">
        <f>SUM(G58:G59)</f>
        <v>160</v>
      </c>
      <c r="H57" s="156">
        <f>SUM(H58:H59)</f>
        <v>118</v>
      </c>
      <c r="I57" s="156">
        <f>SUM(I58:I59)</f>
        <v>161</v>
      </c>
      <c r="J57" s="156">
        <f>SUM(J58:J59)</f>
        <v>186</v>
      </c>
      <c r="K57" s="156">
        <f>SUM(K58:K59)</f>
        <v>255</v>
      </c>
      <c r="L57" s="156">
        <f>SUM(L58:L59)</f>
        <v>230</v>
      </c>
      <c r="M57" s="156">
        <f>SUM(M58:M59)</f>
        <v>230</v>
      </c>
      <c r="N57" s="156">
        <f>SUM(N58:N59)</f>
        <v>265</v>
      </c>
      <c r="O57" s="156">
        <f>SUM(O58:O59)</f>
        <v>380</v>
      </c>
      <c r="P57" s="156">
        <f>SUM(P58:P59)</f>
        <v>412</v>
      </c>
      <c r="Q57" s="156">
        <f>SUM(Q58:Q59)</f>
        <v>368</v>
      </c>
      <c r="R57" s="156">
        <f>SUM(R58:R59)</f>
        <v>376</v>
      </c>
      <c r="S57" s="156">
        <f>SUM(S58:S59)</f>
        <v>321</v>
      </c>
      <c r="T57" s="156">
        <f>SUM(T58:T59)</f>
        <v>263</v>
      </c>
      <c r="U57" s="156">
        <f>SUM(U58:U59)</f>
        <v>121</v>
      </c>
      <c r="V57" s="156">
        <f>SUM(V58:V59)</f>
        <v>48</v>
      </c>
      <c r="W57" s="156">
        <f>SUM(W58:W59)</f>
        <v>16</v>
      </c>
      <c r="X57" s="156">
        <f>SUM(X58:X59)</f>
        <v>3</v>
      </c>
      <c r="Y57" s="156">
        <f>SUM(Y58:Y59)</f>
        <v>0</v>
      </c>
    </row>
    <row r="58" spans="1:26" ht="10.5" customHeight="1">
      <c r="A58" s="238" t="s">
        <v>19</v>
      </c>
      <c r="B58" s="237" t="s">
        <v>43</v>
      </c>
      <c r="C58" s="244">
        <f>SUM(D58:Y58)</f>
        <v>2029</v>
      </c>
      <c r="D58" s="128">
        <v>63</v>
      </c>
      <c r="E58" s="128">
        <v>83</v>
      </c>
      <c r="F58" s="128">
        <v>85</v>
      </c>
      <c r="G58" s="128">
        <v>83</v>
      </c>
      <c r="H58" s="128">
        <v>55</v>
      </c>
      <c r="I58" s="128">
        <v>84</v>
      </c>
      <c r="J58" s="128">
        <v>94</v>
      </c>
      <c r="K58" s="128">
        <v>129</v>
      </c>
      <c r="L58" s="128">
        <v>113</v>
      </c>
      <c r="M58" s="128">
        <v>117</v>
      </c>
      <c r="N58" s="128">
        <v>123</v>
      </c>
      <c r="O58" s="128">
        <v>192</v>
      </c>
      <c r="P58" s="128">
        <v>187</v>
      </c>
      <c r="Q58" s="128">
        <v>148</v>
      </c>
      <c r="R58" s="128">
        <v>181</v>
      </c>
      <c r="S58" s="128">
        <v>144</v>
      </c>
      <c r="T58" s="128">
        <v>104</v>
      </c>
      <c r="U58" s="128">
        <v>28</v>
      </c>
      <c r="V58" s="128">
        <v>14</v>
      </c>
      <c r="W58" s="128">
        <v>2</v>
      </c>
      <c r="X58" s="128">
        <v>0</v>
      </c>
      <c r="Y58" s="128">
        <v>0</v>
      </c>
    </row>
    <row r="59" spans="1:26" ht="10.5" customHeight="1">
      <c r="A59" s="234"/>
      <c r="B59" s="233" t="s">
        <v>42</v>
      </c>
      <c r="C59" s="232">
        <f>SUM(D59:Y59)</f>
        <v>2379</v>
      </c>
      <c r="D59" s="116">
        <v>76</v>
      </c>
      <c r="E59" s="116">
        <v>92</v>
      </c>
      <c r="F59" s="116">
        <v>96</v>
      </c>
      <c r="G59" s="116">
        <v>77</v>
      </c>
      <c r="H59" s="116">
        <v>63</v>
      </c>
      <c r="I59" s="116">
        <v>77</v>
      </c>
      <c r="J59" s="116">
        <v>92</v>
      </c>
      <c r="K59" s="116">
        <v>126</v>
      </c>
      <c r="L59" s="116">
        <v>117</v>
      </c>
      <c r="M59" s="116">
        <v>113</v>
      </c>
      <c r="N59" s="116">
        <v>142</v>
      </c>
      <c r="O59" s="116">
        <v>188</v>
      </c>
      <c r="P59" s="116">
        <v>225</v>
      </c>
      <c r="Q59" s="116">
        <v>220</v>
      </c>
      <c r="R59" s="116">
        <v>195</v>
      </c>
      <c r="S59" s="116">
        <v>177</v>
      </c>
      <c r="T59" s="116">
        <v>159</v>
      </c>
      <c r="U59" s="116">
        <v>93</v>
      </c>
      <c r="V59" s="116">
        <v>34</v>
      </c>
      <c r="W59" s="116">
        <v>14</v>
      </c>
      <c r="X59" s="116">
        <v>3</v>
      </c>
      <c r="Y59" s="116">
        <v>0</v>
      </c>
    </row>
    <row r="60" spans="1:26" ht="10.5" customHeight="1">
      <c r="A60" s="241"/>
      <c r="B60" s="240" t="s">
        <v>95</v>
      </c>
      <c r="C60" s="244">
        <f>SUM(D60:Y60)</f>
        <v>3033</v>
      </c>
      <c r="D60" s="156">
        <f>SUM(D61:D62)</f>
        <v>81</v>
      </c>
      <c r="E60" s="156">
        <f>SUM(E61:E62)</f>
        <v>121</v>
      </c>
      <c r="F60" s="156">
        <f>SUM(F61:F62)</f>
        <v>115</v>
      </c>
      <c r="G60" s="156">
        <f>SUM(G61:G62)</f>
        <v>89</v>
      </c>
      <c r="H60" s="156">
        <f>SUM(H61:H62)</f>
        <v>93</v>
      </c>
      <c r="I60" s="156">
        <f>SUM(I61:I62)</f>
        <v>141</v>
      </c>
      <c r="J60" s="156">
        <f>SUM(J61:J62)</f>
        <v>165</v>
      </c>
      <c r="K60" s="156">
        <f>SUM(K61:K62)</f>
        <v>139</v>
      </c>
      <c r="L60" s="156">
        <f>SUM(L61:L62)</f>
        <v>153</v>
      </c>
      <c r="M60" s="156">
        <f>SUM(M61:M62)</f>
        <v>194</v>
      </c>
      <c r="N60" s="156">
        <f>SUM(N61:N62)</f>
        <v>222</v>
      </c>
      <c r="O60" s="156">
        <f>SUM(O61:O62)</f>
        <v>255</v>
      </c>
      <c r="P60" s="156">
        <f>SUM(P61:P62)</f>
        <v>272</v>
      </c>
      <c r="Q60" s="156">
        <f>SUM(Q61:Q62)</f>
        <v>221</v>
      </c>
      <c r="R60" s="156">
        <f>SUM(R61:R62)</f>
        <v>228</v>
      </c>
      <c r="S60" s="156">
        <f>SUM(S61:S62)</f>
        <v>231</v>
      </c>
      <c r="T60" s="156">
        <f>SUM(T61:T62)</f>
        <v>177</v>
      </c>
      <c r="U60" s="156">
        <f>SUM(U61:U62)</f>
        <v>91</v>
      </c>
      <c r="V60" s="156">
        <f>SUM(V61:V62)</f>
        <v>29</v>
      </c>
      <c r="W60" s="156">
        <f>SUM(W61:W62)</f>
        <v>15</v>
      </c>
      <c r="X60" s="156">
        <f>SUM(X61:X62)</f>
        <v>1</v>
      </c>
      <c r="Y60" s="156">
        <f>SUM(Y61:Y62)</f>
        <v>0</v>
      </c>
    </row>
    <row r="61" spans="1:26" ht="10.5" customHeight="1">
      <c r="A61" s="238" t="s">
        <v>18</v>
      </c>
      <c r="B61" s="237" t="s">
        <v>43</v>
      </c>
      <c r="C61" s="244">
        <f>SUM(D61:Y61)</f>
        <v>1524</v>
      </c>
      <c r="D61" s="128">
        <v>37</v>
      </c>
      <c r="E61" s="128">
        <v>60</v>
      </c>
      <c r="F61" s="128">
        <v>57</v>
      </c>
      <c r="G61" s="128">
        <v>49</v>
      </c>
      <c r="H61" s="128">
        <v>70</v>
      </c>
      <c r="I61" s="128">
        <v>95</v>
      </c>
      <c r="J61" s="128">
        <v>90</v>
      </c>
      <c r="K61" s="128">
        <v>81</v>
      </c>
      <c r="L61" s="128">
        <v>95</v>
      </c>
      <c r="M61" s="128">
        <v>109</v>
      </c>
      <c r="N61" s="128">
        <v>116</v>
      </c>
      <c r="O61" s="128">
        <v>126</v>
      </c>
      <c r="P61" s="128">
        <v>135</v>
      </c>
      <c r="Q61" s="128">
        <v>93</v>
      </c>
      <c r="R61" s="128">
        <v>101</v>
      </c>
      <c r="S61" s="128">
        <v>113</v>
      </c>
      <c r="T61" s="128">
        <v>62</v>
      </c>
      <c r="U61" s="128">
        <v>25</v>
      </c>
      <c r="V61" s="128">
        <v>8</v>
      </c>
      <c r="W61" s="128">
        <v>2</v>
      </c>
      <c r="X61" s="128">
        <v>0</v>
      </c>
      <c r="Y61" s="128">
        <v>0</v>
      </c>
    </row>
    <row r="62" spans="1:26" ht="10.5" customHeight="1">
      <c r="A62" s="234"/>
      <c r="B62" s="233" t="s">
        <v>42</v>
      </c>
      <c r="C62" s="232">
        <f>SUM(D62:Y62)</f>
        <v>1509</v>
      </c>
      <c r="D62" s="116">
        <v>44</v>
      </c>
      <c r="E62" s="116">
        <v>61</v>
      </c>
      <c r="F62" s="116">
        <v>58</v>
      </c>
      <c r="G62" s="116">
        <v>40</v>
      </c>
      <c r="H62" s="116">
        <v>23</v>
      </c>
      <c r="I62" s="116">
        <v>46</v>
      </c>
      <c r="J62" s="116">
        <v>75</v>
      </c>
      <c r="K62" s="116">
        <v>58</v>
      </c>
      <c r="L62" s="116">
        <v>58</v>
      </c>
      <c r="M62" s="116">
        <v>85</v>
      </c>
      <c r="N62" s="116">
        <v>106</v>
      </c>
      <c r="O62" s="116">
        <v>129</v>
      </c>
      <c r="P62" s="116">
        <v>137</v>
      </c>
      <c r="Q62" s="116">
        <v>128</v>
      </c>
      <c r="R62" s="116">
        <v>127</v>
      </c>
      <c r="S62" s="116">
        <v>118</v>
      </c>
      <c r="T62" s="116">
        <v>115</v>
      </c>
      <c r="U62" s="116">
        <v>66</v>
      </c>
      <c r="V62" s="116">
        <v>21</v>
      </c>
      <c r="W62" s="116">
        <v>13</v>
      </c>
      <c r="X62" s="116">
        <v>1</v>
      </c>
      <c r="Y62" s="116">
        <v>0</v>
      </c>
    </row>
    <row r="63" spans="1:26" ht="10.5" customHeight="1">
      <c r="A63" s="261" t="s">
        <v>17</v>
      </c>
      <c r="B63" s="255" t="s">
        <v>95</v>
      </c>
      <c r="C63" s="134">
        <f>C66</f>
        <v>41058</v>
      </c>
      <c r="D63" s="134">
        <f>D66</f>
        <v>1381</v>
      </c>
      <c r="E63" s="134">
        <f>E66</f>
        <v>1541</v>
      </c>
      <c r="F63" s="134">
        <f>F66</f>
        <v>1677</v>
      </c>
      <c r="G63" s="134">
        <f>G66</f>
        <v>1743</v>
      </c>
      <c r="H63" s="134">
        <f>H66</f>
        <v>1354</v>
      </c>
      <c r="I63" s="134">
        <f>I66</f>
        <v>1710</v>
      </c>
      <c r="J63" s="134">
        <f>J66</f>
        <v>2207</v>
      </c>
      <c r="K63" s="134">
        <f>K66</f>
        <v>2443</v>
      </c>
      <c r="L63" s="134">
        <f>L66</f>
        <v>2084</v>
      </c>
      <c r="M63" s="134">
        <f>M66</f>
        <v>2414</v>
      </c>
      <c r="N63" s="134">
        <f>N66</f>
        <v>2679</v>
      </c>
      <c r="O63" s="134">
        <f>O66</f>
        <v>3440</v>
      </c>
      <c r="P63" s="134">
        <f>P66</f>
        <v>3458</v>
      </c>
      <c r="Q63" s="134">
        <f>Q66</f>
        <v>2838</v>
      </c>
      <c r="R63" s="134">
        <f>R66</f>
        <v>2863</v>
      </c>
      <c r="S63" s="134">
        <f>S66</f>
        <v>2845</v>
      </c>
      <c r="T63" s="134">
        <f>T66</f>
        <v>2288</v>
      </c>
      <c r="U63" s="134">
        <f>U66</f>
        <v>1333</v>
      </c>
      <c r="V63" s="134">
        <f>V66</f>
        <v>564</v>
      </c>
      <c r="W63" s="134">
        <f>W66</f>
        <v>173</v>
      </c>
      <c r="X63" s="134">
        <f>X66</f>
        <v>22</v>
      </c>
      <c r="Y63" s="134">
        <f>Y66</f>
        <v>1</v>
      </c>
    </row>
    <row r="64" spans="1:26" ht="10.5" customHeight="1">
      <c r="A64" s="260"/>
      <c r="B64" s="259" t="s">
        <v>43</v>
      </c>
      <c r="C64" s="151">
        <f>C67</f>
        <v>19599</v>
      </c>
      <c r="D64" s="151">
        <f>D67</f>
        <v>714</v>
      </c>
      <c r="E64" s="151">
        <f>E67</f>
        <v>778</v>
      </c>
      <c r="F64" s="151">
        <f>F67</f>
        <v>864</v>
      </c>
      <c r="G64" s="151">
        <f>G67</f>
        <v>942</v>
      </c>
      <c r="H64" s="151">
        <f>H67</f>
        <v>674</v>
      </c>
      <c r="I64" s="151">
        <f>I67</f>
        <v>881</v>
      </c>
      <c r="J64" s="151">
        <f>J67</f>
        <v>1175</v>
      </c>
      <c r="K64" s="151">
        <f>K67</f>
        <v>1283</v>
      </c>
      <c r="L64" s="151">
        <f>L67</f>
        <v>1043</v>
      </c>
      <c r="M64" s="151">
        <f>M67</f>
        <v>1182</v>
      </c>
      <c r="N64" s="151">
        <f>N67</f>
        <v>1381</v>
      </c>
      <c r="O64" s="151">
        <f>O67</f>
        <v>1713</v>
      </c>
      <c r="P64" s="151">
        <f>P67</f>
        <v>1642</v>
      </c>
      <c r="Q64" s="151">
        <f>Q67</f>
        <v>1274</v>
      </c>
      <c r="R64" s="151">
        <f>R67</f>
        <v>1254</v>
      </c>
      <c r="S64" s="151">
        <f>S67</f>
        <v>1248</v>
      </c>
      <c r="T64" s="151">
        <f>T67</f>
        <v>939</v>
      </c>
      <c r="U64" s="151">
        <f>U67</f>
        <v>414</v>
      </c>
      <c r="V64" s="151">
        <f>V67</f>
        <v>155</v>
      </c>
      <c r="W64" s="151">
        <f>W67</f>
        <v>41</v>
      </c>
      <c r="X64" s="151">
        <f>X67</f>
        <v>1</v>
      </c>
      <c r="Y64" s="151">
        <f>Y67</f>
        <v>1</v>
      </c>
    </row>
    <row r="65" spans="1:25" ht="10.5" customHeight="1">
      <c r="A65" s="258"/>
      <c r="B65" s="257" t="s">
        <v>42</v>
      </c>
      <c r="C65" s="151">
        <f>C68</f>
        <v>21459</v>
      </c>
      <c r="D65" s="151">
        <f>D68</f>
        <v>667</v>
      </c>
      <c r="E65" s="151">
        <f>E68</f>
        <v>763</v>
      </c>
      <c r="F65" s="151">
        <f>F68</f>
        <v>813</v>
      </c>
      <c r="G65" s="151">
        <f>G68</f>
        <v>801</v>
      </c>
      <c r="H65" s="151">
        <f>H68</f>
        <v>680</v>
      </c>
      <c r="I65" s="151">
        <f>I68</f>
        <v>829</v>
      </c>
      <c r="J65" s="151">
        <f>J68</f>
        <v>1032</v>
      </c>
      <c r="K65" s="151">
        <f>K68</f>
        <v>1160</v>
      </c>
      <c r="L65" s="151">
        <f>L68</f>
        <v>1041</v>
      </c>
      <c r="M65" s="151">
        <f>M68</f>
        <v>1232</v>
      </c>
      <c r="N65" s="151">
        <f>N68</f>
        <v>1298</v>
      </c>
      <c r="O65" s="151">
        <f>O68</f>
        <v>1727</v>
      </c>
      <c r="P65" s="151">
        <f>P68</f>
        <v>1816</v>
      </c>
      <c r="Q65" s="151">
        <f>Q68</f>
        <v>1564</v>
      </c>
      <c r="R65" s="151">
        <f>R68</f>
        <v>1609</v>
      </c>
      <c r="S65" s="151">
        <f>S68</f>
        <v>1597</v>
      </c>
      <c r="T65" s="151">
        <f>T68</f>
        <v>1349</v>
      </c>
      <c r="U65" s="151">
        <f>U68</f>
        <v>919</v>
      </c>
      <c r="V65" s="151">
        <f>V68</f>
        <v>409</v>
      </c>
      <c r="W65" s="151">
        <f>W68</f>
        <v>132</v>
      </c>
      <c r="X65" s="151">
        <f>X68</f>
        <v>21</v>
      </c>
      <c r="Y65" s="151" t="str">
        <f>Y68</f>
        <v>-</v>
      </c>
    </row>
    <row r="66" spans="1:25" ht="10.5" customHeight="1">
      <c r="A66" s="256"/>
      <c r="B66" s="255" t="s">
        <v>95</v>
      </c>
      <c r="C66" s="170">
        <f>SUM(D66:Y66)</f>
        <v>41058</v>
      </c>
      <c r="D66" s="252">
        <f>IF(SUM(D67:D68)=0,"-",SUM(D67:D68))</f>
        <v>1381</v>
      </c>
      <c r="E66" s="252">
        <f>IF(SUM(E67:E68)=0,"-",SUM(E67:E68))</f>
        <v>1541</v>
      </c>
      <c r="F66" s="252">
        <f>IF(SUM(F67:F68)=0,"-",SUM(F67:F68))</f>
        <v>1677</v>
      </c>
      <c r="G66" s="252">
        <f>IF(SUM(G67:G68)=0,"-",SUM(G67:G68))</f>
        <v>1743</v>
      </c>
      <c r="H66" s="252">
        <f>IF(SUM(H67:H68)=0,"-",SUM(H67:H68))</f>
        <v>1354</v>
      </c>
      <c r="I66" s="252">
        <f>IF(SUM(I67:I68)=0,"-",SUM(I67:I68))</f>
        <v>1710</v>
      </c>
      <c r="J66" s="252">
        <f>IF(SUM(J67:J68)=0,"-",SUM(J67:J68))</f>
        <v>2207</v>
      </c>
      <c r="K66" s="252">
        <f>IF(SUM(K67:K68)=0,"-",SUM(K67:K68))</f>
        <v>2443</v>
      </c>
      <c r="L66" s="252">
        <f>IF(SUM(L67:L68)=0,"-",SUM(L67:L68))</f>
        <v>2084</v>
      </c>
      <c r="M66" s="170">
        <f>IF(SUM(M67:M68)=0,"-",SUM(M67:M68))</f>
        <v>2414</v>
      </c>
      <c r="N66" s="252">
        <f>IF(SUM(N67:N68)=0,"-",SUM(N67:N68))</f>
        <v>2679</v>
      </c>
      <c r="O66" s="252">
        <f>IF(SUM(O67:O68)=0,"-",SUM(O67:O68))</f>
        <v>3440</v>
      </c>
      <c r="P66" s="252">
        <f>IF(SUM(P67:P68)=0,"-",SUM(P67:P68))</f>
        <v>3458</v>
      </c>
      <c r="Q66" s="252">
        <f>IF(SUM(Q67:Q68)=0,"-",SUM(Q67:Q68))</f>
        <v>2838</v>
      </c>
      <c r="R66" s="252">
        <f>IF(SUM(R67:R68)=0,"-",SUM(R67:R68))</f>
        <v>2863</v>
      </c>
      <c r="S66" s="252">
        <f>IF(SUM(S67:S68)=0,"-",SUM(S67:S68))</f>
        <v>2845</v>
      </c>
      <c r="T66" s="252">
        <f>IF(SUM(T67:T68)=0,"-",SUM(T67:T68))</f>
        <v>2288</v>
      </c>
      <c r="U66" s="252">
        <f>IF(SUM(U67:U68)=0,"-",SUM(U67:U68))</f>
        <v>1333</v>
      </c>
      <c r="V66" s="252">
        <f>IF(SUM(V67:V68)=0,"-",SUM(V67:V68))</f>
        <v>564</v>
      </c>
      <c r="W66" s="252">
        <f>IF(SUM(W67:W68)=0,"-",SUM(W67:W68))</f>
        <v>173</v>
      </c>
      <c r="X66" s="252">
        <f>IF(SUM(X67:X68)=0,"-",SUM(X67:X68))</f>
        <v>22</v>
      </c>
      <c r="Y66" s="252">
        <f>IF(SUM(Y67:Y68)=0,"-",SUM(Y67:Y68))</f>
        <v>1</v>
      </c>
    </row>
    <row r="67" spans="1:25" ht="10.5" customHeight="1">
      <c r="A67" s="254" t="s">
        <v>58</v>
      </c>
      <c r="B67" s="253" t="s">
        <v>43</v>
      </c>
      <c r="C67" s="170">
        <f>SUM(D67:Y67)</f>
        <v>19599</v>
      </c>
      <c r="D67" s="252">
        <f>IF(SUM(D70,D73,D76,D79)=0,"-",SUM(D70,D73,D76,D79))</f>
        <v>714</v>
      </c>
      <c r="E67" s="252">
        <f>IF(SUM(E70,E73,E76,E79)=0,"-",SUM(E70,E73,E76,E79))</f>
        <v>778</v>
      </c>
      <c r="F67" s="252">
        <f>IF(SUM(F70,F73,F76,F79)=0,"-",SUM(F70,F73,F76,F79))</f>
        <v>864</v>
      </c>
      <c r="G67" s="252">
        <f>IF(SUM(G70,G73,G76,G79)=0,"-",SUM(G70,G73,G76,G79))</f>
        <v>942</v>
      </c>
      <c r="H67" s="252">
        <f>IF(SUM(H70,H73,H76,H79)=0,"-",SUM(H70,H73,H76,H79))</f>
        <v>674</v>
      </c>
      <c r="I67" s="252">
        <f>IF(SUM(I70,I73,I76,I79)=0,"-",SUM(I70,I73,I76,I79))</f>
        <v>881</v>
      </c>
      <c r="J67" s="252">
        <f>IF(SUM(J70,J73,J76,J79)=0,"-",SUM(J70,J73,J76,J79))</f>
        <v>1175</v>
      </c>
      <c r="K67" s="252">
        <f>IF(SUM(K70,K73,K76,K79)=0,"-",SUM(K70,K73,K76,K79))</f>
        <v>1283</v>
      </c>
      <c r="L67" s="252">
        <f>IF(SUM(L70,L73,L76,L79)=0,"-",SUM(L70,L73,L76,L79))</f>
        <v>1043</v>
      </c>
      <c r="M67" s="170">
        <f>IF(SUM(M70,M73,M76,M79)=0,"-",SUM(M70,M73,M76,M79))</f>
        <v>1182</v>
      </c>
      <c r="N67" s="252">
        <f>IF(SUM(N70,N73,N76,N79)=0,"-",SUM(N70,N73,N76,N79))</f>
        <v>1381</v>
      </c>
      <c r="O67" s="252">
        <f>IF(SUM(O70,O73,O76,O79)=0,"-",SUM(O70,O73,O76,O79))</f>
        <v>1713</v>
      </c>
      <c r="P67" s="252">
        <f>IF(SUM(P70,P73,P76,P79)=0,"-",SUM(P70,P73,P76,P79))</f>
        <v>1642</v>
      </c>
      <c r="Q67" s="252">
        <f>IF(SUM(Q70,Q73,Q76,Q79)=0,"-",SUM(Q70,Q73,Q76,Q79))</f>
        <v>1274</v>
      </c>
      <c r="R67" s="252">
        <f>IF(SUM(R70,R73,R76,R79)=0,"-",SUM(R70,R73,R76,R79))</f>
        <v>1254</v>
      </c>
      <c r="S67" s="252">
        <f>IF(SUM(S70,S73,S76,S79)=0,"-",SUM(S70,S73,S76,S79))</f>
        <v>1248</v>
      </c>
      <c r="T67" s="252">
        <f>IF(SUM(T70,T73,T76,T79)=0,"-",SUM(T70,T73,T76,T79))</f>
        <v>939</v>
      </c>
      <c r="U67" s="252">
        <f>IF(SUM(U70,U73,U76,U79)=0,"-",SUM(U70,U73,U76,U79))</f>
        <v>414</v>
      </c>
      <c r="V67" s="252">
        <f>IF(SUM(V70,V73,V76,V79)=0,"-",SUM(V70,V73,V76,V79))</f>
        <v>155</v>
      </c>
      <c r="W67" s="252">
        <f>IF(SUM(W70,W73,W76,W79)=0,"-",SUM(W70,W73,W76,W79))</f>
        <v>41</v>
      </c>
      <c r="X67" s="252">
        <f>IF(SUM(X70,X73,X76,X79)=0,"-",SUM(X70,X73,X76,X79))</f>
        <v>1</v>
      </c>
      <c r="Y67" s="252">
        <f>IF(SUM(Y70,Y73,Y76,Y79)=0,"-",SUM(Y70,Y73,Y76,Y79))</f>
        <v>1</v>
      </c>
    </row>
    <row r="68" spans="1:25" ht="10.5" customHeight="1">
      <c r="A68" s="251"/>
      <c r="B68" s="250" t="s">
        <v>42</v>
      </c>
      <c r="C68" s="249">
        <f>SUM(D68:Y68)</f>
        <v>21459</v>
      </c>
      <c r="D68" s="248">
        <f>IF(SUM(D71,D74,D77,D80)=0,"-",SUM(D71,D74,D77,D80))</f>
        <v>667</v>
      </c>
      <c r="E68" s="248">
        <f>IF(SUM(E71,E74,E77,E80)=0,"-",SUM(E71,E74,E77,E80))</f>
        <v>763</v>
      </c>
      <c r="F68" s="248">
        <f>IF(SUM(F71,F74,F77,F80)=0,"-",SUM(F71,F74,F77,F80))</f>
        <v>813</v>
      </c>
      <c r="G68" s="248">
        <f>IF(SUM(G71,G74,G77,G80)=0,"-",SUM(G71,G74,G77,G80))</f>
        <v>801</v>
      </c>
      <c r="H68" s="248">
        <f>IF(SUM(H71,H74,H77,H80)=0,"-",SUM(H71,H74,H77,H80))</f>
        <v>680</v>
      </c>
      <c r="I68" s="248">
        <f>IF(SUM(I71,I74,I77,I80)=0,"-",SUM(I71,I74,I77,I80))</f>
        <v>829</v>
      </c>
      <c r="J68" s="248">
        <f>IF(SUM(J71,J74,J77,J80)=0,"-",SUM(J71,J74,J77,J80))</f>
        <v>1032</v>
      </c>
      <c r="K68" s="248">
        <f>IF(SUM(K71,K74,K77,K80)=0,"-",SUM(K71,K74,K77,K80))</f>
        <v>1160</v>
      </c>
      <c r="L68" s="248">
        <f>IF(SUM(L71,L74,L77,L80)=0,"-",SUM(L71,L74,L77,L80))</f>
        <v>1041</v>
      </c>
      <c r="M68" s="249">
        <f>IF(SUM(M71,M74,M77,M80)=0,"-",SUM(M71,M74,M77,M80))</f>
        <v>1232</v>
      </c>
      <c r="N68" s="248">
        <f>IF(SUM(N71,N74,N77,N80)=0,"-",SUM(N71,N74,N77,N80))</f>
        <v>1298</v>
      </c>
      <c r="O68" s="248">
        <f>IF(SUM(O71,O74,O77,O80)=0,"-",SUM(O71,O74,O77,O80))</f>
        <v>1727</v>
      </c>
      <c r="P68" s="248">
        <f>IF(SUM(P71,P74,P77,P80)=0,"-",SUM(P71,P74,P77,P80))</f>
        <v>1816</v>
      </c>
      <c r="Q68" s="248">
        <f>IF(SUM(Q71,Q74,Q77,Q80)=0,"-",SUM(Q71,Q74,Q77,Q80))</f>
        <v>1564</v>
      </c>
      <c r="R68" s="248">
        <f>IF(SUM(R71,R74,R77,R80)=0,"-",SUM(R71,R74,R77,R80))</f>
        <v>1609</v>
      </c>
      <c r="S68" s="248">
        <f>IF(SUM(S71,S74,S77,S80)=0,"-",SUM(S71,S74,S77,S80))</f>
        <v>1597</v>
      </c>
      <c r="T68" s="248">
        <f>IF(SUM(T71,T74,T77,T80)=0,"-",SUM(T71,T74,T77,T80))</f>
        <v>1349</v>
      </c>
      <c r="U68" s="248">
        <f>IF(SUM(U71,U74,U77,U80)=0,"-",SUM(U71,U74,U77,U80))</f>
        <v>919</v>
      </c>
      <c r="V68" s="248">
        <f>IF(SUM(V71,V74,V77,V80)=0,"-",SUM(V71,V74,V77,V80))</f>
        <v>409</v>
      </c>
      <c r="W68" s="248">
        <f>IF(SUM(W71,W74,W77,W80)=0,"-",SUM(W71,W74,W77,W80))</f>
        <v>132</v>
      </c>
      <c r="X68" s="248">
        <f>IF(SUM(X71,X74,X77,X80)=0,"-",SUM(X71,X74,X77,X80))</f>
        <v>21</v>
      </c>
      <c r="Y68" s="248" t="str">
        <f>IF(SUM(Y71,Y74,Y77,Y80)=0,"-",SUM(Y71,Y74,Y77,Y80))</f>
        <v>-</v>
      </c>
    </row>
    <row r="69" spans="1:25" ht="10.5" customHeight="1">
      <c r="A69" s="241"/>
      <c r="B69" s="240" t="s">
        <v>95</v>
      </c>
      <c r="C69" s="244">
        <f>SUM(D69:Y69)</f>
        <v>18896</v>
      </c>
      <c r="D69" s="156">
        <f>SUM(D70:D71)</f>
        <v>745</v>
      </c>
      <c r="E69" s="239">
        <f>SUM(E70:E71)</f>
        <v>779</v>
      </c>
      <c r="F69" s="239">
        <f>SUM(F70:F71)</f>
        <v>815</v>
      </c>
      <c r="G69" s="239">
        <f>SUM(G70:G71)</f>
        <v>730</v>
      </c>
      <c r="H69" s="239">
        <f>SUM(H70:H71)</f>
        <v>699</v>
      </c>
      <c r="I69" s="239">
        <f>SUM(I70:I71)</f>
        <v>912</v>
      </c>
      <c r="J69" s="239">
        <f>SUM(J70:J71)</f>
        <v>1182</v>
      </c>
      <c r="K69" s="156">
        <f>SUM(K70:K71)</f>
        <v>1252</v>
      </c>
      <c r="L69" s="239">
        <f>SUM(L70:L71)</f>
        <v>1093</v>
      </c>
      <c r="M69" s="239">
        <f>SUM(M70:M71)</f>
        <v>1189</v>
      </c>
      <c r="N69" s="239">
        <f>SUM(N70:N71)</f>
        <v>1290</v>
      </c>
      <c r="O69" s="239">
        <f>SUM(O70:O71)</f>
        <v>1562</v>
      </c>
      <c r="P69" s="239">
        <f>SUM(P70:P71)</f>
        <v>1610</v>
      </c>
      <c r="Q69" s="239">
        <f>SUM(Q70:Q71)</f>
        <v>1195</v>
      </c>
      <c r="R69" s="239">
        <f>SUM(R70:R71)</f>
        <v>1105</v>
      </c>
      <c r="S69" s="239">
        <f>SUM(S70:S71)</f>
        <v>1042</v>
      </c>
      <c r="T69" s="239">
        <f>SUM(T70:T71)</f>
        <v>872</v>
      </c>
      <c r="U69" s="239">
        <f>SUM(U70:U71)</f>
        <v>532</v>
      </c>
      <c r="V69" s="239">
        <f>SUM(V70:V71)</f>
        <v>219</v>
      </c>
      <c r="W69" s="239">
        <f>SUM(W70:W71)</f>
        <v>66</v>
      </c>
      <c r="X69" s="239">
        <f>SUM(X70:X71)</f>
        <v>6</v>
      </c>
      <c r="Y69" s="239">
        <f>SUM(Y70:Y71)</f>
        <v>1</v>
      </c>
    </row>
    <row r="70" spans="1:25" ht="10.5" customHeight="1">
      <c r="A70" s="238" t="s">
        <v>57</v>
      </c>
      <c r="B70" s="237" t="s">
        <v>43</v>
      </c>
      <c r="C70" s="244">
        <f>SUM(D70:Y70)</f>
        <v>9130</v>
      </c>
      <c r="D70" s="128">
        <v>384</v>
      </c>
      <c r="E70" s="128">
        <v>405</v>
      </c>
      <c r="F70" s="128">
        <v>411</v>
      </c>
      <c r="G70" s="128">
        <v>382</v>
      </c>
      <c r="H70" s="128">
        <v>333</v>
      </c>
      <c r="I70" s="128">
        <v>479</v>
      </c>
      <c r="J70" s="128">
        <v>635</v>
      </c>
      <c r="K70" s="128">
        <v>659</v>
      </c>
      <c r="L70" s="128">
        <v>552</v>
      </c>
      <c r="M70" s="128">
        <v>602</v>
      </c>
      <c r="N70" s="128">
        <v>669</v>
      </c>
      <c r="O70" s="128">
        <v>769</v>
      </c>
      <c r="P70" s="128">
        <v>791</v>
      </c>
      <c r="Q70" s="128">
        <v>547</v>
      </c>
      <c r="R70" s="128">
        <v>497</v>
      </c>
      <c r="S70" s="128">
        <v>445</v>
      </c>
      <c r="T70" s="128">
        <v>328</v>
      </c>
      <c r="U70" s="128">
        <v>164</v>
      </c>
      <c r="V70" s="128">
        <v>60</v>
      </c>
      <c r="W70" s="128">
        <v>17</v>
      </c>
      <c r="X70" s="128">
        <v>0</v>
      </c>
      <c r="Y70" s="128">
        <v>1</v>
      </c>
    </row>
    <row r="71" spans="1:25" ht="10.5" customHeight="1">
      <c r="A71" s="234"/>
      <c r="B71" s="233" t="s">
        <v>42</v>
      </c>
      <c r="C71" s="232">
        <f>SUM(D71:Y71)</f>
        <v>9766</v>
      </c>
      <c r="D71" s="116">
        <v>361</v>
      </c>
      <c r="E71" s="116">
        <v>374</v>
      </c>
      <c r="F71" s="116">
        <v>404</v>
      </c>
      <c r="G71" s="116">
        <v>348</v>
      </c>
      <c r="H71" s="116">
        <v>366</v>
      </c>
      <c r="I71" s="116">
        <v>433</v>
      </c>
      <c r="J71" s="116">
        <v>547</v>
      </c>
      <c r="K71" s="116">
        <v>593</v>
      </c>
      <c r="L71" s="116">
        <v>541</v>
      </c>
      <c r="M71" s="116">
        <v>587</v>
      </c>
      <c r="N71" s="116">
        <v>621</v>
      </c>
      <c r="O71" s="116">
        <v>793</v>
      </c>
      <c r="P71" s="116">
        <v>819</v>
      </c>
      <c r="Q71" s="116">
        <v>648</v>
      </c>
      <c r="R71" s="116">
        <v>608</v>
      </c>
      <c r="S71" s="116">
        <v>597</v>
      </c>
      <c r="T71" s="116">
        <v>544</v>
      </c>
      <c r="U71" s="116">
        <v>368</v>
      </c>
      <c r="V71" s="116">
        <v>159</v>
      </c>
      <c r="W71" s="116">
        <v>49</v>
      </c>
      <c r="X71" s="116">
        <v>6</v>
      </c>
      <c r="Y71" s="116">
        <v>0</v>
      </c>
    </row>
    <row r="72" spans="1:25" ht="10.5" customHeight="1">
      <c r="A72" s="247"/>
      <c r="B72" s="240" t="s">
        <v>95</v>
      </c>
      <c r="C72" s="244">
        <f>SUM(D72:Y72)</f>
        <v>6386</v>
      </c>
      <c r="D72" s="156">
        <f>SUM(D73:D74)</f>
        <v>181</v>
      </c>
      <c r="E72" s="156">
        <f>SUM(E73:E74)</f>
        <v>187</v>
      </c>
      <c r="F72" s="156">
        <f>SUM(F73:F74)</f>
        <v>214</v>
      </c>
      <c r="G72" s="156">
        <f>SUM(G73:G74)</f>
        <v>450</v>
      </c>
      <c r="H72" s="156">
        <f>SUM(H73:H74)</f>
        <v>272</v>
      </c>
      <c r="I72" s="156">
        <f>SUM(I73:I74)</f>
        <v>220</v>
      </c>
      <c r="J72" s="156">
        <f>SUM(J73:J74)</f>
        <v>283</v>
      </c>
      <c r="K72" s="156">
        <f>SUM(K73:K74)</f>
        <v>297</v>
      </c>
      <c r="L72" s="156">
        <f>SUM(L73:L74)</f>
        <v>270</v>
      </c>
      <c r="M72" s="156">
        <f>SUM(M73:M74)</f>
        <v>361</v>
      </c>
      <c r="N72" s="156">
        <f>SUM(N73:N74)</f>
        <v>400</v>
      </c>
      <c r="O72" s="156">
        <f>SUM(O73:O74)</f>
        <v>519</v>
      </c>
      <c r="P72" s="156">
        <f>SUM(P73:P74)</f>
        <v>500</v>
      </c>
      <c r="Q72" s="156">
        <f>SUM(Q73:Q74)</f>
        <v>419</v>
      </c>
      <c r="R72" s="156">
        <f>SUM(R73:R74)</f>
        <v>543</v>
      </c>
      <c r="S72" s="156">
        <f>SUM(S73:S74)</f>
        <v>566</v>
      </c>
      <c r="T72" s="156">
        <f>SUM(T73:T74)</f>
        <v>423</v>
      </c>
      <c r="U72" s="156">
        <f>SUM(U73:U74)</f>
        <v>199</v>
      </c>
      <c r="V72" s="156">
        <f>SUM(V73:V74)</f>
        <v>60</v>
      </c>
      <c r="W72" s="156">
        <f>SUM(W73:W74)</f>
        <v>21</v>
      </c>
      <c r="X72" s="156">
        <f>SUM(X73:X74)</f>
        <v>1</v>
      </c>
      <c r="Y72" s="239">
        <f>SUM(Y73:Y74)</f>
        <v>0</v>
      </c>
    </row>
    <row r="73" spans="1:25" ht="10.5" customHeight="1">
      <c r="A73" s="246" t="s">
        <v>56</v>
      </c>
      <c r="B73" s="237" t="s">
        <v>43</v>
      </c>
      <c r="C73" s="244">
        <f>SUM(D73:Y73)</f>
        <v>3040</v>
      </c>
      <c r="D73" s="128">
        <v>88</v>
      </c>
      <c r="E73" s="128">
        <v>88</v>
      </c>
      <c r="F73" s="128">
        <v>115</v>
      </c>
      <c r="G73" s="128">
        <v>280</v>
      </c>
      <c r="H73" s="128">
        <v>137</v>
      </c>
      <c r="I73" s="128">
        <v>110</v>
      </c>
      <c r="J73" s="128">
        <v>155</v>
      </c>
      <c r="K73" s="128">
        <v>155</v>
      </c>
      <c r="L73" s="128">
        <v>138</v>
      </c>
      <c r="M73" s="128">
        <v>170</v>
      </c>
      <c r="N73" s="128">
        <v>195</v>
      </c>
      <c r="O73" s="128">
        <v>255</v>
      </c>
      <c r="P73" s="128">
        <v>256</v>
      </c>
      <c r="Q73" s="128">
        <v>175</v>
      </c>
      <c r="R73" s="128">
        <v>209</v>
      </c>
      <c r="S73" s="128">
        <v>227</v>
      </c>
      <c r="T73" s="128">
        <v>199</v>
      </c>
      <c r="U73" s="128">
        <v>64</v>
      </c>
      <c r="V73" s="128">
        <v>21</v>
      </c>
      <c r="W73" s="128">
        <v>3</v>
      </c>
      <c r="X73" s="128">
        <v>0</v>
      </c>
      <c r="Y73" s="128">
        <v>0</v>
      </c>
    </row>
    <row r="74" spans="1:25" ht="10.5" customHeight="1">
      <c r="A74" s="245"/>
      <c r="B74" s="233" t="s">
        <v>42</v>
      </c>
      <c r="C74" s="232">
        <f>SUM(D74:Y74)</f>
        <v>3346</v>
      </c>
      <c r="D74" s="116">
        <v>93</v>
      </c>
      <c r="E74" s="116">
        <v>99</v>
      </c>
      <c r="F74" s="116">
        <v>99</v>
      </c>
      <c r="G74" s="116">
        <v>170</v>
      </c>
      <c r="H74" s="116">
        <v>135</v>
      </c>
      <c r="I74" s="116">
        <v>110</v>
      </c>
      <c r="J74" s="116">
        <v>128</v>
      </c>
      <c r="K74" s="116">
        <v>142</v>
      </c>
      <c r="L74" s="116">
        <v>132</v>
      </c>
      <c r="M74" s="116">
        <v>191</v>
      </c>
      <c r="N74" s="116">
        <v>205</v>
      </c>
      <c r="O74" s="116">
        <v>264</v>
      </c>
      <c r="P74" s="116">
        <v>244</v>
      </c>
      <c r="Q74" s="116">
        <v>244</v>
      </c>
      <c r="R74" s="116">
        <v>334</v>
      </c>
      <c r="S74" s="116">
        <v>339</v>
      </c>
      <c r="T74" s="116">
        <v>224</v>
      </c>
      <c r="U74" s="116">
        <v>135</v>
      </c>
      <c r="V74" s="116">
        <v>39</v>
      </c>
      <c r="W74" s="116">
        <v>18</v>
      </c>
      <c r="X74" s="116">
        <v>1</v>
      </c>
      <c r="Y74" s="116">
        <v>0</v>
      </c>
    </row>
    <row r="75" spans="1:25" ht="10.5" customHeight="1">
      <c r="A75" s="241"/>
      <c r="B75" s="240" t="s">
        <v>95</v>
      </c>
      <c r="C75" s="244">
        <f>SUM(D75:Y75)</f>
        <v>6186</v>
      </c>
      <c r="D75" s="156">
        <f>SUM(D76:D77)</f>
        <v>181</v>
      </c>
      <c r="E75" s="156">
        <f>SUM(E76:E77)</f>
        <v>236</v>
      </c>
      <c r="F75" s="156">
        <f>SUM(F76:F77)</f>
        <v>242</v>
      </c>
      <c r="G75" s="156">
        <f>SUM(G76:G77)</f>
        <v>303</v>
      </c>
      <c r="H75" s="156">
        <f>SUM(H76:H77)</f>
        <v>196</v>
      </c>
      <c r="I75" s="156">
        <f>SUM(I76:I77)</f>
        <v>235</v>
      </c>
      <c r="J75" s="156">
        <f>SUM(J76:J77)</f>
        <v>320</v>
      </c>
      <c r="K75" s="156">
        <f>SUM(K76:K77)</f>
        <v>362</v>
      </c>
      <c r="L75" s="156">
        <f>SUM(L76:L77)</f>
        <v>276</v>
      </c>
      <c r="M75" s="156">
        <f>SUM(M76:M77)</f>
        <v>371</v>
      </c>
      <c r="N75" s="156">
        <f>SUM(N76:N77)</f>
        <v>385</v>
      </c>
      <c r="O75" s="156">
        <f>SUM(O76:O77)</f>
        <v>505</v>
      </c>
      <c r="P75" s="156">
        <f>SUM(P76:P77)</f>
        <v>527</v>
      </c>
      <c r="Q75" s="156">
        <f>SUM(Q76:Q77)</f>
        <v>440</v>
      </c>
      <c r="R75" s="156">
        <f>SUM(R76:R77)</f>
        <v>427</v>
      </c>
      <c r="S75" s="156">
        <f>SUM(S76:S77)</f>
        <v>461</v>
      </c>
      <c r="T75" s="156">
        <f>SUM(T76:T77)</f>
        <v>352</v>
      </c>
      <c r="U75" s="156">
        <f>SUM(U76:U77)</f>
        <v>232</v>
      </c>
      <c r="V75" s="156">
        <f>SUM(V76:V77)</f>
        <v>101</v>
      </c>
      <c r="W75" s="156">
        <f>SUM(W76:W77)</f>
        <v>27</v>
      </c>
      <c r="X75" s="156">
        <f>SUM(X76:X77)</f>
        <v>7</v>
      </c>
      <c r="Y75" s="239">
        <f>SUM(Y76:Y77)</f>
        <v>0</v>
      </c>
    </row>
    <row r="76" spans="1:25" ht="10.5" customHeight="1">
      <c r="A76" s="238" t="s">
        <v>96</v>
      </c>
      <c r="B76" s="237" t="s">
        <v>43</v>
      </c>
      <c r="C76" s="244">
        <f>SUM(D76:Y76)</f>
        <v>2951</v>
      </c>
      <c r="D76" s="236">
        <v>99</v>
      </c>
      <c r="E76" s="236">
        <v>109</v>
      </c>
      <c r="F76" s="236">
        <v>125</v>
      </c>
      <c r="G76" s="236">
        <v>154</v>
      </c>
      <c r="H76" s="236">
        <v>98</v>
      </c>
      <c r="I76" s="236">
        <v>124</v>
      </c>
      <c r="J76" s="236">
        <v>176</v>
      </c>
      <c r="K76" s="236">
        <v>192</v>
      </c>
      <c r="L76" s="236">
        <v>132</v>
      </c>
      <c r="M76" s="236">
        <v>184</v>
      </c>
      <c r="N76" s="236">
        <v>204</v>
      </c>
      <c r="O76" s="236">
        <v>253</v>
      </c>
      <c r="P76" s="236">
        <v>242</v>
      </c>
      <c r="Q76" s="236">
        <v>201</v>
      </c>
      <c r="R76" s="236">
        <v>184</v>
      </c>
      <c r="S76" s="236">
        <v>227</v>
      </c>
      <c r="T76" s="236">
        <v>141</v>
      </c>
      <c r="U76" s="236">
        <v>76</v>
      </c>
      <c r="V76" s="236">
        <v>26</v>
      </c>
      <c r="W76" s="236">
        <v>3</v>
      </c>
      <c r="X76" s="236">
        <v>1</v>
      </c>
      <c r="Y76" s="243">
        <v>0</v>
      </c>
    </row>
    <row r="77" spans="1:25" ht="10.5" customHeight="1">
      <c r="A77" s="234"/>
      <c r="B77" s="233" t="s">
        <v>42</v>
      </c>
      <c r="C77" s="232">
        <f>SUM(D77:Y77)</f>
        <v>3235</v>
      </c>
      <c r="D77" s="236">
        <v>82</v>
      </c>
      <c r="E77" s="236">
        <v>127</v>
      </c>
      <c r="F77" s="236">
        <v>117</v>
      </c>
      <c r="G77" s="236">
        <v>149</v>
      </c>
      <c r="H77" s="236">
        <v>98</v>
      </c>
      <c r="I77" s="236">
        <v>111</v>
      </c>
      <c r="J77" s="236">
        <v>144</v>
      </c>
      <c r="K77" s="236">
        <v>170</v>
      </c>
      <c r="L77" s="236">
        <v>144</v>
      </c>
      <c r="M77" s="236">
        <v>187</v>
      </c>
      <c r="N77" s="236">
        <v>181</v>
      </c>
      <c r="O77" s="236">
        <v>252</v>
      </c>
      <c r="P77" s="236">
        <v>285</v>
      </c>
      <c r="Q77" s="236">
        <v>239</v>
      </c>
      <c r="R77" s="236">
        <v>243</v>
      </c>
      <c r="S77" s="236">
        <v>234</v>
      </c>
      <c r="T77" s="236">
        <v>211</v>
      </c>
      <c r="U77" s="236">
        <v>156</v>
      </c>
      <c r="V77" s="236">
        <v>75</v>
      </c>
      <c r="W77" s="236">
        <v>24</v>
      </c>
      <c r="X77" s="236">
        <v>6</v>
      </c>
      <c r="Y77" s="242">
        <v>0</v>
      </c>
    </row>
    <row r="78" spans="1:25" ht="10.5" customHeight="1">
      <c r="A78" s="241"/>
      <c r="B78" s="240" t="s">
        <v>95</v>
      </c>
      <c r="C78" s="232">
        <f>SUM(D78:Y78)</f>
        <v>9590</v>
      </c>
      <c r="D78" s="156">
        <f>SUM(D79:D80)</f>
        <v>274</v>
      </c>
      <c r="E78" s="156">
        <f>SUM(E79:E80)</f>
        <v>339</v>
      </c>
      <c r="F78" s="156">
        <f>SUM(F79:F80)</f>
        <v>406</v>
      </c>
      <c r="G78" s="156">
        <f>SUM(G79:G80)</f>
        <v>260</v>
      </c>
      <c r="H78" s="156">
        <f>SUM(H79:H80)</f>
        <v>187</v>
      </c>
      <c r="I78" s="156">
        <f>SUM(I79:I80)</f>
        <v>343</v>
      </c>
      <c r="J78" s="156">
        <f>SUM(J79:J80)</f>
        <v>422</v>
      </c>
      <c r="K78" s="156">
        <f>SUM(K79:K80)</f>
        <v>532</v>
      </c>
      <c r="L78" s="156">
        <f>SUM(L79:L80)</f>
        <v>445</v>
      </c>
      <c r="M78" s="156">
        <f>SUM(M79:M80)</f>
        <v>493</v>
      </c>
      <c r="N78" s="156">
        <f>SUM(N79:N80)</f>
        <v>604</v>
      </c>
      <c r="O78" s="156">
        <f>SUM(O79:O80)</f>
        <v>854</v>
      </c>
      <c r="P78" s="156">
        <f>SUM(P79:P80)</f>
        <v>821</v>
      </c>
      <c r="Q78" s="156">
        <f>SUM(Q79:Q80)</f>
        <v>784</v>
      </c>
      <c r="R78" s="156">
        <f>SUM(R79:R80)</f>
        <v>788</v>
      </c>
      <c r="S78" s="156">
        <f>SUM(S79:S80)</f>
        <v>776</v>
      </c>
      <c r="T78" s="156">
        <f>SUM(T79:T80)</f>
        <v>641</v>
      </c>
      <c r="U78" s="156">
        <f>SUM(U79:U80)</f>
        <v>370</v>
      </c>
      <c r="V78" s="156">
        <f>SUM(V79:V80)</f>
        <v>184</v>
      </c>
      <c r="W78" s="156">
        <f>SUM(W79:W80)</f>
        <v>59</v>
      </c>
      <c r="X78" s="156">
        <f>SUM(X79:X80)</f>
        <v>8</v>
      </c>
      <c r="Y78" s="239">
        <f>SUM(Y79:Y80)</f>
        <v>0</v>
      </c>
    </row>
    <row r="79" spans="1:25" ht="10.5" customHeight="1">
      <c r="A79" s="238" t="s">
        <v>54</v>
      </c>
      <c r="B79" s="237" t="s">
        <v>43</v>
      </c>
      <c r="C79" s="161">
        <f>SUM(D79:Y79)</f>
        <v>4478</v>
      </c>
      <c r="D79" s="236">
        <v>143</v>
      </c>
      <c r="E79" s="236">
        <v>176</v>
      </c>
      <c r="F79" s="236">
        <v>213</v>
      </c>
      <c r="G79" s="236">
        <v>126</v>
      </c>
      <c r="H79" s="236">
        <v>106</v>
      </c>
      <c r="I79" s="236">
        <v>168</v>
      </c>
      <c r="J79" s="236">
        <v>209</v>
      </c>
      <c r="K79" s="236">
        <v>277</v>
      </c>
      <c r="L79" s="236">
        <v>221</v>
      </c>
      <c r="M79" s="236">
        <v>226</v>
      </c>
      <c r="N79" s="236">
        <v>313</v>
      </c>
      <c r="O79" s="236">
        <v>436</v>
      </c>
      <c r="P79" s="236">
        <v>353</v>
      </c>
      <c r="Q79" s="236">
        <v>351</v>
      </c>
      <c r="R79" s="236">
        <v>364</v>
      </c>
      <c r="S79" s="236">
        <v>349</v>
      </c>
      <c r="T79" s="236">
        <v>271</v>
      </c>
      <c r="U79" s="236">
        <v>110</v>
      </c>
      <c r="V79" s="236">
        <v>48</v>
      </c>
      <c r="W79" s="236">
        <v>18</v>
      </c>
      <c r="X79" s="236">
        <v>0</v>
      </c>
      <c r="Y79" s="235">
        <v>0</v>
      </c>
    </row>
    <row r="80" spans="1:25" ht="10.5" customHeight="1">
      <c r="A80" s="234"/>
      <c r="B80" s="233" t="s">
        <v>42</v>
      </c>
      <c r="C80" s="232">
        <f>SUM(D80:Y80)</f>
        <v>5112</v>
      </c>
      <c r="D80" s="231">
        <v>131</v>
      </c>
      <c r="E80" s="231">
        <v>163</v>
      </c>
      <c r="F80" s="231">
        <v>193</v>
      </c>
      <c r="G80" s="231">
        <v>134</v>
      </c>
      <c r="H80" s="231">
        <v>81</v>
      </c>
      <c r="I80" s="231">
        <v>175</v>
      </c>
      <c r="J80" s="231">
        <v>213</v>
      </c>
      <c r="K80" s="231">
        <v>255</v>
      </c>
      <c r="L80" s="231">
        <v>224</v>
      </c>
      <c r="M80" s="231">
        <v>267</v>
      </c>
      <c r="N80" s="231">
        <v>291</v>
      </c>
      <c r="O80" s="231">
        <v>418</v>
      </c>
      <c r="P80" s="231">
        <v>468</v>
      </c>
      <c r="Q80" s="231">
        <v>433</v>
      </c>
      <c r="R80" s="231">
        <v>424</v>
      </c>
      <c r="S80" s="231">
        <v>427</v>
      </c>
      <c r="T80" s="231">
        <v>370</v>
      </c>
      <c r="U80" s="231">
        <v>260</v>
      </c>
      <c r="V80" s="231">
        <v>136</v>
      </c>
      <c r="W80" s="231">
        <v>41</v>
      </c>
      <c r="X80" s="231">
        <v>8</v>
      </c>
      <c r="Y80" s="230">
        <v>0</v>
      </c>
    </row>
    <row r="81" spans="1:25" s="229" customFormat="1" ht="11.25">
      <c r="A81" s="227" t="s">
        <v>53</v>
      </c>
      <c r="B81" s="228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ht="10.5" customHeight="1">
      <c r="A82" s="6"/>
      <c r="B82" s="228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ht="10.5" customHeight="1">
      <c r="A83" s="227" t="s">
        <v>8</v>
      </c>
    </row>
    <row r="84" spans="1:25" ht="10.5" customHeight="1">
      <c r="A84" s="227" t="s">
        <v>94</v>
      </c>
    </row>
  </sheetData>
  <mergeCells count="3">
    <mergeCell ref="A9:A11"/>
    <mergeCell ref="A42:A44"/>
    <mergeCell ref="A63:A65"/>
  </mergeCells>
  <phoneticPr fontId="5"/>
  <pageMargins left="0.78740157480314965" right="0.78740157480314965" top="0.78740157480314965" bottom="0.24" header="0" footer="0"/>
  <headerFooter alignWithMargins="0"/>
</worksheet>
</file>