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19200" windowHeight="7230" tabRatio="905"/>
  </bookViews>
  <sheets>
    <sheet name="H29結果 (グラフ入り)" sheetId="4" r:id="rId1"/>
  </sheets>
  <definedNames>
    <definedName name="_xlnm.Print_Area" localSheetId="0">'H29結果 (グラフ入り)'!$A$1:$L$711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0" i="4" l="1"/>
  <c r="D52" i="4"/>
  <c r="D38" i="4"/>
  <c r="D32" i="4"/>
  <c r="I688" i="4" l="1"/>
  <c r="F534" i="4"/>
  <c r="I489" i="4"/>
  <c r="K489" i="4"/>
  <c r="I414" i="4"/>
  <c r="G124" i="4"/>
  <c r="H766" i="4" l="1"/>
  <c r="I766" i="4"/>
  <c r="F341" i="4" l="1"/>
  <c r="G338" i="4" s="1"/>
  <c r="F327" i="4"/>
  <c r="G317" i="4" s="1"/>
  <c r="G331" i="4" l="1"/>
  <c r="G332" i="4"/>
  <c r="G337" i="4"/>
  <c r="G335" i="4"/>
  <c r="D66" i="4" l="1"/>
  <c r="M60" i="4" s="1"/>
  <c r="E46" i="4"/>
  <c r="M61" i="4" l="1"/>
  <c r="M56" i="4"/>
  <c r="M62" i="4"/>
  <c r="M57" i="4"/>
  <c r="M63" i="4"/>
  <c r="E62" i="4"/>
  <c r="M64" i="4"/>
  <c r="M59" i="4"/>
  <c r="M58" i="4"/>
  <c r="E47" i="4"/>
  <c r="E43" i="4"/>
  <c r="E49" i="4"/>
  <c r="E50" i="4"/>
  <c r="E45" i="4"/>
  <c r="E48" i="4"/>
  <c r="E42" i="4"/>
  <c r="E44" i="4"/>
  <c r="E52" i="4" l="1"/>
  <c r="F737" i="4"/>
  <c r="F754" i="4"/>
  <c r="F764" i="4"/>
  <c r="F721" i="4"/>
  <c r="F759" i="4"/>
  <c r="F762" i="4"/>
  <c r="F758" i="4"/>
  <c r="F744" i="4"/>
  <c r="F730" i="4"/>
  <c r="F746" i="4"/>
  <c r="F720" i="4"/>
  <c r="F728" i="4"/>
  <c r="F760" i="4"/>
  <c r="F729" i="4"/>
  <c r="F738" i="4"/>
  <c r="F755" i="4"/>
  <c r="F757" i="4"/>
  <c r="F761" i="4"/>
  <c r="F722" i="4"/>
  <c r="F736" i="4"/>
  <c r="F745" i="4"/>
  <c r="F756" i="4"/>
  <c r="F753" i="4"/>
  <c r="F763" i="4"/>
  <c r="K748" i="4"/>
  <c r="J748" i="4"/>
  <c r="I748" i="4"/>
  <c r="H748" i="4"/>
  <c r="J740" i="4"/>
  <c r="J657" i="4"/>
  <c r="I657" i="4"/>
  <c r="J632" i="4"/>
  <c r="I632" i="4"/>
  <c r="H546" i="4"/>
  <c r="G546" i="4"/>
  <c r="J467" i="4"/>
  <c r="I467" i="4"/>
  <c r="H467" i="4"/>
  <c r="G467" i="4"/>
  <c r="K419" i="4"/>
  <c r="I419" i="4"/>
  <c r="I418" i="4"/>
  <c r="K417" i="4"/>
  <c r="K416" i="4"/>
  <c r="I416" i="4"/>
  <c r="K415" i="4"/>
  <c r="I415" i="4"/>
  <c r="K414" i="4"/>
  <c r="K413" i="4"/>
  <c r="I413" i="4"/>
  <c r="K412" i="4"/>
  <c r="I412" i="4"/>
  <c r="I377" i="4"/>
  <c r="H377" i="4"/>
  <c r="G377" i="4"/>
  <c r="F377" i="4"/>
  <c r="J341" i="4"/>
  <c r="K340" i="4" s="1"/>
  <c r="H341" i="4"/>
  <c r="I335" i="4" s="1"/>
  <c r="J327" i="4"/>
  <c r="H327" i="4"/>
  <c r="I324" i="4" s="1"/>
  <c r="D167" i="4"/>
  <c r="E166" i="4"/>
  <c r="E165" i="4"/>
  <c r="E164" i="4"/>
  <c r="E163" i="4"/>
  <c r="H140" i="4"/>
  <c r="G140" i="4"/>
  <c r="I124" i="4"/>
  <c r="H124" i="4"/>
  <c r="F124" i="4"/>
  <c r="G115" i="4"/>
  <c r="F115" i="4"/>
  <c r="G104" i="4"/>
  <c r="F104" i="4"/>
  <c r="G94" i="4"/>
  <c r="F94" i="4"/>
  <c r="G84" i="4"/>
  <c r="F84" i="4"/>
  <c r="I72" i="4"/>
  <c r="H72" i="4"/>
  <c r="G72" i="4"/>
  <c r="F72" i="4"/>
  <c r="H67" i="4"/>
  <c r="K739" i="4" s="1"/>
  <c r="F67" i="4"/>
  <c r="I66" i="4"/>
  <c r="H66" i="4"/>
  <c r="G66" i="4"/>
  <c r="F66" i="4"/>
  <c r="H53" i="4"/>
  <c r="F53" i="4"/>
  <c r="D21" i="4"/>
  <c r="K321" i="4" l="1"/>
  <c r="K319" i="4"/>
  <c r="F383" i="4"/>
  <c r="F393" i="4"/>
  <c r="F259" i="4"/>
  <c r="D534" i="4"/>
  <c r="E529" i="4" s="1"/>
  <c r="F601" i="4"/>
  <c r="G597" i="4" s="1"/>
  <c r="F420" i="4"/>
  <c r="G416" i="4" s="1"/>
  <c r="F186" i="4"/>
  <c r="F199" i="4"/>
  <c r="F135" i="4"/>
  <c r="G154" i="4"/>
  <c r="F277" i="4"/>
  <c r="I574" i="4"/>
  <c r="J570" i="4" s="1"/>
  <c r="F766" i="4"/>
  <c r="E140" i="4"/>
  <c r="G336" i="4"/>
  <c r="G323" i="4"/>
  <c r="G322" i="4"/>
  <c r="E167" i="4"/>
  <c r="K738" i="4"/>
  <c r="K320" i="4"/>
  <c r="K318" i="4"/>
  <c r="I319" i="4"/>
  <c r="K331" i="4"/>
  <c r="I334" i="4"/>
  <c r="I317" i="4"/>
  <c r="K334" i="4"/>
  <c r="G333" i="4"/>
  <c r="G334" i="4"/>
  <c r="I337" i="4"/>
  <c r="G321" i="4"/>
  <c r="I323" i="4"/>
  <c r="K332" i="4"/>
  <c r="K339" i="4"/>
  <c r="I420" i="4"/>
  <c r="K333" i="4"/>
  <c r="K337" i="4"/>
  <c r="I318" i="4"/>
  <c r="I320" i="4"/>
  <c r="I321" i="4"/>
  <c r="K335" i="4"/>
  <c r="K420" i="4"/>
  <c r="G319" i="4"/>
  <c r="G318" i="4"/>
  <c r="G324" i="4"/>
  <c r="K323" i="4"/>
  <c r="K325" i="4"/>
  <c r="K317" i="4"/>
  <c r="I338" i="4"/>
  <c r="I333" i="4"/>
  <c r="I331" i="4"/>
  <c r="G320" i="4"/>
  <c r="K326" i="4"/>
  <c r="I332" i="4"/>
  <c r="G593" i="4" l="1"/>
  <c r="G596" i="4"/>
  <c r="K327" i="4"/>
  <c r="E517" i="4"/>
  <c r="G592" i="4"/>
  <c r="E514" i="4"/>
  <c r="E527" i="4"/>
  <c r="E528" i="4"/>
  <c r="J569" i="4"/>
  <c r="J571" i="4"/>
  <c r="J573" i="4"/>
  <c r="J572" i="4"/>
  <c r="G341" i="4"/>
  <c r="G327" i="4"/>
  <c r="E64" i="4"/>
  <c r="E56" i="4"/>
  <c r="E59" i="4"/>
  <c r="K341" i="4"/>
  <c r="I327" i="4"/>
  <c r="E57" i="4"/>
  <c r="E61" i="4"/>
  <c r="E58" i="4"/>
  <c r="I341" i="4"/>
  <c r="E63" i="4"/>
  <c r="E60" i="4"/>
  <c r="J574" i="4" l="1"/>
  <c r="E66" i="4"/>
  <c r="E99" i="4" l="1"/>
  <c r="E92" i="4"/>
  <c r="E91" i="4"/>
  <c r="E101" i="4" l="1"/>
  <c r="E81" i="4"/>
  <c r="F134" i="4"/>
  <c r="G151" i="4"/>
  <c r="F189" i="4"/>
  <c r="F209" i="4"/>
  <c r="F229" i="4"/>
  <c r="F249" i="4"/>
  <c r="F269" i="4"/>
  <c r="F289" i="4"/>
  <c r="F309" i="4"/>
  <c r="F394" i="4"/>
  <c r="F385" i="4"/>
  <c r="F217" i="4"/>
  <c r="F257" i="4"/>
  <c r="F297" i="4"/>
  <c r="F404" i="4"/>
  <c r="F557" i="4"/>
  <c r="G552" i="4" s="1"/>
  <c r="F198" i="4"/>
  <c r="F238" i="4"/>
  <c r="F278" i="4"/>
  <c r="E120" i="4"/>
  <c r="D124" i="4"/>
  <c r="E546" i="4"/>
  <c r="F543" i="4" s="1"/>
  <c r="F136" i="4"/>
  <c r="G153" i="4"/>
  <c r="F226" i="4"/>
  <c r="E230" i="4"/>
  <c r="F266" i="4"/>
  <c r="E270" i="4"/>
  <c r="E311" i="4"/>
  <c r="F306" i="4"/>
  <c r="F489" i="4"/>
  <c r="G486" i="4" s="1"/>
  <c r="D104" i="4"/>
  <c r="G147" i="4"/>
  <c r="G172" i="4"/>
  <c r="E80" i="4"/>
  <c r="E100" i="4"/>
  <c r="E121" i="4"/>
  <c r="G146" i="4"/>
  <c r="G177" i="4"/>
  <c r="E220" i="4"/>
  <c r="F216" i="4"/>
  <c r="E260" i="4"/>
  <c r="F256" i="4"/>
  <c r="E300" i="4"/>
  <c r="F296" i="4"/>
  <c r="E525" i="4"/>
  <c r="G657" i="4"/>
  <c r="H650" i="4" s="1"/>
  <c r="F732" i="4"/>
  <c r="G730" i="4" s="1"/>
  <c r="E110" i="4"/>
  <c r="D115" i="4"/>
  <c r="G149" i="4"/>
  <c r="F187" i="4"/>
  <c r="F227" i="4"/>
  <c r="F267" i="4"/>
  <c r="F307" i="4"/>
  <c r="E396" i="4"/>
  <c r="F392" i="4"/>
  <c r="G756" i="4"/>
  <c r="E82" i="4"/>
  <c r="E102" i="4"/>
  <c r="E114" i="4"/>
  <c r="F133" i="4"/>
  <c r="F157" i="4"/>
  <c r="G145" i="4"/>
  <c r="G155" i="4"/>
  <c r="G179" i="4"/>
  <c r="F218" i="4"/>
  <c r="F258" i="4"/>
  <c r="F298" i="4"/>
  <c r="D366" i="4"/>
  <c r="E365" i="4" s="1"/>
  <c r="F402" i="4"/>
  <c r="E406" i="4"/>
  <c r="G418" i="4"/>
  <c r="E467" i="4"/>
  <c r="F460" i="4" s="1"/>
  <c r="G688" i="4"/>
  <c r="E112" i="4"/>
  <c r="F131" i="4"/>
  <c r="G152" i="4"/>
  <c r="G178" i="4"/>
  <c r="F219" i="4"/>
  <c r="F239" i="4"/>
  <c r="F279" i="4"/>
  <c r="F299" i="4"/>
  <c r="F384" i="4"/>
  <c r="F403" i="4"/>
  <c r="F452" i="4"/>
  <c r="G173" i="4"/>
  <c r="F180" i="4"/>
  <c r="F724" i="4"/>
  <c r="G722" i="4" s="1"/>
  <c r="F740" i="4"/>
  <c r="F138" i="4"/>
  <c r="G175" i="4"/>
  <c r="E210" i="4"/>
  <c r="F206" i="4"/>
  <c r="E250" i="4"/>
  <c r="F246" i="4"/>
  <c r="F286" i="4"/>
  <c r="E290" i="4"/>
  <c r="D377" i="4"/>
  <c r="E375" i="4" s="1"/>
  <c r="E79" i="4"/>
  <c r="D84" i="4"/>
  <c r="E122" i="4"/>
  <c r="G156" i="4"/>
  <c r="F197" i="4"/>
  <c r="F237" i="4"/>
  <c r="F382" i="4"/>
  <c r="E386" i="4"/>
  <c r="D72" i="4"/>
  <c r="E70" i="4"/>
  <c r="E71" i="4" s="1"/>
  <c r="E72" i="4" s="1"/>
  <c r="E90" i="4"/>
  <c r="E111" i="4"/>
  <c r="G150" i="4"/>
  <c r="E200" i="4"/>
  <c r="F196" i="4"/>
  <c r="E240" i="4"/>
  <c r="F236" i="4"/>
  <c r="E280" i="4"/>
  <c r="F276" i="4"/>
  <c r="F310" i="4"/>
  <c r="F395" i="4"/>
  <c r="E89" i="4"/>
  <c r="D94" i="4"/>
  <c r="F130" i="4"/>
  <c r="G174" i="4"/>
  <c r="F207" i="4"/>
  <c r="F247" i="4"/>
  <c r="F287" i="4"/>
  <c r="E36" i="4"/>
  <c r="E113" i="4"/>
  <c r="F129" i="4"/>
  <c r="F137" i="4"/>
  <c r="G148" i="4"/>
  <c r="G176" i="4"/>
  <c r="F188" i="4"/>
  <c r="F208" i="4"/>
  <c r="F228" i="4"/>
  <c r="F248" i="4"/>
  <c r="F268" i="4"/>
  <c r="F288" i="4"/>
  <c r="F308" i="4"/>
  <c r="F405" i="4"/>
  <c r="F508" i="4"/>
  <c r="G632" i="4"/>
  <c r="F748" i="4"/>
  <c r="G745" i="4" s="1"/>
  <c r="E30" i="4"/>
  <c r="E31" i="4" s="1"/>
  <c r="E32" i="4" s="1"/>
  <c r="G737" i="4" l="1"/>
  <c r="G738" i="4"/>
  <c r="H627" i="4"/>
  <c r="H624" i="4"/>
  <c r="H625" i="4"/>
  <c r="G444" i="4"/>
  <c r="G438" i="4"/>
  <c r="G441" i="4"/>
  <c r="H678" i="4"/>
  <c r="H683" i="4"/>
  <c r="G157" i="4"/>
  <c r="F132" i="4"/>
  <c r="F140" i="4" s="1"/>
  <c r="F538" i="4"/>
  <c r="E519" i="4"/>
  <c r="F541" i="4"/>
  <c r="H651" i="4"/>
  <c r="E363" i="4"/>
  <c r="G555" i="4"/>
  <c r="G557" i="4" s="1"/>
  <c r="E515" i="4"/>
  <c r="F386" i="4"/>
  <c r="G754" i="4"/>
  <c r="G729" i="4"/>
  <c r="E523" i="4"/>
  <c r="F542" i="4"/>
  <c r="H653" i="4"/>
  <c r="G758" i="4"/>
  <c r="E513" i="4"/>
  <c r="G440" i="4"/>
  <c r="G445" i="4"/>
  <c r="E532" i="4"/>
  <c r="G503" i="4"/>
  <c r="G736" i="4"/>
  <c r="G594" i="4"/>
  <c r="G728" i="4"/>
  <c r="G448" i="4"/>
  <c r="E530" i="4"/>
  <c r="E516" i="4"/>
  <c r="E522" i="4"/>
  <c r="E531" i="4"/>
  <c r="F465" i="4"/>
  <c r="E521" i="4"/>
  <c r="E526" i="4"/>
  <c r="G721" i="4"/>
  <c r="F462" i="4"/>
  <c r="H676" i="4"/>
  <c r="E518" i="4"/>
  <c r="G599" i="4"/>
  <c r="G443" i="4"/>
  <c r="G447" i="4"/>
  <c r="G446" i="4"/>
  <c r="G505" i="4"/>
  <c r="G762" i="4"/>
  <c r="G763" i="4"/>
  <c r="G504" i="4"/>
  <c r="G753" i="4"/>
  <c r="H649" i="4"/>
  <c r="F300" i="4"/>
  <c r="H652" i="4"/>
  <c r="G451" i="4"/>
  <c r="F544" i="4"/>
  <c r="H654" i="4"/>
  <c r="G764" i="4"/>
  <c r="G484" i="4"/>
  <c r="G761" i="4"/>
  <c r="G744" i="4"/>
  <c r="G450" i="4"/>
  <c r="E373" i="4"/>
  <c r="G600" i="4"/>
  <c r="E371" i="4"/>
  <c r="F250" i="4"/>
  <c r="G757" i="4"/>
  <c r="G598" i="4"/>
  <c r="E364" i="4"/>
  <c r="G759" i="4"/>
  <c r="G760" i="4"/>
  <c r="G755" i="4"/>
  <c r="F461" i="4"/>
  <c r="H648" i="4"/>
  <c r="F260" i="4"/>
  <c r="G507" i="4"/>
  <c r="H628" i="4"/>
  <c r="G414" i="4"/>
  <c r="E94" i="4"/>
  <c r="F210" i="4"/>
  <c r="H681" i="4"/>
  <c r="H682" i="4"/>
  <c r="F406" i="4"/>
  <c r="F311" i="4"/>
  <c r="H679" i="4"/>
  <c r="H622" i="4"/>
  <c r="E372" i="4"/>
  <c r="G487" i="4"/>
  <c r="F280" i="4"/>
  <c r="F200" i="4"/>
  <c r="E84" i="4"/>
  <c r="G415" i="4"/>
  <c r="F290" i="4"/>
  <c r="H630" i="4"/>
  <c r="H629" i="4"/>
  <c r="H655" i="4"/>
  <c r="G180" i="4"/>
  <c r="E520" i="4"/>
  <c r="H675" i="4"/>
  <c r="G595" i="4"/>
  <c r="H677" i="4"/>
  <c r="H626" i="4"/>
  <c r="E524" i="4"/>
  <c r="G412" i="4"/>
  <c r="E533" i="4"/>
  <c r="G439" i="4"/>
  <c r="G413" i="4"/>
  <c r="E104" i="4"/>
  <c r="H623" i="4"/>
  <c r="G483" i="4"/>
  <c r="F230" i="4"/>
  <c r="G485" i="4"/>
  <c r="E374" i="4"/>
  <c r="F396" i="4"/>
  <c r="E115" i="4"/>
  <c r="F220" i="4"/>
  <c r="F190" i="4"/>
  <c r="E37" i="4"/>
  <c r="E38" i="4" s="1"/>
  <c r="F240" i="4"/>
  <c r="H680" i="4"/>
  <c r="G746" i="4"/>
  <c r="G720" i="4"/>
  <c r="G506" i="4"/>
  <c r="G449" i="4"/>
  <c r="F270" i="4"/>
  <c r="G442" i="4"/>
  <c r="E124" i="4"/>
  <c r="G740" i="4" l="1"/>
  <c r="G601" i="4"/>
  <c r="E534" i="4"/>
  <c r="G420" i="4"/>
  <c r="E366" i="4"/>
  <c r="G766" i="4"/>
  <c r="F546" i="4"/>
  <c r="G732" i="4"/>
  <c r="G724" i="4"/>
  <c r="F467" i="4"/>
  <c r="G508" i="4"/>
  <c r="G452" i="4"/>
  <c r="G748" i="4"/>
  <c r="E377" i="4"/>
  <c r="G489" i="4"/>
  <c r="H688" i="4"/>
  <c r="H657" i="4"/>
  <c r="H632" i="4"/>
</calcChain>
</file>

<file path=xl/sharedStrings.xml><?xml version="1.0" encoding="utf-8"?>
<sst xmlns="http://schemas.openxmlformats.org/spreadsheetml/2006/main" count="882" uniqueCount="360">
  <si>
    <t>その他</t>
    <rPh sb="2" eb="3">
      <t>タ</t>
    </rPh>
    <phoneticPr fontId="1"/>
  </si>
  <si>
    <t>特になし</t>
    <rPh sb="0" eb="1">
      <t>トク</t>
    </rPh>
    <phoneticPr fontId="1"/>
  </si>
  <si>
    <t>まだ決めていない</t>
    <rPh sb="2" eb="3">
      <t>キ</t>
    </rPh>
    <phoneticPr fontId="1"/>
  </si>
  <si>
    <t>初期臨床研修中</t>
    <rPh sb="0" eb="2">
      <t>ショキ</t>
    </rPh>
    <rPh sb="2" eb="4">
      <t>リンショウ</t>
    </rPh>
    <rPh sb="4" eb="7">
      <t>ケンシュウチュウ</t>
    </rPh>
    <phoneticPr fontId="1"/>
  </si>
  <si>
    <t>未定</t>
    <rPh sb="0" eb="2">
      <t>ミテイ</t>
    </rPh>
    <phoneticPr fontId="1"/>
  </si>
  <si>
    <t>形成外科</t>
    <rPh sb="0" eb="2">
      <t>ケイセイ</t>
    </rPh>
    <rPh sb="2" eb="4">
      <t>ゲカ</t>
    </rPh>
    <phoneticPr fontId="1"/>
  </si>
  <si>
    <t>救急科</t>
    <rPh sb="0" eb="3">
      <t>キュウキュウカ</t>
    </rPh>
    <phoneticPr fontId="1"/>
  </si>
  <si>
    <t>麻酔科</t>
    <rPh sb="0" eb="3">
      <t>マスイカ</t>
    </rPh>
    <phoneticPr fontId="1"/>
  </si>
  <si>
    <t>脳神経外科</t>
    <rPh sb="0" eb="3">
      <t>ノウシンケイ</t>
    </rPh>
    <rPh sb="3" eb="5">
      <t>ゲカ</t>
    </rPh>
    <phoneticPr fontId="1"/>
  </si>
  <si>
    <t>耳鼻咽喉科</t>
    <rPh sb="0" eb="2">
      <t>ジビ</t>
    </rPh>
    <rPh sb="2" eb="5">
      <t>インコウカ</t>
    </rPh>
    <phoneticPr fontId="1"/>
  </si>
  <si>
    <t>眼科</t>
    <rPh sb="0" eb="2">
      <t>ガンカ</t>
    </rPh>
    <phoneticPr fontId="1"/>
  </si>
  <si>
    <t>精神科</t>
    <rPh sb="0" eb="3">
      <t>セイシンカ</t>
    </rPh>
    <phoneticPr fontId="1"/>
  </si>
  <si>
    <t>小児科</t>
    <rPh sb="0" eb="3">
      <t>ショウニカ</t>
    </rPh>
    <phoneticPr fontId="1"/>
  </si>
  <si>
    <t>処遇が良い</t>
    <rPh sb="0" eb="2">
      <t>ショグウ</t>
    </rPh>
    <rPh sb="3" eb="4">
      <t>ヨ</t>
    </rPh>
    <phoneticPr fontId="1"/>
  </si>
  <si>
    <t>労働環境が良い</t>
    <rPh sb="0" eb="2">
      <t>ロウドウ</t>
    </rPh>
    <rPh sb="2" eb="4">
      <t>カンキョウ</t>
    </rPh>
    <rPh sb="5" eb="6">
      <t>ヨ</t>
    </rPh>
    <phoneticPr fontId="1"/>
  </si>
  <si>
    <t>臨床研修を受けた病院である</t>
    <rPh sb="0" eb="2">
      <t>リンショウ</t>
    </rPh>
    <rPh sb="2" eb="4">
      <t>ケンシュウ</t>
    </rPh>
    <rPh sb="5" eb="6">
      <t>ウ</t>
    </rPh>
    <rPh sb="8" eb="10">
      <t>ビョウイン</t>
    </rPh>
    <phoneticPr fontId="1"/>
  </si>
  <si>
    <t>出身大学である</t>
    <rPh sb="0" eb="2">
      <t>シュッシン</t>
    </rPh>
    <rPh sb="2" eb="4">
      <t>ダイガク</t>
    </rPh>
    <phoneticPr fontId="1"/>
  </si>
  <si>
    <t>医師不足地域での医療への情熱</t>
    <rPh sb="0" eb="2">
      <t>イシ</t>
    </rPh>
    <rPh sb="2" eb="4">
      <t>ブソク</t>
    </rPh>
    <rPh sb="4" eb="6">
      <t>チイキ</t>
    </rPh>
    <rPh sb="8" eb="10">
      <t>イリョウ</t>
    </rPh>
    <rPh sb="12" eb="14">
      <t>ジョウネツ</t>
    </rPh>
    <phoneticPr fontId="1"/>
  </si>
  <si>
    <t>診療所</t>
    <rPh sb="0" eb="3">
      <t>シンリョウジョ</t>
    </rPh>
    <phoneticPr fontId="1"/>
  </si>
  <si>
    <t>道外</t>
    <rPh sb="0" eb="2">
      <t>ドウガイ</t>
    </rPh>
    <phoneticPr fontId="1"/>
  </si>
  <si>
    <t>道内（旭川）</t>
    <rPh sb="0" eb="2">
      <t>ドウナイ</t>
    </rPh>
    <rPh sb="3" eb="5">
      <t>アサヒカワ</t>
    </rPh>
    <phoneticPr fontId="1"/>
  </si>
  <si>
    <t>道内（札幌）</t>
    <rPh sb="0" eb="2">
      <t>ドウナイ</t>
    </rPh>
    <rPh sb="3" eb="5">
      <t>サッポロ</t>
    </rPh>
    <phoneticPr fontId="1"/>
  </si>
  <si>
    <t>施設や設備の充実</t>
    <rPh sb="0" eb="2">
      <t>シセツ</t>
    </rPh>
    <rPh sb="3" eb="5">
      <t>セツビ</t>
    </rPh>
    <rPh sb="6" eb="8">
      <t>ジュウジツ</t>
    </rPh>
    <phoneticPr fontId="1"/>
  </si>
  <si>
    <t>職場の雰囲気</t>
    <rPh sb="0" eb="2">
      <t>ショクバ</t>
    </rPh>
    <rPh sb="3" eb="6">
      <t>フンイキ</t>
    </rPh>
    <phoneticPr fontId="1"/>
  </si>
  <si>
    <t>仕事のやりがい</t>
    <rPh sb="0" eb="2">
      <t>シゴト</t>
    </rPh>
    <phoneticPr fontId="1"/>
  </si>
  <si>
    <t>不満</t>
    <rPh sb="0" eb="2">
      <t>フマン</t>
    </rPh>
    <phoneticPr fontId="1"/>
  </si>
  <si>
    <t>満足</t>
    <rPh sb="0" eb="2">
      <t>マンゾク</t>
    </rPh>
    <phoneticPr fontId="1"/>
  </si>
  <si>
    <t>５年生</t>
    <rPh sb="1" eb="3">
      <t>ネンセイ</t>
    </rPh>
    <phoneticPr fontId="1"/>
  </si>
  <si>
    <t>４年生</t>
    <rPh sb="1" eb="3">
      <t>ネンセイ</t>
    </rPh>
    <phoneticPr fontId="1"/>
  </si>
  <si>
    <t>３年生以前</t>
    <rPh sb="1" eb="3">
      <t>ネンセイ</t>
    </rPh>
    <rPh sb="3" eb="5">
      <t>イゼン</t>
    </rPh>
    <phoneticPr fontId="1"/>
  </si>
  <si>
    <t>３箇所</t>
    <rPh sb="1" eb="3">
      <t>カショ</t>
    </rPh>
    <phoneticPr fontId="1"/>
  </si>
  <si>
    <t>２箇所</t>
    <rPh sb="1" eb="3">
      <t>カショ</t>
    </rPh>
    <phoneticPr fontId="1"/>
  </si>
  <si>
    <t>１箇所</t>
    <rPh sb="1" eb="3">
      <t>カショ</t>
    </rPh>
    <phoneticPr fontId="1"/>
  </si>
  <si>
    <t>４箇所以上</t>
    <rPh sb="1" eb="3">
      <t>カショ</t>
    </rPh>
    <rPh sb="3" eb="5">
      <t>イジョウ</t>
    </rPh>
    <phoneticPr fontId="1"/>
  </si>
  <si>
    <t>病院ホームページ</t>
    <rPh sb="0" eb="2">
      <t>ビョウイン</t>
    </rPh>
    <phoneticPr fontId="1"/>
  </si>
  <si>
    <t>都道府県ホームページ</t>
    <rPh sb="0" eb="4">
      <t>トドウフケン</t>
    </rPh>
    <phoneticPr fontId="1"/>
  </si>
  <si>
    <t>病院の施設・設備が充実している</t>
    <rPh sb="0" eb="2">
      <t>ビョウイン</t>
    </rPh>
    <rPh sb="3" eb="5">
      <t>シセツ</t>
    </rPh>
    <rPh sb="6" eb="8">
      <t>セツビ</t>
    </rPh>
    <rPh sb="9" eb="11">
      <t>ジュウジツ</t>
    </rPh>
    <phoneticPr fontId="1"/>
  </si>
  <si>
    <t>どちらかというと満足</t>
    <rPh sb="8" eb="10">
      <t>マンゾク</t>
    </rPh>
    <phoneticPr fontId="1"/>
  </si>
  <si>
    <t>どちらかというと不満</t>
    <rPh sb="8" eb="10">
      <t>フマン</t>
    </rPh>
    <phoneticPr fontId="1"/>
  </si>
  <si>
    <t>業務量全般について</t>
    <rPh sb="0" eb="3">
      <t>ギョウムリョウ</t>
    </rPh>
    <rPh sb="3" eb="5">
      <t>ゼンパン</t>
    </rPh>
    <phoneticPr fontId="1"/>
  </si>
  <si>
    <t>給与等（給与・手当等）</t>
    <rPh sb="0" eb="2">
      <t>キュウヨ</t>
    </rPh>
    <rPh sb="2" eb="3">
      <t>トウ</t>
    </rPh>
    <rPh sb="4" eb="6">
      <t>キュウヨ</t>
    </rPh>
    <rPh sb="7" eb="9">
      <t>テアテ</t>
    </rPh>
    <rPh sb="9" eb="10">
      <t>トウ</t>
    </rPh>
    <phoneticPr fontId="1"/>
  </si>
  <si>
    <t>研修環境について</t>
    <rPh sb="0" eb="2">
      <t>ケンシュウ</t>
    </rPh>
    <rPh sb="2" eb="4">
      <t>カンキョウ</t>
    </rPh>
    <phoneticPr fontId="1"/>
  </si>
  <si>
    <t>200床未満の病院</t>
    <rPh sb="3" eb="4">
      <t>ユカ</t>
    </rPh>
    <rPh sb="4" eb="6">
      <t>ミマン</t>
    </rPh>
    <rPh sb="7" eb="9">
      <t>ビョウイン</t>
    </rPh>
    <phoneticPr fontId="1"/>
  </si>
  <si>
    <t>出身大学の講座に所属予定</t>
    <rPh sb="0" eb="2">
      <t>シュッシン</t>
    </rPh>
    <rPh sb="2" eb="4">
      <t>ダイガク</t>
    </rPh>
    <rPh sb="5" eb="7">
      <t>コウザ</t>
    </rPh>
    <rPh sb="8" eb="10">
      <t>ショゾク</t>
    </rPh>
    <rPh sb="10" eb="12">
      <t>ヨテイ</t>
    </rPh>
    <phoneticPr fontId="1"/>
  </si>
  <si>
    <t>出身大学以外の講座に所属予定</t>
    <rPh sb="0" eb="2">
      <t>シュッシン</t>
    </rPh>
    <rPh sb="2" eb="4">
      <t>ダイガク</t>
    </rPh>
    <rPh sb="4" eb="6">
      <t>イガイ</t>
    </rPh>
    <rPh sb="7" eb="9">
      <t>コウザ</t>
    </rPh>
    <rPh sb="10" eb="12">
      <t>ショゾク</t>
    </rPh>
    <rPh sb="12" eb="14">
      <t>ヨテイ</t>
    </rPh>
    <phoneticPr fontId="1"/>
  </si>
  <si>
    <t>民間の専門研修プログラムに所属予定</t>
    <rPh sb="0" eb="2">
      <t>ミンカン</t>
    </rPh>
    <rPh sb="3" eb="5">
      <t>センモン</t>
    </rPh>
    <rPh sb="5" eb="7">
      <t>ケンシュウ</t>
    </rPh>
    <rPh sb="13" eb="15">
      <t>ショゾク</t>
    </rPh>
    <rPh sb="15" eb="17">
      <t>ヨテイ</t>
    </rPh>
    <phoneticPr fontId="1"/>
  </si>
  <si>
    <t>５年以上は継続して地域で勤務したい</t>
    <rPh sb="1" eb="2">
      <t>ネン</t>
    </rPh>
    <rPh sb="2" eb="4">
      <t>イジョウ</t>
    </rPh>
    <rPh sb="5" eb="7">
      <t>ケイゾク</t>
    </rPh>
    <rPh sb="9" eb="11">
      <t>チイキ</t>
    </rPh>
    <rPh sb="12" eb="14">
      <t>キンム</t>
    </rPh>
    <phoneticPr fontId="1"/>
  </si>
  <si>
    <t>10年以上は継続して地域で勤務したい</t>
    <rPh sb="2" eb="3">
      <t>ネン</t>
    </rPh>
    <rPh sb="3" eb="5">
      <t>イジョウ</t>
    </rPh>
    <rPh sb="6" eb="8">
      <t>ケイゾク</t>
    </rPh>
    <rPh sb="10" eb="12">
      <t>チイキ</t>
    </rPh>
    <rPh sb="13" eb="15">
      <t>キンム</t>
    </rPh>
    <phoneticPr fontId="1"/>
  </si>
  <si>
    <t>子どもの教育環境に不安があるため</t>
    <rPh sb="0" eb="1">
      <t>コ</t>
    </rPh>
    <rPh sb="4" eb="6">
      <t>キョウイク</t>
    </rPh>
    <rPh sb="6" eb="8">
      <t>カンキョウ</t>
    </rPh>
    <rPh sb="9" eb="11">
      <t>フアン</t>
    </rPh>
    <phoneticPr fontId="1"/>
  </si>
  <si>
    <t>家族の理解が得られないため</t>
    <rPh sb="0" eb="2">
      <t>カゾク</t>
    </rPh>
    <rPh sb="3" eb="5">
      <t>リカイ</t>
    </rPh>
    <rPh sb="6" eb="7">
      <t>エ</t>
    </rPh>
    <phoneticPr fontId="1"/>
  </si>
  <si>
    <t>商業・娯楽施設が充実していること</t>
    <rPh sb="0" eb="2">
      <t>ショウギョウ</t>
    </rPh>
    <rPh sb="3" eb="5">
      <t>ゴラク</t>
    </rPh>
    <rPh sb="5" eb="7">
      <t>シセツ</t>
    </rPh>
    <rPh sb="8" eb="10">
      <t>ジュウジツ</t>
    </rPh>
    <phoneticPr fontId="1"/>
  </si>
  <si>
    <t>現在の生活圏から交通の便が良く距離が近いこと</t>
    <rPh sb="0" eb="2">
      <t>ゲンザイ</t>
    </rPh>
    <rPh sb="3" eb="6">
      <t>セイカツケン</t>
    </rPh>
    <rPh sb="8" eb="10">
      <t>コウツウ</t>
    </rPh>
    <rPh sb="11" eb="12">
      <t>ベン</t>
    </rPh>
    <rPh sb="13" eb="14">
      <t>ヨ</t>
    </rPh>
    <rPh sb="15" eb="17">
      <t>キョリ</t>
    </rPh>
    <rPh sb="18" eb="19">
      <t>チカ</t>
    </rPh>
    <phoneticPr fontId="1"/>
  </si>
  <si>
    <t>専門医取得後であること</t>
    <rPh sb="0" eb="3">
      <t>センモンイ</t>
    </rPh>
    <rPh sb="3" eb="6">
      <t>シュトクゴ</t>
    </rPh>
    <phoneticPr fontId="1"/>
  </si>
  <si>
    <t>定年退職後であること</t>
    <rPh sb="0" eb="2">
      <t>テイネン</t>
    </rPh>
    <rPh sb="2" eb="5">
      <t>タイショクゴ</t>
    </rPh>
    <phoneticPr fontId="1"/>
  </si>
  <si>
    <t>期間限定であること</t>
    <rPh sb="0" eb="2">
      <t>キカン</t>
    </rPh>
    <rPh sb="2" eb="4">
      <t>ゲンテイ</t>
    </rPh>
    <phoneticPr fontId="1"/>
  </si>
  <si>
    <t>H27</t>
    <phoneticPr fontId="7"/>
  </si>
  <si>
    <t>H25</t>
  </si>
  <si>
    <t>対象者数</t>
    <rPh sb="0" eb="3">
      <t>タイショウシャ</t>
    </rPh>
    <rPh sb="3" eb="4">
      <t>スウ</t>
    </rPh>
    <phoneticPr fontId="7"/>
  </si>
  <si>
    <t>回答数</t>
    <rPh sb="0" eb="3">
      <t>カイトウスウ</t>
    </rPh>
    <phoneticPr fontId="7"/>
  </si>
  <si>
    <t>回収率</t>
    <rPh sb="0" eb="3">
      <t>カイシュウリツ</t>
    </rPh>
    <phoneticPr fontId="7"/>
  </si>
  <si>
    <t>男性</t>
    <rPh sb="0" eb="2">
      <t>ダンセイ</t>
    </rPh>
    <phoneticPr fontId="7"/>
  </si>
  <si>
    <t>女性</t>
    <rPh sb="0" eb="2">
      <t>ジョセイ</t>
    </rPh>
    <phoneticPr fontId="7"/>
  </si>
  <si>
    <t>計</t>
    <rPh sb="0" eb="1">
      <t>ケイ</t>
    </rPh>
    <phoneticPr fontId="7"/>
  </si>
  <si>
    <t>1年目</t>
    <rPh sb="1" eb="3">
      <t>ネンメ</t>
    </rPh>
    <phoneticPr fontId="7"/>
  </si>
  <si>
    <t>2年目</t>
    <rPh sb="1" eb="3">
      <t>ネンメ</t>
    </rPh>
    <phoneticPr fontId="7"/>
  </si>
  <si>
    <t>北海道</t>
    <rPh sb="0" eb="3">
      <t>ホッカイドウ</t>
    </rPh>
    <phoneticPr fontId="7"/>
  </si>
  <si>
    <t>東北地方</t>
    <rPh sb="0" eb="2">
      <t>トウホク</t>
    </rPh>
    <rPh sb="2" eb="4">
      <t>チホウ</t>
    </rPh>
    <phoneticPr fontId="7"/>
  </si>
  <si>
    <t>関東地方</t>
    <rPh sb="0" eb="2">
      <t>カントウ</t>
    </rPh>
    <rPh sb="2" eb="4">
      <t>チホウ</t>
    </rPh>
    <phoneticPr fontId="7"/>
  </si>
  <si>
    <t>中部地方</t>
    <rPh sb="0" eb="2">
      <t>チュウブ</t>
    </rPh>
    <rPh sb="2" eb="4">
      <t>チホウ</t>
    </rPh>
    <phoneticPr fontId="7"/>
  </si>
  <si>
    <t>近畿地方</t>
    <rPh sb="0" eb="2">
      <t>キンキ</t>
    </rPh>
    <rPh sb="2" eb="4">
      <t>チホウ</t>
    </rPh>
    <phoneticPr fontId="7"/>
  </si>
  <si>
    <t>中国地方</t>
    <rPh sb="0" eb="2">
      <t>チュウゴク</t>
    </rPh>
    <rPh sb="2" eb="4">
      <t>チホウ</t>
    </rPh>
    <phoneticPr fontId="7"/>
  </si>
  <si>
    <t>四国地方</t>
    <rPh sb="0" eb="2">
      <t>シコク</t>
    </rPh>
    <rPh sb="2" eb="4">
      <t>チホウ</t>
    </rPh>
    <phoneticPr fontId="7"/>
  </si>
  <si>
    <t>九州・沖縄地方</t>
    <rPh sb="0" eb="2">
      <t>キュウシュウ</t>
    </rPh>
    <rPh sb="3" eb="5">
      <t>オキナワ</t>
    </rPh>
    <rPh sb="5" eb="7">
      <t>チホウ</t>
    </rPh>
    <phoneticPr fontId="7"/>
  </si>
  <si>
    <t>国外</t>
    <rPh sb="0" eb="2">
      <t>コクガイ</t>
    </rPh>
    <phoneticPr fontId="7"/>
  </si>
  <si>
    <t>無回答</t>
    <rPh sb="0" eb="3">
      <t>ムカイトウ</t>
    </rPh>
    <phoneticPr fontId="7"/>
  </si>
  <si>
    <t>大学病院</t>
    <rPh sb="0" eb="2">
      <t>ダイガク</t>
    </rPh>
    <rPh sb="2" eb="4">
      <t>ビョウイン</t>
    </rPh>
    <phoneticPr fontId="7"/>
  </si>
  <si>
    <t>臨床研修病院</t>
    <rPh sb="0" eb="2">
      <t>リンショウ</t>
    </rPh>
    <rPh sb="2" eb="4">
      <t>ケンシュウ</t>
    </rPh>
    <rPh sb="4" eb="6">
      <t>ビョウイン</t>
    </rPh>
    <phoneticPr fontId="7"/>
  </si>
  <si>
    <t>多くの症例を経験できること</t>
    <rPh sb="0" eb="1">
      <t>オオ</t>
    </rPh>
    <rPh sb="3" eb="5">
      <t>ショウレイ</t>
    </rPh>
    <rPh sb="6" eb="8">
      <t>ケイケン</t>
    </rPh>
    <phoneticPr fontId="7"/>
  </si>
  <si>
    <t>給与等の処遇の向上</t>
    <rPh sb="0" eb="2">
      <t>キュウヨ</t>
    </rPh>
    <rPh sb="2" eb="3">
      <t>トウ</t>
    </rPh>
    <rPh sb="4" eb="6">
      <t>ショグウ</t>
    </rPh>
    <rPh sb="7" eb="9">
      <t>コウジョウ</t>
    </rPh>
    <phoneticPr fontId="7"/>
  </si>
  <si>
    <t>プログラムの充実</t>
    <rPh sb="6" eb="8">
      <t>ジュウジツ</t>
    </rPh>
    <phoneticPr fontId="7"/>
  </si>
  <si>
    <t>多くの手技を経験できること</t>
    <rPh sb="0" eb="1">
      <t>オオ</t>
    </rPh>
    <rPh sb="3" eb="5">
      <t>シュギ</t>
    </rPh>
    <rPh sb="6" eb="8">
      <t>ケイケン</t>
    </rPh>
    <phoneticPr fontId="7"/>
  </si>
  <si>
    <t>指導体制の充実、熱心な指導医</t>
    <rPh sb="0" eb="2">
      <t>シドウ</t>
    </rPh>
    <rPh sb="2" eb="4">
      <t>タイセイ</t>
    </rPh>
    <rPh sb="5" eb="7">
      <t>ジュウジツ</t>
    </rPh>
    <rPh sb="8" eb="10">
      <t>ネッシン</t>
    </rPh>
    <rPh sb="11" eb="13">
      <t>シドウ</t>
    </rPh>
    <rPh sb="13" eb="14">
      <t>イ</t>
    </rPh>
    <phoneticPr fontId="7"/>
  </si>
  <si>
    <t>雑用を減らすこと</t>
    <rPh sb="0" eb="2">
      <t>ザツヨウ</t>
    </rPh>
    <rPh sb="3" eb="4">
      <t>ヘ</t>
    </rPh>
    <phoneticPr fontId="7"/>
  </si>
  <si>
    <t>-</t>
    <phoneticPr fontId="7"/>
  </si>
  <si>
    <t>市中病院とのたすきがけ</t>
    <rPh sb="0" eb="2">
      <t>シチュウ</t>
    </rPh>
    <rPh sb="2" eb="4">
      <t>ビョウイン</t>
    </rPh>
    <phoneticPr fontId="7"/>
  </si>
  <si>
    <t>高度な技術が習得できること</t>
    <rPh sb="0" eb="2">
      <t>コウド</t>
    </rPh>
    <rPh sb="3" eb="5">
      <t>ギジュツ</t>
    </rPh>
    <rPh sb="6" eb="8">
      <t>シュウトク</t>
    </rPh>
    <phoneticPr fontId="7"/>
  </si>
  <si>
    <t>その他</t>
    <rPh sb="2" eb="3">
      <t>タ</t>
    </rPh>
    <phoneticPr fontId="7"/>
  </si>
  <si>
    <t>病院間連携による研修</t>
    <rPh sb="0" eb="3">
      <t>ビョウインカン</t>
    </rPh>
    <rPh sb="3" eb="5">
      <t>レンケイ</t>
    </rPh>
    <rPh sb="8" eb="10">
      <t>ケンシュウ</t>
    </rPh>
    <phoneticPr fontId="7"/>
  </si>
  <si>
    <t>救急の研修の充実</t>
    <rPh sb="0" eb="2">
      <t>キュウキュウ</t>
    </rPh>
    <rPh sb="3" eb="5">
      <t>ケンシュウ</t>
    </rPh>
    <rPh sb="6" eb="8">
      <t>ジュウジツ</t>
    </rPh>
    <phoneticPr fontId="7"/>
  </si>
  <si>
    <t>大学病院以外の病院（臨床研修病院を含む）</t>
    <rPh sb="0" eb="2">
      <t>ダイガク</t>
    </rPh>
    <rPh sb="2" eb="4">
      <t>ビョウイン</t>
    </rPh>
    <rPh sb="4" eb="6">
      <t>イガイ</t>
    </rPh>
    <rPh sb="7" eb="9">
      <t>ビョウイン</t>
    </rPh>
    <rPh sb="10" eb="12">
      <t>リンショウ</t>
    </rPh>
    <rPh sb="12" eb="14">
      <t>ケンシュウ</t>
    </rPh>
    <rPh sb="14" eb="16">
      <t>ビョウイン</t>
    </rPh>
    <rPh sb="17" eb="18">
      <t>フク</t>
    </rPh>
    <phoneticPr fontId="7"/>
  </si>
  <si>
    <t>卒業した大学の大学病院</t>
    <rPh sb="0" eb="2">
      <t>ソツギョウ</t>
    </rPh>
    <rPh sb="4" eb="6">
      <t>ダイガク</t>
    </rPh>
    <rPh sb="7" eb="9">
      <t>ダイガク</t>
    </rPh>
    <rPh sb="9" eb="11">
      <t>ビョウイン</t>
    </rPh>
    <phoneticPr fontId="7"/>
  </si>
  <si>
    <t>卒業した大学以外の大学病院</t>
    <rPh sb="0" eb="2">
      <t>ソツギョウ</t>
    </rPh>
    <rPh sb="4" eb="6">
      <t>ダイガク</t>
    </rPh>
    <rPh sb="6" eb="8">
      <t>イガイ</t>
    </rPh>
    <rPh sb="9" eb="11">
      <t>ダイガク</t>
    </rPh>
    <rPh sb="11" eb="13">
      <t>ビョウイン</t>
    </rPh>
    <phoneticPr fontId="7"/>
  </si>
  <si>
    <t>臨床医以外の進路（基礎医学、行政機関等）</t>
    <rPh sb="0" eb="3">
      <t>リンショウイ</t>
    </rPh>
    <rPh sb="3" eb="5">
      <t>イガイ</t>
    </rPh>
    <rPh sb="6" eb="8">
      <t>シンロ</t>
    </rPh>
    <rPh sb="9" eb="11">
      <t>キソ</t>
    </rPh>
    <rPh sb="11" eb="13">
      <t>イガク</t>
    </rPh>
    <rPh sb="14" eb="16">
      <t>ギョウセイ</t>
    </rPh>
    <rPh sb="16" eb="18">
      <t>キカン</t>
    </rPh>
    <rPh sb="18" eb="19">
      <t>トウ</t>
    </rPh>
    <phoneticPr fontId="7"/>
  </si>
  <si>
    <t>診療所等</t>
    <rPh sb="0" eb="3">
      <t>シンリョウショ</t>
    </rPh>
    <rPh sb="3" eb="4">
      <t>トウ</t>
    </rPh>
    <phoneticPr fontId="7"/>
  </si>
  <si>
    <t>未定</t>
    <rPh sb="0" eb="2">
      <t>ミテイ</t>
    </rPh>
    <phoneticPr fontId="7"/>
  </si>
  <si>
    <t>地元・実家が道外</t>
    <rPh sb="0" eb="2">
      <t>ジモト</t>
    </rPh>
    <rPh sb="3" eb="5">
      <t>ジッカ</t>
    </rPh>
    <rPh sb="6" eb="8">
      <t>ドウガイ</t>
    </rPh>
    <phoneticPr fontId="7"/>
  </si>
  <si>
    <t>参加した</t>
    <rPh sb="0" eb="2">
      <t>サンカ</t>
    </rPh>
    <phoneticPr fontId="7"/>
  </si>
  <si>
    <t>参加しなかった</t>
    <rPh sb="0" eb="2">
      <t>サンカ</t>
    </rPh>
    <phoneticPr fontId="7"/>
  </si>
  <si>
    <t>知らなかった</t>
    <rPh sb="0" eb="1">
      <t>シ</t>
    </rPh>
    <phoneticPr fontId="7"/>
  </si>
  <si>
    <t>無回答</t>
    <rPh sb="0" eb="1">
      <t>ム</t>
    </rPh>
    <rPh sb="1" eb="3">
      <t>カイトウ</t>
    </rPh>
    <phoneticPr fontId="7"/>
  </si>
  <si>
    <t>H29</t>
  </si>
  <si>
    <t>H29</t>
    <phoneticPr fontId="7"/>
  </si>
  <si>
    <t>H27</t>
  </si>
  <si>
    <t>１　調査目的</t>
    <rPh sb="2" eb="4">
      <t>チョウサ</t>
    </rPh>
    <rPh sb="4" eb="6">
      <t>モクテキ</t>
    </rPh>
    <phoneticPr fontId="1"/>
  </si>
  <si>
    <t>２　調査対象</t>
    <rPh sb="2" eb="4">
      <t>チョウサ</t>
    </rPh>
    <rPh sb="4" eb="6">
      <t>タイショウ</t>
    </rPh>
    <phoneticPr fontId="1"/>
  </si>
  <si>
    <t>　　道内の臨床研修病院で初期臨床研修中である全ての医師</t>
    <rPh sb="2" eb="4">
      <t>ドウナイ</t>
    </rPh>
    <rPh sb="5" eb="7">
      <t>リンショウ</t>
    </rPh>
    <rPh sb="7" eb="9">
      <t>ケンシュウ</t>
    </rPh>
    <rPh sb="9" eb="11">
      <t>ビョウイン</t>
    </rPh>
    <rPh sb="12" eb="14">
      <t>ショキ</t>
    </rPh>
    <rPh sb="14" eb="16">
      <t>リンショウ</t>
    </rPh>
    <rPh sb="16" eb="19">
      <t>ケンシュウチュウ</t>
    </rPh>
    <rPh sb="22" eb="23">
      <t>スベ</t>
    </rPh>
    <rPh sb="25" eb="27">
      <t>イシ</t>
    </rPh>
    <phoneticPr fontId="1"/>
  </si>
  <si>
    <t>３　調査方法</t>
    <rPh sb="2" eb="4">
      <t>チョウサ</t>
    </rPh>
    <rPh sb="4" eb="6">
      <t>ホウホウ</t>
    </rPh>
    <phoneticPr fontId="1"/>
  </si>
  <si>
    <t>　（１）　道内臨床研修病院を通じて、初期臨床研修医にアンケート用紙を配布（平成30年１月17日）</t>
    <rPh sb="5" eb="7">
      <t>ドウナイ</t>
    </rPh>
    <rPh sb="7" eb="9">
      <t>リンショウ</t>
    </rPh>
    <rPh sb="9" eb="11">
      <t>ケンシュウ</t>
    </rPh>
    <rPh sb="11" eb="13">
      <t>ビョウイン</t>
    </rPh>
    <rPh sb="14" eb="15">
      <t>ツウ</t>
    </rPh>
    <rPh sb="18" eb="20">
      <t>ショキ</t>
    </rPh>
    <rPh sb="20" eb="22">
      <t>リンショウ</t>
    </rPh>
    <rPh sb="22" eb="25">
      <t>ケンシュウイ</t>
    </rPh>
    <rPh sb="31" eb="33">
      <t>ヨウシ</t>
    </rPh>
    <rPh sb="34" eb="36">
      <t>ハイフ</t>
    </rPh>
    <rPh sb="37" eb="39">
      <t>ヘイセイ</t>
    </rPh>
    <rPh sb="41" eb="42">
      <t>ネン</t>
    </rPh>
    <rPh sb="43" eb="44">
      <t>ガツ</t>
    </rPh>
    <rPh sb="46" eb="47">
      <t>ニチ</t>
    </rPh>
    <phoneticPr fontId="1"/>
  </si>
  <si>
    <t>４　アンケート内容</t>
    <rPh sb="7" eb="9">
      <t>ナイヨウ</t>
    </rPh>
    <phoneticPr fontId="1"/>
  </si>
  <si>
    <t>　　初期臨床研修医の基本情報、臨床研修内容又は地域勤務について　等</t>
    <rPh sb="2" eb="4">
      <t>ショキ</t>
    </rPh>
    <rPh sb="4" eb="6">
      <t>リンショウ</t>
    </rPh>
    <rPh sb="6" eb="9">
      <t>ケンシュウイ</t>
    </rPh>
    <rPh sb="10" eb="12">
      <t>キホン</t>
    </rPh>
    <rPh sb="12" eb="14">
      <t>ジョウホウ</t>
    </rPh>
    <rPh sb="15" eb="17">
      <t>リンショウ</t>
    </rPh>
    <rPh sb="17" eb="19">
      <t>ケンシュウ</t>
    </rPh>
    <rPh sb="19" eb="21">
      <t>ナイヨウ</t>
    </rPh>
    <rPh sb="21" eb="22">
      <t>マタ</t>
    </rPh>
    <rPh sb="23" eb="25">
      <t>チイキ</t>
    </rPh>
    <rPh sb="25" eb="27">
      <t>キンム</t>
    </rPh>
    <rPh sb="32" eb="33">
      <t>トウ</t>
    </rPh>
    <phoneticPr fontId="1"/>
  </si>
  <si>
    <t>５　回答数</t>
    <rPh sb="2" eb="5">
      <t>カイトウスウ</t>
    </rPh>
    <phoneticPr fontId="1"/>
  </si>
  <si>
    <t>６　アンケート結果</t>
    <rPh sb="7" eb="9">
      <t>ケッカ</t>
    </rPh>
    <phoneticPr fontId="1"/>
  </si>
  <si>
    <t>■　回答者自身の状況について</t>
    <rPh sb="2" eb="5">
      <t>カイトウシャ</t>
    </rPh>
    <rPh sb="5" eb="7">
      <t>ジシン</t>
    </rPh>
    <rPh sb="8" eb="10">
      <t>ジョウキョウ</t>
    </rPh>
    <phoneticPr fontId="1"/>
  </si>
  <si>
    <t>①　性別</t>
    <rPh sb="2" eb="4">
      <t>セイベツ</t>
    </rPh>
    <phoneticPr fontId="7"/>
  </si>
  <si>
    <t>②　研修年次</t>
    <rPh sb="2" eb="4">
      <t>ケンシュウ</t>
    </rPh>
    <rPh sb="4" eb="6">
      <t>ネンジ</t>
    </rPh>
    <phoneticPr fontId="7"/>
  </si>
  <si>
    <t>③　出身地</t>
    <rPh sb="2" eb="5">
      <t>シュッシンチ</t>
    </rPh>
    <phoneticPr fontId="7"/>
  </si>
  <si>
    <t>④　出身大学</t>
    <rPh sb="2" eb="4">
      <t>シュッシン</t>
    </rPh>
    <rPh sb="4" eb="6">
      <t>ダイガク</t>
    </rPh>
    <phoneticPr fontId="7"/>
  </si>
  <si>
    <t>⑤　研修先</t>
    <rPh sb="2" eb="5">
      <t>ケンシュウサキ</t>
    </rPh>
    <phoneticPr fontId="1"/>
  </si>
  <si>
    <t>■　現在勤務している医療機関の研修環境等について</t>
    <rPh sb="2" eb="4">
      <t>ゲンザイ</t>
    </rPh>
    <rPh sb="4" eb="6">
      <t>キンム</t>
    </rPh>
    <rPh sb="10" eb="12">
      <t>イリョウ</t>
    </rPh>
    <rPh sb="12" eb="14">
      <t>キカン</t>
    </rPh>
    <rPh sb="15" eb="17">
      <t>ケンシュウ</t>
    </rPh>
    <rPh sb="17" eb="20">
      <t>カンキョウナド</t>
    </rPh>
    <phoneticPr fontId="1"/>
  </si>
  <si>
    <t>６年生</t>
    <rPh sb="1" eb="3">
      <t>ネンセイ</t>
    </rPh>
    <phoneticPr fontId="7"/>
  </si>
  <si>
    <t>①　研修を考え始めた学年</t>
    <rPh sb="2" eb="4">
      <t>ケンシュウ</t>
    </rPh>
    <rPh sb="5" eb="6">
      <t>カンガ</t>
    </rPh>
    <rPh sb="7" eb="8">
      <t>ハジ</t>
    </rPh>
    <rPh sb="10" eb="12">
      <t>ガクネン</t>
    </rPh>
    <phoneticPr fontId="1"/>
  </si>
  <si>
    <t>②　病院見学を始めた学年</t>
    <rPh sb="2" eb="4">
      <t>ビョウイン</t>
    </rPh>
    <rPh sb="4" eb="6">
      <t>ケンガク</t>
    </rPh>
    <rPh sb="7" eb="8">
      <t>ハジ</t>
    </rPh>
    <rPh sb="10" eb="12">
      <t>ガクネン</t>
    </rPh>
    <phoneticPr fontId="1"/>
  </si>
  <si>
    <t>③　病院見学を行った数</t>
    <rPh sb="2" eb="4">
      <t>ビョウイン</t>
    </rPh>
    <rPh sb="4" eb="6">
      <t>ケンガク</t>
    </rPh>
    <rPh sb="7" eb="8">
      <t>オコナ</t>
    </rPh>
    <rPh sb="10" eb="11">
      <t>カズ</t>
    </rPh>
    <phoneticPr fontId="1"/>
  </si>
  <si>
    <t>④　合同プレゼンテーション札幌への参加</t>
    <rPh sb="2" eb="4">
      <t>ゴウドウ</t>
    </rPh>
    <rPh sb="13" eb="15">
      <t>サッポロ</t>
    </rPh>
    <rPh sb="17" eb="19">
      <t>サンカ</t>
    </rPh>
    <phoneticPr fontId="1"/>
  </si>
  <si>
    <t>－</t>
    <phoneticPr fontId="1"/>
  </si>
  <si>
    <t>問３　「臨床研修施設」を選ぶため最も役立ったものについてお答えください。</t>
    <rPh sb="0" eb="1">
      <t>トイ</t>
    </rPh>
    <rPh sb="4" eb="6">
      <t>リンショウ</t>
    </rPh>
    <rPh sb="6" eb="8">
      <t>ケンシュウ</t>
    </rPh>
    <rPh sb="8" eb="10">
      <t>シセツ</t>
    </rPh>
    <rPh sb="12" eb="13">
      <t>エラ</t>
    </rPh>
    <rPh sb="16" eb="17">
      <t>モット</t>
    </rPh>
    <rPh sb="18" eb="20">
      <t>ヤクダ</t>
    </rPh>
    <rPh sb="29" eb="30">
      <t>コタ</t>
    </rPh>
    <phoneticPr fontId="1"/>
  </si>
  <si>
    <t>病院見学</t>
    <rPh sb="0" eb="2">
      <t>ビョウイン</t>
    </rPh>
    <rPh sb="2" eb="4">
      <t>ケンガク</t>
    </rPh>
    <phoneticPr fontId="2"/>
  </si>
  <si>
    <t>雑誌・広告</t>
    <rPh sb="0" eb="2">
      <t>ザッシ</t>
    </rPh>
    <rPh sb="3" eb="5">
      <t>コウコク</t>
    </rPh>
    <phoneticPr fontId="2"/>
  </si>
  <si>
    <t>その他</t>
    <rPh sb="2" eb="3">
      <t>タ</t>
    </rPh>
    <phoneticPr fontId="2"/>
  </si>
  <si>
    <t>無回答</t>
    <rPh sb="0" eb="1">
      <t>ム</t>
    </rPh>
    <rPh sb="1" eb="3">
      <t>カイトウ</t>
    </rPh>
    <phoneticPr fontId="2"/>
  </si>
  <si>
    <t>先輩等からの助言</t>
    <rPh sb="0" eb="2">
      <t>センパイ</t>
    </rPh>
    <rPh sb="2" eb="3">
      <t>トウ</t>
    </rPh>
    <rPh sb="6" eb="8">
      <t>ジョゲン</t>
    </rPh>
    <phoneticPr fontId="2"/>
  </si>
  <si>
    <t>大学の実習</t>
    <rPh sb="0" eb="2">
      <t>ダイガク</t>
    </rPh>
    <rPh sb="3" eb="5">
      <t>ジッシュウ</t>
    </rPh>
    <phoneticPr fontId="2"/>
  </si>
  <si>
    <t>インターネット</t>
    <phoneticPr fontId="2"/>
  </si>
  <si>
    <t>合同プレゼンテーションへの参加</t>
    <rPh sb="0" eb="2">
      <t>ゴウドウ</t>
    </rPh>
    <rPh sb="13" eb="15">
      <t>サンカ</t>
    </rPh>
    <phoneticPr fontId="1"/>
  </si>
  <si>
    <t>病院ホームページ</t>
    <rPh sb="0" eb="2">
      <t>ビョウイン</t>
    </rPh>
    <phoneticPr fontId="1"/>
  </si>
  <si>
    <t>都道府県ホームページ</t>
    <rPh sb="0" eb="4">
      <t>トドウフケン</t>
    </rPh>
    <phoneticPr fontId="1"/>
  </si>
  <si>
    <t>Webサイト</t>
    <phoneticPr fontId="1"/>
  </si>
  <si>
    <t>計</t>
    <rPh sb="0" eb="1">
      <t>ケイ</t>
    </rPh>
    <phoneticPr fontId="1"/>
  </si>
  <si>
    <t>問４　現在の臨床研修病院を選んだ理由についてお答えください。</t>
    <rPh sb="0" eb="1">
      <t>トイ</t>
    </rPh>
    <rPh sb="3" eb="5">
      <t>ゲンザイ</t>
    </rPh>
    <rPh sb="6" eb="8">
      <t>リンショウ</t>
    </rPh>
    <rPh sb="8" eb="10">
      <t>ケンシュウ</t>
    </rPh>
    <rPh sb="10" eb="12">
      <t>ビョウイン</t>
    </rPh>
    <rPh sb="13" eb="14">
      <t>エラ</t>
    </rPh>
    <rPh sb="16" eb="18">
      <t>リユウ</t>
    </rPh>
    <rPh sb="23" eb="24">
      <t>コタ</t>
    </rPh>
    <phoneticPr fontId="1"/>
  </si>
  <si>
    <t>臨床研修プログラムが充実している</t>
    <rPh sb="0" eb="2">
      <t>リンショウ</t>
    </rPh>
    <rPh sb="2" eb="4">
      <t>ケンシュウ</t>
    </rPh>
    <rPh sb="10" eb="12">
      <t>ジュウジツ</t>
    </rPh>
    <phoneticPr fontId="2"/>
  </si>
  <si>
    <t>多くの症例を経験できる</t>
    <rPh sb="0" eb="1">
      <t>オオ</t>
    </rPh>
    <rPh sb="3" eb="5">
      <t>ショウレイ</t>
    </rPh>
    <rPh sb="6" eb="8">
      <t>ケイケン</t>
    </rPh>
    <phoneticPr fontId="2"/>
  </si>
  <si>
    <t>指導体制が充実している</t>
    <rPh sb="0" eb="2">
      <t>シドウ</t>
    </rPh>
    <rPh sb="2" eb="4">
      <t>タイセイ</t>
    </rPh>
    <rPh sb="5" eb="7">
      <t>ジュウジツ</t>
    </rPh>
    <phoneticPr fontId="2"/>
  </si>
  <si>
    <t>プライマリケアに関する能力を習得できる</t>
    <rPh sb="8" eb="9">
      <t>カン</t>
    </rPh>
    <rPh sb="11" eb="13">
      <t>ノウリョク</t>
    </rPh>
    <rPh sb="14" eb="16">
      <t>シュウトク</t>
    </rPh>
    <phoneticPr fontId="2"/>
  </si>
  <si>
    <t>先輩等の評判が良い</t>
    <rPh sb="0" eb="2">
      <t>センパイ</t>
    </rPh>
    <rPh sb="2" eb="3">
      <t>トウ</t>
    </rPh>
    <rPh sb="4" eb="6">
      <t>ヒョウバン</t>
    </rPh>
    <rPh sb="7" eb="8">
      <t>ヨ</t>
    </rPh>
    <phoneticPr fontId="1"/>
  </si>
  <si>
    <t>病院の施設・設備が充実している</t>
    <rPh sb="0" eb="2">
      <t>ビョウイン</t>
    </rPh>
    <rPh sb="3" eb="5">
      <t>シセツ</t>
    </rPh>
    <rPh sb="6" eb="8">
      <t>セツビ</t>
    </rPh>
    <rPh sb="9" eb="11">
      <t>ジュウジツ</t>
    </rPh>
    <phoneticPr fontId="1"/>
  </si>
  <si>
    <t>処遇が良い（給与・手当が良い）</t>
    <rPh sb="0" eb="2">
      <t>ショグウ</t>
    </rPh>
    <rPh sb="3" eb="4">
      <t>ヨ</t>
    </rPh>
    <rPh sb="6" eb="8">
      <t>キュウヨ</t>
    </rPh>
    <rPh sb="9" eb="11">
      <t>テアテ</t>
    </rPh>
    <rPh sb="12" eb="13">
      <t>ヨ</t>
    </rPh>
    <phoneticPr fontId="1"/>
  </si>
  <si>
    <t>たすきがけプログラムがある</t>
    <phoneticPr fontId="1"/>
  </si>
  <si>
    <t>研修修了後の進路やキャリアに有利</t>
    <rPh sb="0" eb="2">
      <t>ケンシュウ</t>
    </rPh>
    <rPh sb="2" eb="5">
      <t>シュウリョウゴ</t>
    </rPh>
    <rPh sb="6" eb="8">
      <t>シンロ</t>
    </rPh>
    <rPh sb="14" eb="16">
      <t>ユウリ</t>
    </rPh>
    <phoneticPr fontId="2"/>
  </si>
  <si>
    <t>労働環境が良い</t>
    <rPh sb="0" eb="2">
      <t>ロウドウ</t>
    </rPh>
    <rPh sb="2" eb="4">
      <t>カンキョウ</t>
    </rPh>
    <rPh sb="5" eb="6">
      <t>ヨ</t>
    </rPh>
    <phoneticPr fontId="2"/>
  </si>
  <si>
    <t>出身大学である</t>
    <rPh sb="0" eb="2">
      <t>シュッシン</t>
    </rPh>
    <rPh sb="2" eb="4">
      <t>ダイガク</t>
    </rPh>
    <phoneticPr fontId="2"/>
  </si>
  <si>
    <t>その他</t>
    <rPh sb="2" eb="3">
      <t>タ</t>
    </rPh>
    <phoneticPr fontId="1"/>
  </si>
  <si>
    <t>週40～60時間</t>
    <rPh sb="0" eb="1">
      <t>シュウ</t>
    </rPh>
    <rPh sb="6" eb="8">
      <t>ジカン</t>
    </rPh>
    <phoneticPr fontId="1"/>
  </si>
  <si>
    <t>週60～80時間</t>
    <rPh sb="0" eb="1">
      <t>シュウ</t>
    </rPh>
    <rPh sb="6" eb="8">
      <t>ジカン</t>
    </rPh>
    <phoneticPr fontId="1"/>
  </si>
  <si>
    <t>週80時間以上</t>
    <rPh sb="0" eb="1">
      <t>シュウ</t>
    </rPh>
    <rPh sb="3" eb="5">
      <t>ジカン</t>
    </rPh>
    <rPh sb="5" eb="7">
      <t>イジョウ</t>
    </rPh>
    <phoneticPr fontId="1"/>
  </si>
  <si>
    <t>週40時間未満</t>
    <rPh sb="0" eb="1">
      <t>シュウ</t>
    </rPh>
    <rPh sb="3" eb="5">
      <t>ジカン</t>
    </rPh>
    <rPh sb="5" eb="7">
      <t>ミマン</t>
    </rPh>
    <phoneticPr fontId="1"/>
  </si>
  <si>
    <t>緊急対応</t>
    <rPh sb="0" eb="2">
      <t>キンキュウ</t>
    </rPh>
    <rPh sb="2" eb="4">
      <t>タイオウ</t>
    </rPh>
    <phoneticPr fontId="2"/>
  </si>
  <si>
    <t>土日祝の当番</t>
    <rPh sb="0" eb="3">
      <t>ドニチシュク</t>
    </rPh>
    <rPh sb="4" eb="6">
      <t>トウバン</t>
    </rPh>
    <phoneticPr fontId="2"/>
  </si>
  <si>
    <t>記録・報告書作成や書類整理</t>
    <rPh sb="0" eb="2">
      <t>キロク</t>
    </rPh>
    <rPh sb="3" eb="6">
      <t>ホウコクショ</t>
    </rPh>
    <rPh sb="6" eb="8">
      <t>サクセイ</t>
    </rPh>
    <rPh sb="9" eb="11">
      <t>ショルイ</t>
    </rPh>
    <rPh sb="11" eb="13">
      <t>セイリ</t>
    </rPh>
    <phoneticPr fontId="2"/>
  </si>
  <si>
    <t>手術や外来対応等の延長</t>
    <rPh sb="0" eb="2">
      <t>シュジュツ</t>
    </rPh>
    <rPh sb="3" eb="5">
      <t>ガイライ</t>
    </rPh>
    <rPh sb="5" eb="7">
      <t>タイオウ</t>
    </rPh>
    <rPh sb="7" eb="8">
      <t>トウ</t>
    </rPh>
    <rPh sb="9" eb="11">
      <t>エンチョウ</t>
    </rPh>
    <phoneticPr fontId="2"/>
  </si>
  <si>
    <t>カンファレンスへの参加</t>
    <rPh sb="9" eb="11">
      <t>サンカ</t>
    </rPh>
    <phoneticPr fontId="1"/>
  </si>
  <si>
    <t>勤務開始前の準備</t>
    <rPh sb="0" eb="2">
      <t>キンム</t>
    </rPh>
    <rPh sb="2" eb="5">
      <t>カイシマエ</t>
    </rPh>
    <rPh sb="6" eb="8">
      <t>ジュンビ</t>
    </rPh>
    <phoneticPr fontId="1"/>
  </si>
  <si>
    <t>他職種・他機関との連携調整</t>
    <rPh sb="0" eb="3">
      <t>タショクシュ</t>
    </rPh>
    <rPh sb="4" eb="7">
      <t>タキカン</t>
    </rPh>
    <rPh sb="9" eb="11">
      <t>レンケイ</t>
    </rPh>
    <rPh sb="11" eb="13">
      <t>チョウセイ</t>
    </rPh>
    <phoneticPr fontId="1"/>
  </si>
  <si>
    <t>計</t>
    <rPh sb="0" eb="1">
      <t>ケイ</t>
    </rPh>
    <phoneticPr fontId="2"/>
  </si>
  <si>
    <t>１　業務量全般について</t>
    <rPh sb="2" eb="5">
      <t>ギョウムリョウ</t>
    </rPh>
    <rPh sb="5" eb="7">
      <t>ゼンパン</t>
    </rPh>
    <phoneticPr fontId="1"/>
  </si>
  <si>
    <t>　１－①　平日の業務（時間外含む）</t>
  </si>
  <si>
    <t>２　仕事のやりがい（仕事内容、症例数等）</t>
    <rPh sb="2" eb="4">
      <t>シゴト</t>
    </rPh>
    <rPh sb="10" eb="12">
      <t>シゴト</t>
    </rPh>
    <rPh sb="12" eb="14">
      <t>ナイヨウ</t>
    </rPh>
    <rPh sb="15" eb="18">
      <t>ショウレイスウ</t>
    </rPh>
    <rPh sb="18" eb="19">
      <t>トウ</t>
    </rPh>
    <phoneticPr fontId="1"/>
  </si>
  <si>
    <t>３　職場の雰囲気（人間関係等）</t>
    <rPh sb="2" eb="4">
      <t>ショクバ</t>
    </rPh>
    <rPh sb="5" eb="8">
      <t>フンイキ</t>
    </rPh>
    <rPh sb="9" eb="11">
      <t>ニンゲン</t>
    </rPh>
    <rPh sb="11" eb="13">
      <t>カンケイ</t>
    </rPh>
    <rPh sb="13" eb="14">
      <t>トウ</t>
    </rPh>
    <phoneticPr fontId="1"/>
  </si>
  <si>
    <t>４　給与等（給与・手当等）</t>
    <rPh sb="2" eb="4">
      <t>キュウヨ</t>
    </rPh>
    <rPh sb="4" eb="5">
      <t>トウ</t>
    </rPh>
    <rPh sb="6" eb="8">
      <t>キュウヨ</t>
    </rPh>
    <rPh sb="9" eb="11">
      <t>テアテ</t>
    </rPh>
    <rPh sb="11" eb="12">
      <t>トウ</t>
    </rPh>
    <phoneticPr fontId="1"/>
  </si>
  <si>
    <t>５　研修環境について</t>
    <rPh sb="2" eb="4">
      <t>ケンシュウ</t>
    </rPh>
    <rPh sb="4" eb="6">
      <t>カンキョウ</t>
    </rPh>
    <phoneticPr fontId="1"/>
  </si>
  <si>
    <t>　５－①　研修プログラム全般</t>
    <rPh sb="5" eb="7">
      <t>ケンシュウ</t>
    </rPh>
    <rPh sb="12" eb="14">
      <t>ゼンパン</t>
    </rPh>
    <phoneticPr fontId="1"/>
  </si>
  <si>
    <t>　５－②　経験症例・検査等の種類</t>
    <rPh sb="5" eb="7">
      <t>ケイケン</t>
    </rPh>
    <rPh sb="7" eb="9">
      <t>ショウレイ</t>
    </rPh>
    <rPh sb="10" eb="13">
      <t>ケンサナド</t>
    </rPh>
    <rPh sb="14" eb="16">
      <t>シュルイ</t>
    </rPh>
    <phoneticPr fontId="1"/>
  </si>
  <si>
    <t>　５－③　経験症例・検査等の数</t>
    <rPh sb="5" eb="7">
      <t>ケイケン</t>
    </rPh>
    <rPh sb="7" eb="9">
      <t>ショウレイ</t>
    </rPh>
    <rPh sb="10" eb="13">
      <t>ケンサナド</t>
    </rPh>
    <rPh sb="14" eb="15">
      <t>カズ</t>
    </rPh>
    <phoneticPr fontId="1"/>
  </si>
  <si>
    <t>問８　現在の勤務環境にどれぐらい満足していますか。</t>
    <rPh sb="0" eb="1">
      <t>トイ</t>
    </rPh>
    <rPh sb="3" eb="5">
      <t>ゲンザイ</t>
    </rPh>
    <rPh sb="6" eb="8">
      <t>キンム</t>
    </rPh>
    <rPh sb="8" eb="10">
      <t>カンキョウ</t>
    </rPh>
    <rPh sb="16" eb="18">
      <t>マンゾク</t>
    </rPh>
    <phoneticPr fontId="1"/>
  </si>
  <si>
    <t>問９　問８の回答に最も影響を与えた項目はどれですか。</t>
    <rPh sb="0" eb="1">
      <t>トイ</t>
    </rPh>
    <rPh sb="3" eb="4">
      <t>トイ</t>
    </rPh>
    <rPh sb="6" eb="8">
      <t>カイトウ</t>
    </rPh>
    <rPh sb="9" eb="10">
      <t>モット</t>
    </rPh>
    <rPh sb="11" eb="13">
      <t>エイキョウ</t>
    </rPh>
    <rPh sb="14" eb="15">
      <t>アタ</t>
    </rPh>
    <rPh sb="17" eb="19">
      <t>コウモク</t>
    </rPh>
    <phoneticPr fontId="1"/>
  </si>
  <si>
    <t>問10　道内の臨床研修施設が魅力あるものとなるためには、何が必要と考えますか。</t>
    <rPh sb="0" eb="1">
      <t>トイ</t>
    </rPh>
    <rPh sb="4" eb="6">
      <t>ドウナイ</t>
    </rPh>
    <rPh sb="7" eb="9">
      <t>リンショウ</t>
    </rPh>
    <rPh sb="9" eb="11">
      <t>ケンシュウ</t>
    </rPh>
    <rPh sb="11" eb="13">
      <t>シセツ</t>
    </rPh>
    <rPh sb="14" eb="16">
      <t>ミリョク</t>
    </rPh>
    <rPh sb="28" eb="29">
      <t>ナニ</t>
    </rPh>
    <rPh sb="30" eb="32">
      <t>ヒツヨウ</t>
    </rPh>
    <rPh sb="33" eb="34">
      <t>カンガ</t>
    </rPh>
    <phoneticPr fontId="1"/>
  </si>
  <si>
    <t>-</t>
  </si>
  <si>
    <t>修了した</t>
    <rPh sb="0" eb="2">
      <t>シュウリョウ</t>
    </rPh>
    <phoneticPr fontId="7"/>
  </si>
  <si>
    <t>修了していない</t>
    <rPh sb="0" eb="2">
      <t>シュウリョウ</t>
    </rPh>
    <phoneticPr fontId="7"/>
  </si>
  <si>
    <t>－</t>
  </si>
  <si>
    <t>問11　研修必修科目である「地域医療」の研修は修了しましたか。</t>
    <rPh sb="0" eb="1">
      <t>ト</t>
    </rPh>
    <rPh sb="4" eb="6">
      <t>ケンシュウ</t>
    </rPh>
    <rPh sb="6" eb="10">
      <t>ヒッシュウカモク</t>
    </rPh>
    <rPh sb="14" eb="16">
      <t>チイキ</t>
    </rPh>
    <rPh sb="16" eb="18">
      <t>イリョウ</t>
    </rPh>
    <rPh sb="20" eb="22">
      <t>ケンシュウ</t>
    </rPh>
    <rPh sb="23" eb="25">
      <t>シュウリョウ</t>
    </rPh>
    <phoneticPr fontId="7"/>
  </si>
  <si>
    <t>-</t>
    <phoneticPr fontId="1"/>
  </si>
  <si>
    <t>４ヵ月以上</t>
    <rPh sb="2" eb="3">
      <t>ゲツ</t>
    </rPh>
    <rPh sb="3" eb="5">
      <t>イジョウ</t>
    </rPh>
    <phoneticPr fontId="1"/>
  </si>
  <si>
    <t>１ヵ月</t>
    <rPh sb="2" eb="3">
      <t>ゲツ</t>
    </rPh>
    <phoneticPr fontId="7"/>
  </si>
  <si>
    <t>２ヵ月</t>
    <rPh sb="2" eb="3">
      <t>ゲツ</t>
    </rPh>
    <phoneticPr fontId="7"/>
  </si>
  <si>
    <t>３ヵ月</t>
    <rPh sb="2" eb="3">
      <t>ゲツ</t>
    </rPh>
    <phoneticPr fontId="7"/>
  </si>
  <si>
    <t>道内（札幌・旭川以外）</t>
    <rPh sb="0" eb="2">
      <t>ドウナイ</t>
    </rPh>
    <rPh sb="3" eb="5">
      <t>サッポロ</t>
    </rPh>
    <rPh sb="6" eb="8">
      <t>アサヒカワ</t>
    </rPh>
    <rPh sb="8" eb="10">
      <t>イガイ</t>
    </rPh>
    <phoneticPr fontId="1"/>
  </si>
  <si>
    <t>問14　「地域医療研修」を実施した医療機関について教えてください。</t>
    <rPh sb="0" eb="1">
      <t>トイ</t>
    </rPh>
    <rPh sb="5" eb="7">
      <t>チイキ</t>
    </rPh>
    <rPh sb="7" eb="9">
      <t>イリョウ</t>
    </rPh>
    <rPh sb="9" eb="11">
      <t>ケンシュウ</t>
    </rPh>
    <rPh sb="13" eb="15">
      <t>ジッシ</t>
    </rPh>
    <rPh sb="17" eb="19">
      <t>イリョウ</t>
    </rPh>
    <rPh sb="19" eb="21">
      <t>キカン</t>
    </rPh>
    <rPh sb="25" eb="26">
      <t>オシ</t>
    </rPh>
    <phoneticPr fontId="1"/>
  </si>
  <si>
    <t>問13　「地域医療」を実施した地域について教えてください。</t>
    <rPh sb="0" eb="1">
      <t>トイ</t>
    </rPh>
    <rPh sb="5" eb="7">
      <t>チイキ</t>
    </rPh>
    <rPh sb="7" eb="9">
      <t>イリョウ</t>
    </rPh>
    <rPh sb="11" eb="13">
      <t>ジッシ</t>
    </rPh>
    <rPh sb="15" eb="17">
      <t>チイキ</t>
    </rPh>
    <rPh sb="21" eb="22">
      <t>オシ</t>
    </rPh>
    <phoneticPr fontId="1"/>
  </si>
  <si>
    <t>200床以上の病院</t>
    <rPh sb="3" eb="6">
      <t>ショウイジョウ</t>
    </rPh>
    <rPh sb="7" eb="9">
      <t>ビョウイン</t>
    </rPh>
    <phoneticPr fontId="1"/>
  </si>
  <si>
    <t>取得希望あり</t>
    <rPh sb="0" eb="2">
      <t>シュトク</t>
    </rPh>
    <rPh sb="2" eb="4">
      <t>キボウ</t>
    </rPh>
    <phoneticPr fontId="1"/>
  </si>
  <si>
    <t>問17　問16で病院の種別を選んだ理由について当てはまるものはどれですか。</t>
    <rPh sb="0" eb="1">
      <t>トイ</t>
    </rPh>
    <rPh sb="4" eb="5">
      <t>トイ</t>
    </rPh>
    <rPh sb="8" eb="10">
      <t>ビョウイン</t>
    </rPh>
    <rPh sb="11" eb="13">
      <t>シュベツ</t>
    </rPh>
    <rPh sb="14" eb="15">
      <t>エラ</t>
    </rPh>
    <rPh sb="17" eb="19">
      <t>リユウ</t>
    </rPh>
    <rPh sb="23" eb="24">
      <t>ア</t>
    </rPh>
    <phoneticPr fontId="1"/>
  </si>
  <si>
    <t>専門医取得に繋がる（専門研修施設）</t>
    <rPh sb="0" eb="3">
      <t>センモンイ</t>
    </rPh>
    <rPh sb="3" eb="5">
      <t>シュトク</t>
    </rPh>
    <rPh sb="6" eb="7">
      <t>ツナ</t>
    </rPh>
    <rPh sb="10" eb="12">
      <t>センモン</t>
    </rPh>
    <rPh sb="12" eb="14">
      <t>ケンシュウ</t>
    </rPh>
    <rPh sb="14" eb="16">
      <t>シセツ</t>
    </rPh>
    <phoneticPr fontId="2"/>
  </si>
  <si>
    <t>高度な技術や知識を取得できる</t>
    <rPh sb="0" eb="2">
      <t>コウド</t>
    </rPh>
    <rPh sb="3" eb="5">
      <t>ギジュツ</t>
    </rPh>
    <rPh sb="6" eb="8">
      <t>チシキ</t>
    </rPh>
    <rPh sb="9" eb="11">
      <t>シュトク</t>
    </rPh>
    <phoneticPr fontId="2"/>
  </si>
  <si>
    <t>優れた指導者がいる</t>
    <rPh sb="0" eb="1">
      <t>スグ</t>
    </rPh>
    <rPh sb="3" eb="6">
      <t>シドウシャ</t>
    </rPh>
    <phoneticPr fontId="2"/>
  </si>
  <si>
    <t>臨床研究が優れている</t>
    <rPh sb="0" eb="2">
      <t>リンショウ</t>
    </rPh>
    <rPh sb="2" eb="4">
      <t>ケンキュウ</t>
    </rPh>
    <rPh sb="5" eb="6">
      <t>スグ</t>
    </rPh>
    <phoneticPr fontId="2"/>
  </si>
  <si>
    <t>医師不足地域での医療への情熱</t>
    <rPh sb="0" eb="2">
      <t>イシ</t>
    </rPh>
    <rPh sb="2" eb="4">
      <t>ブソク</t>
    </rPh>
    <rPh sb="4" eb="6">
      <t>チイキ</t>
    </rPh>
    <rPh sb="8" eb="10">
      <t>イリョウ</t>
    </rPh>
    <rPh sb="12" eb="14">
      <t>ジョウネツ</t>
    </rPh>
    <phoneticPr fontId="1"/>
  </si>
  <si>
    <t>出身大学である</t>
    <rPh sb="0" eb="2">
      <t>シュッシン</t>
    </rPh>
    <rPh sb="2" eb="4">
      <t>ダイガク</t>
    </rPh>
    <phoneticPr fontId="1"/>
  </si>
  <si>
    <t>臨床研修を受けた病院である</t>
    <rPh sb="0" eb="2">
      <t>リンショウ</t>
    </rPh>
    <rPh sb="2" eb="4">
      <t>ケンシュウ</t>
    </rPh>
    <rPh sb="5" eb="6">
      <t>ウ</t>
    </rPh>
    <rPh sb="8" eb="10">
      <t>ビョウイン</t>
    </rPh>
    <phoneticPr fontId="1"/>
  </si>
  <si>
    <t>大学からの派遣</t>
    <rPh sb="0" eb="2">
      <t>ダイガク</t>
    </rPh>
    <rPh sb="5" eb="7">
      <t>ハケン</t>
    </rPh>
    <phoneticPr fontId="2"/>
  </si>
  <si>
    <t>先輩医師からの紹介</t>
    <rPh sb="0" eb="2">
      <t>センパイ</t>
    </rPh>
    <rPh sb="2" eb="4">
      <t>イシ</t>
    </rPh>
    <rPh sb="7" eb="9">
      <t>ショウカイ</t>
    </rPh>
    <phoneticPr fontId="2"/>
  </si>
  <si>
    <t>出産・育児・教育の環境が整っている</t>
    <rPh sb="0" eb="2">
      <t>シュッサン</t>
    </rPh>
    <rPh sb="3" eb="5">
      <t>イクジ</t>
    </rPh>
    <rPh sb="6" eb="8">
      <t>キョウイク</t>
    </rPh>
    <rPh sb="9" eb="11">
      <t>カンキョウ</t>
    </rPh>
    <rPh sb="12" eb="13">
      <t>トトノ</t>
    </rPh>
    <phoneticPr fontId="2"/>
  </si>
  <si>
    <t>労働環境が良い（時間外や宿直が少ない）</t>
    <rPh sb="0" eb="2">
      <t>ロウドウ</t>
    </rPh>
    <rPh sb="2" eb="4">
      <t>カンキョウ</t>
    </rPh>
    <rPh sb="5" eb="6">
      <t>ヨ</t>
    </rPh>
    <rPh sb="8" eb="11">
      <t>ジカンガイ</t>
    </rPh>
    <rPh sb="12" eb="14">
      <t>シュクチョク</t>
    </rPh>
    <rPh sb="15" eb="16">
      <t>スク</t>
    </rPh>
    <phoneticPr fontId="1"/>
  </si>
  <si>
    <t>道内を中心に考えている</t>
    <rPh sb="0" eb="2">
      <t>ドウナイ</t>
    </rPh>
    <rPh sb="3" eb="5">
      <t>チュウシン</t>
    </rPh>
    <rPh sb="6" eb="7">
      <t>カンガ</t>
    </rPh>
    <phoneticPr fontId="7"/>
  </si>
  <si>
    <t>道内と道外の両方とも考えている</t>
    <rPh sb="0" eb="2">
      <t>ドウナイ</t>
    </rPh>
    <rPh sb="3" eb="5">
      <t>ドウガイ</t>
    </rPh>
    <rPh sb="6" eb="8">
      <t>リョウホウ</t>
    </rPh>
    <rPh sb="10" eb="11">
      <t>カンガ</t>
    </rPh>
    <phoneticPr fontId="7"/>
  </si>
  <si>
    <t>道外を中心に考えている</t>
    <rPh sb="0" eb="2">
      <t>ドウガイ</t>
    </rPh>
    <rPh sb="3" eb="5">
      <t>チュウシン</t>
    </rPh>
    <rPh sb="6" eb="7">
      <t>カンガ</t>
    </rPh>
    <phoneticPr fontId="1"/>
  </si>
  <si>
    <t>道外（関東地方）</t>
    <rPh sb="0" eb="2">
      <t>ドウガイ</t>
    </rPh>
    <rPh sb="3" eb="5">
      <t>カントウ</t>
    </rPh>
    <rPh sb="5" eb="7">
      <t>チホウ</t>
    </rPh>
    <phoneticPr fontId="1"/>
  </si>
  <si>
    <t>道外（関東以外）</t>
    <rPh sb="0" eb="2">
      <t>ドウガイ</t>
    </rPh>
    <rPh sb="3" eb="5">
      <t>カントウ</t>
    </rPh>
    <rPh sb="5" eb="7">
      <t>イガイ</t>
    </rPh>
    <phoneticPr fontId="1"/>
  </si>
  <si>
    <t>-</t>
    <phoneticPr fontId="1"/>
  </si>
  <si>
    <t>都市部（東京等）で研修したいから</t>
    <rPh sb="0" eb="3">
      <t>トシブ</t>
    </rPh>
    <rPh sb="4" eb="6">
      <t>トウキョウ</t>
    </rPh>
    <rPh sb="6" eb="7">
      <t>トウ</t>
    </rPh>
    <rPh sb="9" eb="11">
      <t>ケンシュウ</t>
    </rPh>
    <phoneticPr fontId="7"/>
  </si>
  <si>
    <t>友人、恋人等が道外にいるから</t>
    <rPh sb="0" eb="2">
      <t>ユウジン</t>
    </rPh>
    <rPh sb="3" eb="5">
      <t>コイビト</t>
    </rPh>
    <rPh sb="5" eb="6">
      <t>トウ</t>
    </rPh>
    <rPh sb="7" eb="8">
      <t>ミチ</t>
    </rPh>
    <rPh sb="8" eb="9">
      <t>ソト</t>
    </rPh>
    <phoneticPr fontId="7"/>
  </si>
  <si>
    <t>道外の後期研修プログラムが魅力的だから</t>
    <rPh sb="0" eb="2">
      <t>ドウガイ</t>
    </rPh>
    <rPh sb="3" eb="5">
      <t>コウキ</t>
    </rPh>
    <rPh sb="5" eb="7">
      <t>ケンシュウ</t>
    </rPh>
    <rPh sb="13" eb="16">
      <t>ミリョクテキ</t>
    </rPh>
    <phoneticPr fontId="7"/>
  </si>
  <si>
    <t>問20　初期臨床研修修了後の大学講座等への所属予定についてお答えください。</t>
    <rPh sb="0" eb="1">
      <t>トイ</t>
    </rPh>
    <rPh sb="4" eb="6">
      <t>ショキ</t>
    </rPh>
    <rPh sb="6" eb="8">
      <t>リンショウ</t>
    </rPh>
    <rPh sb="8" eb="10">
      <t>ケンシュウ</t>
    </rPh>
    <rPh sb="10" eb="13">
      <t>シュウリョウゴ</t>
    </rPh>
    <rPh sb="14" eb="16">
      <t>ダイガク</t>
    </rPh>
    <rPh sb="16" eb="18">
      <t>コウザ</t>
    </rPh>
    <rPh sb="18" eb="19">
      <t>トウ</t>
    </rPh>
    <rPh sb="21" eb="23">
      <t>ショゾク</t>
    </rPh>
    <rPh sb="23" eb="25">
      <t>ヨテイ</t>
    </rPh>
    <rPh sb="30" eb="31">
      <t>コタ</t>
    </rPh>
    <phoneticPr fontId="1"/>
  </si>
  <si>
    <t>問21　今現在、将来志望する診療科についてお答えください。</t>
    <rPh sb="0" eb="1">
      <t>トイ</t>
    </rPh>
    <rPh sb="4" eb="5">
      <t>イマ</t>
    </rPh>
    <rPh sb="5" eb="7">
      <t>ゲンザイ</t>
    </rPh>
    <rPh sb="8" eb="10">
      <t>ショウライ</t>
    </rPh>
    <rPh sb="10" eb="12">
      <t>シボウ</t>
    </rPh>
    <rPh sb="14" eb="17">
      <t>シンリョウカ</t>
    </rPh>
    <rPh sb="22" eb="23">
      <t>コタ</t>
    </rPh>
    <phoneticPr fontId="1"/>
  </si>
  <si>
    <t>内科</t>
    <rPh sb="0" eb="2">
      <t>ナイカ</t>
    </rPh>
    <phoneticPr fontId="2"/>
  </si>
  <si>
    <t>外科</t>
    <rPh sb="0" eb="2">
      <t>ゲカ</t>
    </rPh>
    <phoneticPr fontId="2"/>
  </si>
  <si>
    <t>整形外科</t>
    <rPh sb="0" eb="2">
      <t>セイケイ</t>
    </rPh>
    <rPh sb="2" eb="4">
      <t>ゲカ</t>
    </rPh>
    <phoneticPr fontId="2"/>
  </si>
  <si>
    <t>産婦人科</t>
    <rPh sb="0" eb="4">
      <t>サンフジンカ</t>
    </rPh>
    <phoneticPr fontId="2"/>
  </si>
  <si>
    <t>小児科</t>
    <rPh sb="0" eb="3">
      <t>ショウニカ</t>
    </rPh>
    <phoneticPr fontId="1"/>
  </si>
  <si>
    <t>麻酔科</t>
    <rPh sb="0" eb="3">
      <t>マスイカ</t>
    </rPh>
    <phoneticPr fontId="1"/>
  </si>
  <si>
    <t>総合診療</t>
    <rPh sb="0" eb="2">
      <t>ソウゴウ</t>
    </rPh>
    <rPh sb="2" eb="4">
      <t>シンリョウ</t>
    </rPh>
    <phoneticPr fontId="1"/>
  </si>
  <si>
    <t>精神科</t>
    <rPh sb="0" eb="3">
      <t>セイシンカ</t>
    </rPh>
    <phoneticPr fontId="1"/>
  </si>
  <si>
    <t>皮膚科</t>
    <rPh sb="0" eb="3">
      <t>ヒフカ</t>
    </rPh>
    <phoneticPr fontId="2"/>
  </si>
  <si>
    <t>泌尿器科</t>
    <rPh sb="0" eb="4">
      <t>ヒニョウキカ</t>
    </rPh>
    <phoneticPr fontId="2"/>
  </si>
  <si>
    <t>放射線科</t>
    <rPh sb="0" eb="4">
      <t>ホウシャセンカ</t>
    </rPh>
    <phoneticPr fontId="2"/>
  </si>
  <si>
    <t>耳鼻咽喉科</t>
    <rPh sb="0" eb="2">
      <t>ジビ</t>
    </rPh>
    <rPh sb="2" eb="5">
      <t>インコウカ</t>
    </rPh>
    <phoneticPr fontId="1"/>
  </si>
  <si>
    <t>脳神経外科</t>
    <rPh sb="0" eb="3">
      <t>ノウシンケイ</t>
    </rPh>
    <rPh sb="3" eb="5">
      <t>ゲカ</t>
    </rPh>
    <phoneticPr fontId="1"/>
  </si>
  <si>
    <t>眼科</t>
    <rPh sb="0" eb="2">
      <t>ガンカ</t>
    </rPh>
    <phoneticPr fontId="1"/>
  </si>
  <si>
    <t>病理</t>
    <rPh sb="0" eb="2">
      <t>ビョウリ</t>
    </rPh>
    <phoneticPr fontId="1"/>
  </si>
  <si>
    <t>救急科</t>
    <rPh sb="0" eb="3">
      <t>キュウキュウカ</t>
    </rPh>
    <phoneticPr fontId="1"/>
  </si>
  <si>
    <t>形成外科</t>
    <rPh sb="0" eb="2">
      <t>ケイセイ</t>
    </rPh>
    <rPh sb="2" eb="4">
      <t>ゲカ</t>
    </rPh>
    <phoneticPr fontId="1"/>
  </si>
  <si>
    <t>臨床検査</t>
    <rPh sb="0" eb="2">
      <t>リンショウ</t>
    </rPh>
    <rPh sb="2" eb="4">
      <t>ケンサ</t>
    </rPh>
    <phoneticPr fontId="1"/>
  </si>
  <si>
    <t>ﾘﾊﾋﾞﾘﾃｰｼｮﾝ科</t>
    <rPh sb="10" eb="11">
      <t>カ</t>
    </rPh>
    <phoneticPr fontId="1"/>
  </si>
  <si>
    <t>未定</t>
    <rPh sb="0" eb="2">
      <t>ミテイ</t>
    </rPh>
    <phoneticPr fontId="1"/>
  </si>
  <si>
    <t>問22　問21で回答した診療科について、具体的に考え始めた時期についてお答えください。</t>
    <rPh sb="0" eb="1">
      <t>トイ</t>
    </rPh>
    <rPh sb="4" eb="5">
      <t>トイ</t>
    </rPh>
    <rPh sb="8" eb="10">
      <t>カイトウ</t>
    </rPh>
    <rPh sb="12" eb="15">
      <t>シンリョウカ</t>
    </rPh>
    <rPh sb="20" eb="23">
      <t>グタイテキ</t>
    </rPh>
    <rPh sb="24" eb="25">
      <t>カンガ</t>
    </rPh>
    <rPh sb="26" eb="27">
      <t>ハジ</t>
    </rPh>
    <rPh sb="29" eb="31">
      <t>ジキ</t>
    </rPh>
    <rPh sb="36" eb="37">
      <t>コタ</t>
    </rPh>
    <phoneticPr fontId="1"/>
  </si>
  <si>
    <t>入学する前から（又はしたときから）</t>
    <rPh sb="0" eb="2">
      <t>ニュウガク</t>
    </rPh>
    <rPh sb="4" eb="5">
      <t>マエ</t>
    </rPh>
    <rPh sb="8" eb="9">
      <t>マタ</t>
    </rPh>
    <phoneticPr fontId="7"/>
  </si>
  <si>
    <t>在学中</t>
    <rPh sb="0" eb="3">
      <t>ザイガクチュウ</t>
    </rPh>
    <phoneticPr fontId="7"/>
  </si>
  <si>
    <t>教員の勧めにより</t>
    <rPh sb="0" eb="2">
      <t>キョウイン</t>
    </rPh>
    <rPh sb="3" eb="4">
      <t>スス</t>
    </rPh>
    <phoneticPr fontId="1"/>
  </si>
  <si>
    <t>実習等を経てから</t>
    <rPh sb="0" eb="2">
      <t>ジッシュウ</t>
    </rPh>
    <rPh sb="2" eb="3">
      <t>トウ</t>
    </rPh>
    <rPh sb="4" eb="5">
      <t>ヘ</t>
    </rPh>
    <phoneticPr fontId="7"/>
  </si>
  <si>
    <t>まだ決めていない</t>
    <rPh sb="2" eb="3">
      <t>キ</t>
    </rPh>
    <phoneticPr fontId="1"/>
  </si>
  <si>
    <t>初期臨床研修中</t>
    <rPh sb="0" eb="2">
      <t>ショキ</t>
    </rPh>
    <rPh sb="2" eb="4">
      <t>リンショウ</t>
    </rPh>
    <rPh sb="4" eb="7">
      <t>ケンシュウチュウ</t>
    </rPh>
    <phoneticPr fontId="1"/>
  </si>
  <si>
    <t>■　地域勤務に対する考え方について</t>
    <rPh sb="2" eb="4">
      <t>チイキ</t>
    </rPh>
    <rPh sb="4" eb="6">
      <t>キンム</t>
    </rPh>
    <rPh sb="7" eb="8">
      <t>タイ</t>
    </rPh>
    <rPh sb="10" eb="11">
      <t>カンガ</t>
    </rPh>
    <rPh sb="12" eb="13">
      <t>カタ</t>
    </rPh>
    <phoneticPr fontId="1"/>
  </si>
  <si>
    <t>問23　札幌市及び旭川市以外の地域で勤務する意志について教えてください。</t>
    <rPh sb="0" eb="1">
      <t>トイ</t>
    </rPh>
    <rPh sb="4" eb="6">
      <t>サッポロ</t>
    </rPh>
    <rPh sb="6" eb="7">
      <t>シ</t>
    </rPh>
    <rPh sb="7" eb="8">
      <t>オヨ</t>
    </rPh>
    <rPh sb="9" eb="12">
      <t>アサヒカワシ</t>
    </rPh>
    <rPh sb="12" eb="14">
      <t>イガイ</t>
    </rPh>
    <rPh sb="15" eb="17">
      <t>チイキ</t>
    </rPh>
    <rPh sb="18" eb="20">
      <t>キンム</t>
    </rPh>
    <rPh sb="22" eb="24">
      <t>イシ</t>
    </rPh>
    <rPh sb="28" eb="29">
      <t>オシ</t>
    </rPh>
    <phoneticPr fontId="1"/>
  </si>
  <si>
    <t>地域で勤務する意志はある</t>
    <rPh sb="0" eb="2">
      <t>チイキ</t>
    </rPh>
    <rPh sb="3" eb="5">
      <t>キンム</t>
    </rPh>
    <rPh sb="7" eb="9">
      <t>イシ</t>
    </rPh>
    <phoneticPr fontId="7"/>
  </si>
  <si>
    <t>地域で勤務する意志はない</t>
    <rPh sb="0" eb="2">
      <t>チイキ</t>
    </rPh>
    <rPh sb="3" eb="5">
      <t>キンム</t>
    </rPh>
    <rPh sb="7" eb="9">
      <t>イシ</t>
    </rPh>
    <phoneticPr fontId="7"/>
  </si>
  <si>
    <t>条件が合えば勤務したい</t>
    <rPh sb="0" eb="2">
      <t>ジョウケン</t>
    </rPh>
    <rPh sb="3" eb="4">
      <t>ア</t>
    </rPh>
    <rPh sb="6" eb="8">
      <t>キンム</t>
    </rPh>
    <phoneticPr fontId="1"/>
  </si>
  <si>
    <t>郡部等に従事することを希望</t>
    <rPh sb="0" eb="2">
      <t>グンブ</t>
    </rPh>
    <rPh sb="2" eb="3">
      <t>トウ</t>
    </rPh>
    <rPh sb="4" eb="6">
      <t>ジュウジ</t>
    </rPh>
    <rPh sb="11" eb="13">
      <t>キボウ</t>
    </rPh>
    <phoneticPr fontId="1"/>
  </si>
  <si>
    <t>半年程度であれば地域で勤務する意志はある</t>
    <rPh sb="0" eb="2">
      <t>ハントシ</t>
    </rPh>
    <rPh sb="2" eb="4">
      <t>テイド</t>
    </rPh>
    <rPh sb="8" eb="10">
      <t>チイキ</t>
    </rPh>
    <rPh sb="11" eb="13">
      <t>キンム</t>
    </rPh>
    <rPh sb="15" eb="17">
      <t>イシ</t>
    </rPh>
    <phoneticPr fontId="1"/>
  </si>
  <si>
    <t>１年程度の大学病院等とのローテーションであれば地域で勤務する意志はある</t>
    <rPh sb="1" eb="2">
      <t>ネン</t>
    </rPh>
    <rPh sb="2" eb="4">
      <t>テイド</t>
    </rPh>
    <rPh sb="5" eb="7">
      <t>ダイガク</t>
    </rPh>
    <rPh sb="7" eb="9">
      <t>ビョウイン</t>
    </rPh>
    <rPh sb="9" eb="10">
      <t>トウ</t>
    </rPh>
    <rPh sb="23" eb="25">
      <t>チイキ</t>
    </rPh>
    <rPh sb="26" eb="28">
      <t>キンム</t>
    </rPh>
    <rPh sb="30" eb="32">
      <t>イシ</t>
    </rPh>
    <phoneticPr fontId="1"/>
  </si>
  <si>
    <t>２～４年程度の大学病院等とのローテーションであれば地域で勤務する意志はある</t>
    <rPh sb="3" eb="4">
      <t>ネン</t>
    </rPh>
    <rPh sb="4" eb="6">
      <t>テイド</t>
    </rPh>
    <rPh sb="7" eb="9">
      <t>ダイガク</t>
    </rPh>
    <rPh sb="9" eb="11">
      <t>ビョウイン</t>
    </rPh>
    <rPh sb="11" eb="12">
      <t>トウ</t>
    </rPh>
    <rPh sb="25" eb="27">
      <t>チイキ</t>
    </rPh>
    <rPh sb="28" eb="30">
      <t>キンム</t>
    </rPh>
    <rPh sb="32" eb="34">
      <t>イシ</t>
    </rPh>
    <phoneticPr fontId="1"/>
  </si>
  <si>
    <t>５年以上は継続して地域で勤務したい</t>
    <rPh sb="1" eb="2">
      <t>ネン</t>
    </rPh>
    <rPh sb="2" eb="4">
      <t>イジョウ</t>
    </rPh>
    <rPh sb="5" eb="7">
      <t>ケイゾク</t>
    </rPh>
    <rPh sb="9" eb="11">
      <t>チイキ</t>
    </rPh>
    <rPh sb="12" eb="14">
      <t>キンム</t>
    </rPh>
    <phoneticPr fontId="1"/>
  </si>
  <si>
    <t>問25　問23で「地域で勤務する意志はない」と回答された方は、札幌・旭川以外で勤務する意志がない</t>
    <rPh sb="0" eb="1">
      <t>トイ</t>
    </rPh>
    <rPh sb="4" eb="5">
      <t>トイ</t>
    </rPh>
    <rPh sb="9" eb="11">
      <t>チイキ</t>
    </rPh>
    <rPh sb="12" eb="14">
      <t>キンム</t>
    </rPh>
    <rPh sb="16" eb="18">
      <t>イシ</t>
    </rPh>
    <rPh sb="23" eb="25">
      <t>カイトウ</t>
    </rPh>
    <rPh sb="28" eb="29">
      <t>カタ</t>
    </rPh>
    <rPh sb="31" eb="33">
      <t>サッポロ</t>
    </rPh>
    <rPh sb="34" eb="36">
      <t>アサヒカワ</t>
    </rPh>
    <rPh sb="36" eb="38">
      <t>イガイ</t>
    </rPh>
    <rPh sb="39" eb="41">
      <t>キンム</t>
    </rPh>
    <rPh sb="43" eb="45">
      <t>イシ</t>
    </rPh>
    <phoneticPr fontId="1"/>
  </si>
  <si>
    <t>　　　　理由をお答えください。</t>
    <phoneticPr fontId="1"/>
  </si>
  <si>
    <t>経済的理由（収入・処遇）のため</t>
    <rPh sb="0" eb="3">
      <t>ケイザイテキ</t>
    </rPh>
    <rPh sb="3" eb="5">
      <t>リユウ</t>
    </rPh>
    <rPh sb="6" eb="8">
      <t>シュウニュウ</t>
    </rPh>
    <rPh sb="9" eb="11">
      <t>ショグウ</t>
    </rPh>
    <phoneticPr fontId="1"/>
  </si>
  <si>
    <t>両親等親族の介護に不安があるため</t>
    <rPh sb="0" eb="2">
      <t>リョウシン</t>
    </rPh>
    <rPh sb="2" eb="3">
      <t>トウ</t>
    </rPh>
    <rPh sb="3" eb="5">
      <t>シンゾク</t>
    </rPh>
    <rPh sb="6" eb="8">
      <t>カイゴ</t>
    </rPh>
    <rPh sb="9" eb="11">
      <t>フアン</t>
    </rPh>
    <phoneticPr fontId="1"/>
  </si>
  <si>
    <t>専門医等の資格取得に影響するため</t>
    <rPh sb="0" eb="3">
      <t>センモンイ</t>
    </rPh>
    <rPh sb="3" eb="4">
      <t>トウ</t>
    </rPh>
    <rPh sb="5" eb="7">
      <t>シカク</t>
    </rPh>
    <rPh sb="7" eb="9">
      <t>シュトク</t>
    </rPh>
    <rPh sb="10" eb="12">
      <t>エイキョウ</t>
    </rPh>
    <phoneticPr fontId="2"/>
  </si>
  <si>
    <t>希望する内容の仕事ができないため</t>
    <rPh sb="0" eb="2">
      <t>キボウ</t>
    </rPh>
    <rPh sb="4" eb="6">
      <t>ナイヨウ</t>
    </rPh>
    <rPh sb="7" eb="9">
      <t>シゴト</t>
    </rPh>
    <phoneticPr fontId="2"/>
  </si>
  <si>
    <t>問26　札幌市及び旭川市以外の医療機関に勤務する場合、どのような条件が必要ですか。</t>
    <rPh sb="0" eb="1">
      <t>トイ</t>
    </rPh>
    <rPh sb="4" eb="7">
      <t>サッポロシ</t>
    </rPh>
    <rPh sb="7" eb="8">
      <t>オヨ</t>
    </rPh>
    <rPh sb="9" eb="12">
      <t>アサヒカワシ</t>
    </rPh>
    <rPh sb="12" eb="14">
      <t>イガイ</t>
    </rPh>
    <rPh sb="15" eb="17">
      <t>イリョウ</t>
    </rPh>
    <rPh sb="17" eb="19">
      <t>キカン</t>
    </rPh>
    <rPh sb="20" eb="22">
      <t>キンム</t>
    </rPh>
    <rPh sb="24" eb="26">
      <t>バアイ</t>
    </rPh>
    <rPh sb="32" eb="34">
      <t>ジョウケン</t>
    </rPh>
    <rPh sb="35" eb="37">
      <t>ヒツヨウ</t>
    </rPh>
    <phoneticPr fontId="1"/>
  </si>
  <si>
    <t>①家族や地域に関すること</t>
    <rPh sb="1" eb="3">
      <t>カゾク</t>
    </rPh>
    <rPh sb="4" eb="6">
      <t>チイキ</t>
    </rPh>
    <rPh sb="7" eb="8">
      <t>カン</t>
    </rPh>
    <phoneticPr fontId="1"/>
  </si>
  <si>
    <t>家族の同意があること</t>
    <rPh sb="0" eb="2">
      <t>カゾク</t>
    </rPh>
    <rPh sb="3" eb="5">
      <t>ドウイ</t>
    </rPh>
    <phoneticPr fontId="2"/>
  </si>
  <si>
    <t>配偶者の居住地・勤務地であること</t>
    <rPh sb="0" eb="3">
      <t>ハイグウシャ</t>
    </rPh>
    <rPh sb="4" eb="7">
      <t>キョジュウチ</t>
    </rPh>
    <rPh sb="8" eb="11">
      <t>キンムチ</t>
    </rPh>
    <phoneticPr fontId="2"/>
  </si>
  <si>
    <t>出身地であること（又は近いこと）</t>
    <rPh sb="0" eb="3">
      <t>シュッシンチ</t>
    </rPh>
    <rPh sb="9" eb="10">
      <t>マタ</t>
    </rPh>
    <rPh sb="11" eb="12">
      <t>チカ</t>
    </rPh>
    <phoneticPr fontId="2"/>
  </si>
  <si>
    <t>子どもの教育環境が整備されていること</t>
    <rPh sb="0" eb="1">
      <t>コ</t>
    </rPh>
    <rPh sb="4" eb="6">
      <t>キョウイク</t>
    </rPh>
    <rPh sb="6" eb="8">
      <t>カンキョウ</t>
    </rPh>
    <rPh sb="9" eb="11">
      <t>セイビ</t>
    </rPh>
    <phoneticPr fontId="2"/>
  </si>
  <si>
    <t>商業・娯楽施設が充実していること</t>
    <rPh sb="0" eb="2">
      <t>ショウギョウ</t>
    </rPh>
    <rPh sb="3" eb="5">
      <t>ゴラク</t>
    </rPh>
    <rPh sb="5" eb="7">
      <t>シセツ</t>
    </rPh>
    <rPh sb="8" eb="10">
      <t>ジュウジツ</t>
    </rPh>
    <phoneticPr fontId="1"/>
  </si>
  <si>
    <t>現在の生活圏から交通の便が良く距離が近いこと</t>
    <rPh sb="0" eb="2">
      <t>ゲンザイ</t>
    </rPh>
    <rPh sb="3" eb="6">
      <t>セイカツケン</t>
    </rPh>
    <rPh sb="8" eb="10">
      <t>コウツウ</t>
    </rPh>
    <rPh sb="11" eb="12">
      <t>ベン</t>
    </rPh>
    <rPh sb="13" eb="14">
      <t>ヨ</t>
    </rPh>
    <rPh sb="15" eb="17">
      <t>キョリ</t>
    </rPh>
    <rPh sb="18" eb="19">
      <t>チカ</t>
    </rPh>
    <phoneticPr fontId="1"/>
  </si>
  <si>
    <t>特になし</t>
    <rPh sb="0" eb="1">
      <t>トク</t>
    </rPh>
    <phoneticPr fontId="1"/>
  </si>
  <si>
    <t>単身赴任への配慮が充実していること</t>
    <rPh sb="0" eb="2">
      <t>タンシン</t>
    </rPh>
    <rPh sb="2" eb="4">
      <t>フニン</t>
    </rPh>
    <rPh sb="6" eb="8">
      <t>ハイリョ</t>
    </rPh>
    <rPh sb="9" eb="11">
      <t>ジュウジツ</t>
    </rPh>
    <phoneticPr fontId="1"/>
  </si>
  <si>
    <t>H27</t>
    <phoneticPr fontId="1"/>
  </si>
  <si>
    <t>無回答</t>
    <rPh sb="0" eb="3">
      <t>ムカイトウ</t>
    </rPh>
    <phoneticPr fontId="1"/>
  </si>
  <si>
    <t>②医療機関等に関すること</t>
    <rPh sb="1" eb="3">
      <t>イリョウ</t>
    </rPh>
    <rPh sb="3" eb="5">
      <t>キカン</t>
    </rPh>
    <rPh sb="5" eb="6">
      <t>トウ</t>
    </rPh>
    <rPh sb="7" eb="8">
      <t>カン</t>
    </rPh>
    <phoneticPr fontId="1"/>
  </si>
  <si>
    <t>自分と交代できる医師がいること</t>
    <rPh sb="0" eb="2">
      <t>ジブン</t>
    </rPh>
    <rPh sb="3" eb="5">
      <t>コウタイ</t>
    </rPh>
    <rPh sb="8" eb="10">
      <t>イシ</t>
    </rPh>
    <phoneticPr fontId="2"/>
  </si>
  <si>
    <t>労働環境に不安があるため</t>
    <rPh sb="0" eb="2">
      <t>ロウドウ</t>
    </rPh>
    <rPh sb="2" eb="4">
      <t>カンキョウ</t>
    </rPh>
    <rPh sb="5" eb="7">
      <t>フアン</t>
    </rPh>
    <phoneticPr fontId="2"/>
  </si>
  <si>
    <t>入院のない小規模の診療所であること</t>
    <rPh sb="0" eb="2">
      <t>ニュウイン</t>
    </rPh>
    <rPh sb="5" eb="8">
      <t>ショウキボ</t>
    </rPh>
    <rPh sb="9" eb="12">
      <t>シンリョウジョ</t>
    </rPh>
    <phoneticPr fontId="2"/>
  </si>
  <si>
    <t>他病院とのネットワーク・連携があること</t>
    <rPh sb="0" eb="3">
      <t>タビョウイン</t>
    </rPh>
    <rPh sb="12" eb="14">
      <t>レンケイ</t>
    </rPh>
    <phoneticPr fontId="2"/>
  </si>
  <si>
    <t>地域の中核病院であること</t>
    <rPh sb="0" eb="2">
      <t>チイキ</t>
    </rPh>
    <rPh sb="3" eb="5">
      <t>チュウカク</t>
    </rPh>
    <rPh sb="5" eb="7">
      <t>ビョウイン</t>
    </rPh>
    <phoneticPr fontId="1"/>
  </si>
  <si>
    <t>専門研修プログラム施設であること</t>
    <rPh sb="0" eb="2">
      <t>センモン</t>
    </rPh>
    <rPh sb="2" eb="4">
      <t>ケンシュウ</t>
    </rPh>
    <rPh sb="9" eb="11">
      <t>シセツ</t>
    </rPh>
    <phoneticPr fontId="1"/>
  </si>
  <si>
    <t>病院の施設・設備が整っていること</t>
    <rPh sb="0" eb="2">
      <t>ビョウイン</t>
    </rPh>
    <rPh sb="3" eb="5">
      <t>シセツ</t>
    </rPh>
    <rPh sb="6" eb="8">
      <t>セツビ</t>
    </rPh>
    <rPh sb="9" eb="10">
      <t>トトノ</t>
    </rPh>
    <phoneticPr fontId="2"/>
  </si>
  <si>
    <t>-</t>
    <phoneticPr fontId="1"/>
  </si>
  <si>
    <t>③勤務環境・条件等に関すること</t>
    <rPh sb="1" eb="3">
      <t>キンム</t>
    </rPh>
    <rPh sb="3" eb="5">
      <t>カンキョウ</t>
    </rPh>
    <rPh sb="6" eb="8">
      <t>ジョウケン</t>
    </rPh>
    <rPh sb="8" eb="9">
      <t>トウ</t>
    </rPh>
    <rPh sb="10" eb="11">
      <t>カン</t>
    </rPh>
    <phoneticPr fontId="1"/>
  </si>
  <si>
    <t>給与や手当が良いこと</t>
    <rPh sb="0" eb="2">
      <t>キュウヨ</t>
    </rPh>
    <rPh sb="3" eb="5">
      <t>テアテ</t>
    </rPh>
    <rPh sb="6" eb="7">
      <t>ヨ</t>
    </rPh>
    <phoneticPr fontId="2"/>
  </si>
  <si>
    <t>医師の勤務環境改善に取り組まれていること</t>
    <rPh sb="0" eb="2">
      <t>イシ</t>
    </rPh>
    <rPh sb="3" eb="5">
      <t>キンム</t>
    </rPh>
    <rPh sb="5" eb="7">
      <t>カンキョウ</t>
    </rPh>
    <rPh sb="7" eb="9">
      <t>カイゼン</t>
    </rPh>
    <rPh sb="10" eb="11">
      <t>ト</t>
    </rPh>
    <rPh sb="12" eb="13">
      <t>ク</t>
    </rPh>
    <phoneticPr fontId="2"/>
  </si>
  <si>
    <t>居住環境が整備されていること</t>
    <rPh sb="0" eb="2">
      <t>キョジュウ</t>
    </rPh>
    <rPh sb="2" eb="4">
      <t>カンキョウ</t>
    </rPh>
    <rPh sb="5" eb="7">
      <t>セイビ</t>
    </rPh>
    <phoneticPr fontId="2"/>
  </si>
  <si>
    <t>医師の勤務環境に対して地域の理解があること</t>
    <rPh sb="0" eb="2">
      <t>イシ</t>
    </rPh>
    <rPh sb="3" eb="5">
      <t>キンム</t>
    </rPh>
    <rPh sb="5" eb="7">
      <t>カンキョウ</t>
    </rPh>
    <rPh sb="8" eb="9">
      <t>タイ</t>
    </rPh>
    <rPh sb="11" eb="13">
      <t>チイキ</t>
    </rPh>
    <rPh sb="14" eb="16">
      <t>リカイ</t>
    </rPh>
    <phoneticPr fontId="2"/>
  </si>
  <si>
    <t>専門医取得後であること</t>
    <rPh sb="0" eb="3">
      <t>センモンイ</t>
    </rPh>
    <rPh sb="3" eb="6">
      <t>シュトクゴ</t>
    </rPh>
    <phoneticPr fontId="1"/>
  </si>
  <si>
    <t>定年退職後であること</t>
    <rPh sb="0" eb="2">
      <t>テイネン</t>
    </rPh>
    <rPh sb="2" eb="5">
      <t>タイショクゴ</t>
    </rPh>
    <phoneticPr fontId="1"/>
  </si>
  <si>
    <t>期間限定であること</t>
    <rPh sb="0" eb="2">
      <t>キカン</t>
    </rPh>
    <rPh sb="2" eb="4">
      <t>ゲンテイ</t>
    </rPh>
    <phoneticPr fontId="1"/>
  </si>
  <si>
    <t>④その他の意見</t>
    <rPh sb="3" eb="4">
      <t>タ</t>
    </rPh>
    <rPh sb="5" eb="7">
      <t>イケン</t>
    </rPh>
    <phoneticPr fontId="1"/>
  </si>
  <si>
    <t>自分と交代できる医師がいる</t>
    <rPh sb="0" eb="2">
      <t>ジブン</t>
    </rPh>
    <rPh sb="3" eb="5">
      <t>コウタイ</t>
    </rPh>
    <rPh sb="8" eb="10">
      <t>イシ</t>
    </rPh>
    <phoneticPr fontId="1"/>
  </si>
  <si>
    <t>先端医療を習得する機会がある</t>
    <rPh sb="0" eb="2">
      <t>センタン</t>
    </rPh>
    <rPh sb="2" eb="4">
      <t>イリョウ</t>
    </rPh>
    <rPh sb="5" eb="7">
      <t>シュウトク</t>
    </rPh>
    <rPh sb="9" eb="11">
      <t>キカイ</t>
    </rPh>
    <phoneticPr fontId="1"/>
  </si>
  <si>
    <t>臨床研修修了後の研修中である</t>
    <rPh sb="0" eb="2">
      <t>リンショウ</t>
    </rPh>
    <rPh sb="2" eb="4">
      <t>ケンシュウ</t>
    </rPh>
    <rPh sb="4" eb="7">
      <t>シュウリョウゴ</t>
    </rPh>
    <rPh sb="8" eb="11">
      <t>ケンシュウチュウ</t>
    </rPh>
    <phoneticPr fontId="1"/>
  </si>
  <si>
    <t>■　北海道の取組について</t>
    <rPh sb="2" eb="5">
      <t>ホッカイドウ</t>
    </rPh>
    <rPh sb="6" eb="8">
      <t>トリクミ</t>
    </rPh>
    <phoneticPr fontId="1"/>
  </si>
  <si>
    <t>問27　北海道では、臨床研修施設を選ぶ際の参考としていただくため様々な取組を行っていますが、</t>
    <rPh sb="0" eb="1">
      <t>トイ</t>
    </rPh>
    <rPh sb="4" eb="7">
      <t>ホッカイドウ</t>
    </rPh>
    <rPh sb="10" eb="12">
      <t>リンショウ</t>
    </rPh>
    <rPh sb="12" eb="14">
      <t>ケンシュウ</t>
    </rPh>
    <rPh sb="14" eb="16">
      <t>シセツ</t>
    </rPh>
    <rPh sb="17" eb="18">
      <t>エラ</t>
    </rPh>
    <rPh sb="19" eb="20">
      <t>サイ</t>
    </rPh>
    <rPh sb="21" eb="23">
      <t>サンコウ</t>
    </rPh>
    <rPh sb="32" eb="34">
      <t>サマザマ</t>
    </rPh>
    <rPh sb="35" eb="37">
      <t>トリクミ</t>
    </rPh>
    <rPh sb="38" eb="39">
      <t>オコナ</t>
    </rPh>
    <phoneticPr fontId="1"/>
  </si>
  <si>
    <t>　　　　あなたが利用もしくは参考としたものについてお答えください。</t>
    <rPh sb="8" eb="10">
      <t>リヨウ</t>
    </rPh>
    <rPh sb="14" eb="16">
      <t>サンコウ</t>
    </rPh>
    <rPh sb="26" eb="27">
      <t>コタ</t>
    </rPh>
    <phoneticPr fontId="1"/>
  </si>
  <si>
    <t>１　合同プレゼンテーションについて</t>
    <rPh sb="2" eb="4">
      <t>ゴウドウ</t>
    </rPh>
    <phoneticPr fontId="1"/>
  </si>
  <si>
    <t>参考にした</t>
    <rPh sb="0" eb="2">
      <t>サンコウ</t>
    </rPh>
    <phoneticPr fontId="7"/>
  </si>
  <si>
    <t>参考にしなかった</t>
    <rPh sb="0" eb="2">
      <t>サンコウ</t>
    </rPh>
    <phoneticPr fontId="7"/>
  </si>
  <si>
    <t>知らなかった</t>
    <rPh sb="0" eb="1">
      <t>シ</t>
    </rPh>
    <phoneticPr fontId="1"/>
  </si>
  <si>
    <t>　（１）札幌市で開催された合同プレゼンテーションについて</t>
    <rPh sb="4" eb="7">
      <t>サッポロシ</t>
    </rPh>
    <rPh sb="8" eb="10">
      <t>カイサイ</t>
    </rPh>
    <rPh sb="13" eb="15">
      <t>ゴウドウ</t>
    </rPh>
    <phoneticPr fontId="1"/>
  </si>
  <si>
    <t>　（２）東京都で開催されたレジナビフェアについて</t>
    <rPh sb="4" eb="7">
      <t>トウキョウト</t>
    </rPh>
    <rPh sb="8" eb="10">
      <t>カイサイ</t>
    </rPh>
    <phoneticPr fontId="1"/>
  </si>
  <si>
    <t>３　道内の研修病院の見学支援（道外医学生に対して道が旅費の一部を負担）について</t>
    <rPh sb="2" eb="4">
      <t>ドウナイ</t>
    </rPh>
    <rPh sb="5" eb="7">
      <t>ケンシュウ</t>
    </rPh>
    <rPh sb="7" eb="9">
      <t>ビョウイン</t>
    </rPh>
    <rPh sb="10" eb="12">
      <t>ケンガク</t>
    </rPh>
    <rPh sb="12" eb="14">
      <t>シエン</t>
    </rPh>
    <rPh sb="15" eb="17">
      <t>ドウガイ</t>
    </rPh>
    <rPh sb="17" eb="20">
      <t>イガクセイ</t>
    </rPh>
    <rPh sb="21" eb="22">
      <t>タイ</t>
    </rPh>
    <rPh sb="24" eb="25">
      <t>ドウ</t>
    </rPh>
    <rPh sb="26" eb="28">
      <t>リョヒ</t>
    </rPh>
    <rPh sb="29" eb="31">
      <t>イチブ</t>
    </rPh>
    <rPh sb="32" eb="34">
      <t>フタン</t>
    </rPh>
    <phoneticPr fontId="1"/>
  </si>
  <si>
    <t>利用しなかった</t>
    <rPh sb="0" eb="2">
      <t>リヨウ</t>
    </rPh>
    <phoneticPr fontId="7"/>
  </si>
  <si>
    <t>-</t>
    <phoneticPr fontId="1"/>
  </si>
  <si>
    <t>４　普段、医学関連の情報収集に利用しているものについてお答えください。</t>
    <rPh sb="2" eb="4">
      <t>フダン</t>
    </rPh>
    <rPh sb="5" eb="7">
      <t>イガク</t>
    </rPh>
    <rPh sb="7" eb="9">
      <t>カンレン</t>
    </rPh>
    <rPh sb="10" eb="12">
      <t>ジョウホウ</t>
    </rPh>
    <rPh sb="12" eb="14">
      <t>シュウシュウ</t>
    </rPh>
    <rPh sb="15" eb="17">
      <t>リヨウ</t>
    </rPh>
    <rPh sb="28" eb="29">
      <t>コタ</t>
    </rPh>
    <phoneticPr fontId="1"/>
  </si>
  <si>
    <t>学会誌</t>
    <rPh sb="0" eb="3">
      <t>ガッカイシ</t>
    </rPh>
    <phoneticPr fontId="2"/>
  </si>
  <si>
    <t>北海道医療新聞</t>
    <rPh sb="0" eb="3">
      <t>ホッカイドウ</t>
    </rPh>
    <rPh sb="3" eb="5">
      <t>イリョウ</t>
    </rPh>
    <rPh sb="5" eb="7">
      <t>シンブン</t>
    </rPh>
    <phoneticPr fontId="2"/>
  </si>
  <si>
    <t>日経メディカル</t>
    <rPh sb="0" eb="2">
      <t>ニッケイ</t>
    </rPh>
    <phoneticPr fontId="2"/>
  </si>
  <si>
    <t>ドクターズキャリア</t>
    <phoneticPr fontId="1"/>
  </si>
  <si>
    <t>朝日メディカル</t>
    <rPh sb="0" eb="2">
      <t>アサヒ</t>
    </rPh>
    <phoneticPr fontId="1"/>
  </si>
  <si>
    <t>m3.com</t>
    <phoneticPr fontId="1"/>
  </si>
  <si>
    <t>e-doctor</t>
    <phoneticPr fontId="1"/>
  </si>
  <si>
    <t>MediGate</t>
    <phoneticPr fontId="2"/>
  </si>
  <si>
    <t>北海道庁のホームページ又はＦａｃｅｂｏｏｋ</t>
    <rPh sb="0" eb="3">
      <t>ホッカイドウ</t>
    </rPh>
    <rPh sb="3" eb="4">
      <t>チョウ</t>
    </rPh>
    <rPh sb="11" eb="12">
      <t>マタ</t>
    </rPh>
    <phoneticPr fontId="1"/>
  </si>
  <si>
    <t>北海道医報・道医師会ホームページ</t>
    <rPh sb="0" eb="3">
      <t>ホッカイドウ</t>
    </rPh>
    <rPh sb="3" eb="4">
      <t>イ</t>
    </rPh>
    <rPh sb="4" eb="5">
      <t>ホウ</t>
    </rPh>
    <rPh sb="6" eb="7">
      <t>ミチ</t>
    </rPh>
    <rPh sb="7" eb="10">
      <t>イシカイ</t>
    </rPh>
    <phoneticPr fontId="2"/>
  </si>
  <si>
    <t>　臨床研修医師の確保に資することを目的とする。</t>
    <rPh sb="1" eb="3">
      <t>リンショウ</t>
    </rPh>
    <rPh sb="3" eb="5">
      <t>ケンシュウ</t>
    </rPh>
    <rPh sb="5" eb="7">
      <t>イシ</t>
    </rPh>
    <rPh sb="8" eb="10">
      <t>カクホ</t>
    </rPh>
    <rPh sb="11" eb="12">
      <t>シ</t>
    </rPh>
    <rPh sb="17" eb="19">
      <t>モクテキ</t>
    </rPh>
    <phoneticPr fontId="1"/>
  </si>
  <si>
    <t>　　道内の医療機関に勤務する臨床研修医師に対し、研修修了後の進路等に関する意向を調査し、今後の</t>
    <rPh sb="2" eb="4">
      <t>ドウナイ</t>
    </rPh>
    <rPh sb="5" eb="7">
      <t>イリョウ</t>
    </rPh>
    <rPh sb="7" eb="9">
      <t>キカン</t>
    </rPh>
    <rPh sb="10" eb="12">
      <t>キンム</t>
    </rPh>
    <rPh sb="14" eb="16">
      <t>リンショウ</t>
    </rPh>
    <rPh sb="16" eb="18">
      <t>ケンシュウ</t>
    </rPh>
    <rPh sb="18" eb="20">
      <t>イシ</t>
    </rPh>
    <rPh sb="21" eb="22">
      <t>タイ</t>
    </rPh>
    <rPh sb="24" eb="26">
      <t>ケンシュウ</t>
    </rPh>
    <rPh sb="26" eb="29">
      <t>シュウリョウゴ</t>
    </rPh>
    <rPh sb="30" eb="32">
      <t>シンロ</t>
    </rPh>
    <rPh sb="32" eb="33">
      <t>トウ</t>
    </rPh>
    <rPh sb="34" eb="35">
      <t>カン</t>
    </rPh>
    <rPh sb="37" eb="39">
      <t>イコウ</t>
    </rPh>
    <rPh sb="40" eb="42">
      <t>チョウサ</t>
    </rPh>
    <phoneticPr fontId="1"/>
  </si>
  <si>
    <t>計</t>
    <rPh sb="0" eb="1">
      <t>ケイ</t>
    </rPh>
    <phoneticPr fontId="1"/>
  </si>
  <si>
    <t>　２　パンフレット「北海道の臨床研修病院」（北海道が発行する冊子）について</t>
  </si>
  <si>
    <t>入学する前から（又はした時から）</t>
    <rPh sb="0" eb="2">
      <t>ニュウガク</t>
    </rPh>
    <rPh sb="4" eb="5">
      <t>マエ</t>
    </rPh>
    <rPh sb="8" eb="9">
      <t>マタ</t>
    </rPh>
    <rPh sb="12" eb="13">
      <t>トキ</t>
    </rPh>
    <phoneticPr fontId="7"/>
  </si>
  <si>
    <t>Webサイト</t>
  </si>
  <si>
    <t>希望する勤務地に行ける保証がないため</t>
    <rPh sb="0" eb="2">
      <t>キボウ</t>
    </rPh>
    <rPh sb="4" eb="7">
      <t>キンムチ</t>
    </rPh>
    <rPh sb="8" eb="9">
      <t>イ</t>
    </rPh>
    <rPh sb="11" eb="13">
      <t>ホショウ</t>
    </rPh>
    <phoneticPr fontId="2"/>
  </si>
  <si>
    <t>施設や設備の充実</t>
    <rPh sb="0" eb="2">
      <t>シセツ</t>
    </rPh>
    <rPh sb="3" eb="5">
      <t>セツビ</t>
    </rPh>
    <rPh sb="6" eb="8">
      <t>ジュウジツ</t>
    </rPh>
    <phoneticPr fontId="1"/>
  </si>
  <si>
    <t>道内と道外の両方</t>
    <rPh sb="0" eb="2">
      <t>ドウナイ</t>
    </rPh>
    <rPh sb="3" eb="5">
      <t>ドウガイ</t>
    </rPh>
    <rPh sb="6" eb="8">
      <t>リョウホウ</t>
    </rPh>
    <phoneticPr fontId="7"/>
  </si>
  <si>
    <t>道内中心に考えていた</t>
    <rPh sb="0" eb="2">
      <t>ドウナイ</t>
    </rPh>
    <rPh sb="2" eb="4">
      <t>チュウシン</t>
    </rPh>
    <rPh sb="5" eb="6">
      <t>カンガ</t>
    </rPh>
    <phoneticPr fontId="7"/>
  </si>
  <si>
    <t>道外中心に考えていた</t>
    <rPh sb="0" eb="2">
      <t>ドウガイ</t>
    </rPh>
    <rPh sb="2" eb="4">
      <t>チュウシン</t>
    </rPh>
    <rPh sb="5" eb="6">
      <t>カンガ</t>
    </rPh>
    <phoneticPr fontId="1"/>
  </si>
  <si>
    <t>問２　当初初期臨床研修を行う場所をどのように考えていましたか。</t>
    <rPh sb="0" eb="1">
      <t>トイ</t>
    </rPh>
    <rPh sb="3" eb="5">
      <t>トウショ</t>
    </rPh>
    <rPh sb="5" eb="7">
      <t>ショキ</t>
    </rPh>
    <rPh sb="7" eb="9">
      <t>リンショウ</t>
    </rPh>
    <rPh sb="9" eb="11">
      <t>ケンシュウ</t>
    </rPh>
    <rPh sb="12" eb="13">
      <t>オコナ</t>
    </rPh>
    <rPh sb="14" eb="16">
      <t>バショ</t>
    </rPh>
    <rPh sb="22" eb="23">
      <t>カンガ</t>
    </rPh>
    <phoneticPr fontId="1"/>
  </si>
  <si>
    <t>問１　「臨床研修病院」について、いつ頃から意識し、実際に病院見学等の活動を開始しましたか。</t>
    <rPh sb="0" eb="1">
      <t>トイ</t>
    </rPh>
    <rPh sb="4" eb="6">
      <t>リンショウ</t>
    </rPh>
    <rPh sb="6" eb="8">
      <t>ケンシュウ</t>
    </rPh>
    <rPh sb="8" eb="10">
      <t>ビョウイン</t>
    </rPh>
    <rPh sb="18" eb="19">
      <t>ゴロ</t>
    </rPh>
    <rPh sb="21" eb="23">
      <t>イシキ</t>
    </rPh>
    <rPh sb="25" eb="27">
      <t>ジッサイ</t>
    </rPh>
    <rPh sb="28" eb="30">
      <t>ビョウイン</t>
    </rPh>
    <rPh sb="30" eb="32">
      <t>ケンガク</t>
    </rPh>
    <rPh sb="32" eb="33">
      <t>トウ</t>
    </rPh>
    <rPh sb="34" eb="36">
      <t>カツドウ</t>
    </rPh>
    <rPh sb="37" eb="39">
      <t>カイシ</t>
    </rPh>
    <phoneticPr fontId="1"/>
  </si>
  <si>
    <t>問５　平均的な週実労働時間を教えてください。</t>
    <rPh sb="0" eb="1">
      <t>トイ</t>
    </rPh>
    <rPh sb="3" eb="6">
      <t>ヘイキンテキ</t>
    </rPh>
    <rPh sb="7" eb="8">
      <t>シュウ</t>
    </rPh>
    <rPh sb="8" eb="9">
      <t>ジツ</t>
    </rPh>
    <rPh sb="9" eb="11">
      <t>ロウドウ</t>
    </rPh>
    <rPh sb="11" eb="13">
      <t>ジカン</t>
    </rPh>
    <rPh sb="14" eb="15">
      <t>オシ</t>
    </rPh>
    <phoneticPr fontId="7"/>
  </si>
  <si>
    <t>問６　時間外労働の主な理由を教えてください。</t>
    <rPh sb="0" eb="1">
      <t>トイ</t>
    </rPh>
    <rPh sb="3" eb="6">
      <t>ジカンガイ</t>
    </rPh>
    <rPh sb="6" eb="8">
      <t>ロウドウ</t>
    </rPh>
    <rPh sb="9" eb="10">
      <t>オモ</t>
    </rPh>
    <rPh sb="11" eb="13">
      <t>リユウ</t>
    </rPh>
    <rPh sb="14" eb="15">
      <t>オシ</t>
    </rPh>
    <phoneticPr fontId="1"/>
  </si>
  <si>
    <t>問７　現在の勤務環境について、各項目ごとの満足度を教えてください。</t>
    <rPh sb="0" eb="1">
      <t>トイ</t>
    </rPh>
    <rPh sb="3" eb="5">
      <t>ゲンザイ</t>
    </rPh>
    <rPh sb="6" eb="8">
      <t>キンム</t>
    </rPh>
    <rPh sb="8" eb="10">
      <t>カンキョウ</t>
    </rPh>
    <rPh sb="15" eb="18">
      <t>カクコウモク</t>
    </rPh>
    <rPh sb="21" eb="24">
      <t>マンゾクド</t>
    </rPh>
    <rPh sb="25" eb="26">
      <t>オシ</t>
    </rPh>
    <phoneticPr fontId="7"/>
  </si>
  <si>
    <t>問12　「地域医療」の研修期間について教えてください。</t>
    <rPh sb="0" eb="1">
      <t>トイ</t>
    </rPh>
    <phoneticPr fontId="1"/>
  </si>
  <si>
    <t>問15 専門医資格の取得希望についてお答えください。</t>
    <rPh sb="0" eb="1">
      <t>トイ</t>
    </rPh>
    <rPh sb="4" eb="7">
      <t>センモンイ</t>
    </rPh>
    <rPh sb="7" eb="9">
      <t>シカク</t>
    </rPh>
    <rPh sb="10" eb="12">
      <t>シュトク</t>
    </rPh>
    <rPh sb="12" eb="14">
      <t>キボウ</t>
    </rPh>
    <rPh sb="19" eb="20">
      <t>コタ</t>
    </rPh>
    <phoneticPr fontId="1"/>
  </si>
  <si>
    <t>問18　専門研修を行う場所をどのように考えていますか。</t>
    <rPh sb="0" eb="1">
      <t>トイ</t>
    </rPh>
    <rPh sb="4" eb="6">
      <t>センモン</t>
    </rPh>
    <rPh sb="6" eb="8">
      <t>ケンシュウ</t>
    </rPh>
    <rPh sb="9" eb="10">
      <t>オコナ</t>
    </rPh>
    <rPh sb="11" eb="13">
      <t>バショ</t>
    </rPh>
    <rPh sb="19" eb="20">
      <t>カンガ</t>
    </rPh>
    <phoneticPr fontId="1"/>
  </si>
  <si>
    <t>問19　道外の勤務を希望する方に伺います。道内を希望しない理由についてお答えください。</t>
    <rPh sb="0" eb="1">
      <t>ト</t>
    </rPh>
    <rPh sb="4" eb="6">
      <t>ドウガイ</t>
    </rPh>
    <rPh sb="7" eb="9">
      <t>キンム</t>
    </rPh>
    <rPh sb="10" eb="12">
      <t>キボウ</t>
    </rPh>
    <rPh sb="14" eb="15">
      <t>カタ</t>
    </rPh>
    <rPh sb="16" eb="17">
      <t>ウカガ</t>
    </rPh>
    <rPh sb="21" eb="23">
      <t>ドウナイ</t>
    </rPh>
    <rPh sb="24" eb="26">
      <t>キボウ</t>
    </rPh>
    <rPh sb="29" eb="31">
      <t>リユウ</t>
    </rPh>
    <rPh sb="36" eb="37">
      <t>コタ</t>
    </rPh>
    <phoneticPr fontId="7"/>
  </si>
  <si>
    <t>２～４年程度であれば地域で勤務する意志はある</t>
    <rPh sb="3" eb="4">
      <t>ネン</t>
    </rPh>
    <rPh sb="4" eb="6">
      <t>テイド</t>
    </rPh>
    <rPh sb="10" eb="12">
      <t>チイキ</t>
    </rPh>
    <rPh sb="13" eb="15">
      <t>キンム</t>
    </rPh>
    <rPh sb="17" eb="19">
      <t>イシ</t>
    </rPh>
    <phoneticPr fontId="1"/>
  </si>
  <si>
    <t>しっかりした指導体制であること/２年以内であること/研修医の保護が手厚すぎないこと/</t>
    <rPh sb="6" eb="8">
      <t>シドウ</t>
    </rPh>
    <rPh sb="8" eb="10">
      <t>タイセイ</t>
    </rPh>
    <rPh sb="17" eb="18">
      <t>ネン</t>
    </rPh>
    <rPh sb="18" eb="20">
      <t>イナイ</t>
    </rPh>
    <rPh sb="26" eb="29">
      <t>ケンシュウイ</t>
    </rPh>
    <rPh sb="30" eb="32">
      <t>ホゴ</t>
    </rPh>
    <rPh sb="33" eb="35">
      <t>テアツ</t>
    </rPh>
    <phoneticPr fontId="1"/>
  </si>
  <si>
    <t>暖房費がかかりすぎないこと/雪かきをやらずに済むこと/労働環境が整備されていること/</t>
    <rPh sb="14" eb="15">
      <t>ユキ</t>
    </rPh>
    <rPh sb="22" eb="23">
      <t>ス</t>
    </rPh>
    <rPh sb="27" eb="29">
      <t>ロウドウ</t>
    </rPh>
    <rPh sb="29" eb="31">
      <t>カンキョウ</t>
    </rPh>
    <rPh sb="32" eb="34">
      <t>セイビ</t>
    </rPh>
    <phoneticPr fontId="1"/>
  </si>
  <si>
    <t>（Ｎ）ＩＣＵがあるとこ/プライバシーへの干渉がないこと/生活のメリハリや楽しみがあること/</t>
    <rPh sb="20" eb="22">
      <t>カンショウ</t>
    </rPh>
    <rPh sb="28" eb="30">
      <t>セイカツ</t>
    </rPh>
    <rPh sb="36" eb="37">
      <t>タノ</t>
    </rPh>
    <phoneticPr fontId="1"/>
  </si>
  <si>
    <t>自分の時間を大事にできる環境であること/地域住民が救急車の使い方に理解があること/</t>
    <rPh sb="0" eb="2">
      <t>ジブン</t>
    </rPh>
    <rPh sb="3" eb="5">
      <t>ジカン</t>
    </rPh>
    <rPh sb="6" eb="8">
      <t>ダイジ</t>
    </rPh>
    <rPh sb="12" eb="14">
      <t>カンキョウ</t>
    </rPh>
    <phoneticPr fontId="1"/>
  </si>
  <si>
    <t>病院責任者が尊敬できる人間であること</t>
    <phoneticPr fontId="1"/>
  </si>
  <si>
    <t>不参加※</t>
    <rPh sb="0" eb="3">
      <t>フサンカ</t>
    </rPh>
    <phoneticPr fontId="7"/>
  </si>
  <si>
    <t>※H27は無回答含む</t>
    <rPh sb="5" eb="8">
      <t>ムカイトウ</t>
    </rPh>
    <rPh sb="8" eb="9">
      <t>フク</t>
    </rPh>
    <phoneticPr fontId="1"/>
  </si>
  <si>
    <t>　１－②　当直、夜勤、オンコールの回数等</t>
    <rPh sb="5" eb="7">
      <t>トウチョク</t>
    </rPh>
    <rPh sb="8" eb="10">
      <t>ヤキン</t>
    </rPh>
    <rPh sb="17" eb="19">
      <t>カイスウ</t>
    </rPh>
    <rPh sb="19" eb="20">
      <t>トウ</t>
    </rPh>
    <phoneticPr fontId="1"/>
  </si>
  <si>
    <t>　１－③　休暇、休日取得等</t>
    <rPh sb="5" eb="7">
      <t>キュウカ</t>
    </rPh>
    <rPh sb="8" eb="10">
      <t>キュウジツ</t>
    </rPh>
    <rPh sb="10" eb="12">
      <t>シュトク</t>
    </rPh>
    <rPh sb="12" eb="13">
      <t>トウ</t>
    </rPh>
    <phoneticPr fontId="1"/>
  </si>
  <si>
    <t>①　大学病院の研修医の意見</t>
    <rPh sb="2" eb="4">
      <t>ダイガク</t>
    </rPh>
    <rPh sb="4" eb="6">
      <t>ビョウイン</t>
    </rPh>
    <rPh sb="7" eb="10">
      <t>ケンシュウイ</t>
    </rPh>
    <rPh sb="11" eb="13">
      <t>イケン</t>
    </rPh>
    <phoneticPr fontId="1"/>
  </si>
  <si>
    <t>②　臨床研修病院の研修医の意見</t>
    <rPh sb="2" eb="4">
      <t>リンショウ</t>
    </rPh>
    <rPh sb="4" eb="6">
      <t>ケンシュウ</t>
    </rPh>
    <rPh sb="6" eb="8">
      <t>ビョウイン</t>
    </rPh>
    <rPh sb="9" eb="12">
      <t>ケンシュウイ</t>
    </rPh>
    <rPh sb="13" eb="15">
      <t>イケン</t>
    </rPh>
    <phoneticPr fontId="1"/>
  </si>
  <si>
    <t>利用した※</t>
    <rPh sb="0" eb="2">
      <t>リヨウ</t>
    </rPh>
    <phoneticPr fontId="7"/>
  </si>
  <si>
    <t>たすきがけプログラムがある</t>
  </si>
  <si>
    <t>※病院から旅費を受給した者の誤答含む（本事業実績　H28：１名　H27：５名）</t>
    <rPh sb="1" eb="3">
      <t>ビョウイン</t>
    </rPh>
    <rPh sb="5" eb="7">
      <t>リョヒ</t>
    </rPh>
    <rPh sb="8" eb="10">
      <t>ジュキュウ</t>
    </rPh>
    <rPh sb="12" eb="13">
      <t>モノ</t>
    </rPh>
    <rPh sb="14" eb="15">
      <t>アヤマ</t>
    </rPh>
    <rPh sb="15" eb="16">
      <t>コタエ</t>
    </rPh>
    <rPh sb="16" eb="17">
      <t>フク</t>
    </rPh>
    <rPh sb="19" eb="20">
      <t>ホン</t>
    </rPh>
    <rPh sb="20" eb="22">
      <t>ジギョウ</t>
    </rPh>
    <rPh sb="22" eb="24">
      <t>ジッセキ</t>
    </rPh>
    <rPh sb="30" eb="31">
      <t>メイ</t>
    </rPh>
    <rPh sb="37" eb="38">
      <t>メイ</t>
    </rPh>
    <phoneticPr fontId="1"/>
  </si>
  <si>
    <t>H27</t>
    <phoneticPr fontId="1"/>
  </si>
  <si>
    <t>H25</t>
    <phoneticPr fontId="1"/>
  </si>
  <si>
    <t xml:space="preserve">　（２）　各臨床研修病院がアンケート用紙を取りまとめ、道が集計 </t>
    <rPh sb="5" eb="6">
      <t>カク</t>
    </rPh>
    <rPh sb="6" eb="8">
      <t>リンショウ</t>
    </rPh>
    <rPh sb="8" eb="10">
      <t>ケンシュウ</t>
    </rPh>
    <rPh sb="10" eb="12">
      <t>ビョウイン</t>
    </rPh>
    <rPh sb="18" eb="20">
      <t>ヨウシ</t>
    </rPh>
    <rPh sb="21" eb="22">
      <t>ト</t>
    </rPh>
    <rPh sb="27" eb="28">
      <t>ドウ</t>
    </rPh>
    <rPh sb="29" eb="31">
      <t>シュウケイ</t>
    </rPh>
    <phoneticPr fontId="1"/>
  </si>
  <si>
    <t>大学病院の研修医の意見</t>
    <rPh sb="0" eb="2">
      <t>ダイガク</t>
    </rPh>
    <rPh sb="2" eb="4">
      <t>ビョウイン</t>
    </rPh>
    <rPh sb="5" eb="8">
      <t>ケンシュウイ</t>
    </rPh>
    <rPh sb="9" eb="11">
      <t>イケン</t>
    </rPh>
    <phoneticPr fontId="1"/>
  </si>
  <si>
    <t>臨床研修病院の研修医の意見</t>
    <rPh sb="0" eb="2">
      <t>リンショウ</t>
    </rPh>
    <rPh sb="2" eb="4">
      <t>ケンシュウ</t>
    </rPh>
    <rPh sb="4" eb="6">
      <t>ビョウイン</t>
    </rPh>
    <rPh sb="7" eb="10">
      <t>ケンシュウイ</t>
    </rPh>
    <rPh sb="11" eb="13">
      <t>イケン</t>
    </rPh>
    <phoneticPr fontId="1"/>
  </si>
  <si>
    <t>専門医取得に繋がる</t>
    <rPh sb="0" eb="3">
      <t>センモンイ</t>
    </rPh>
    <rPh sb="3" eb="5">
      <t>シュトク</t>
    </rPh>
    <rPh sb="6" eb="7">
      <t>ツナ</t>
    </rPh>
    <phoneticPr fontId="2"/>
  </si>
  <si>
    <t>取得希望なし</t>
    <rPh sb="0" eb="2">
      <t>シュトク</t>
    </rPh>
    <rPh sb="2" eb="4">
      <t>キボウ</t>
    </rPh>
    <phoneticPr fontId="1"/>
  </si>
  <si>
    <t>１年程度であれば地域で勤務する意志はある</t>
    <rPh sb="1" eb="2">
      <t>ネン</t>
    </rPh>
    <rPh sb="2" eb="4">
      <t>テイド</t>
    </rPh>
    <rPh sb="8" eb="10">
      <t>チイキ</t>
    </rPh>
    <rPh sb="11" eb="13">
      <t>キンム</t>
    </rPh>
    <rPh sb="15" eb="17">
      <t>イシ</t>
    </rPh>
    <phoneticPr fontId="1"/>
  </si>
  <si>
    <t>時間外労働をやって当然といった風潮がないこと/新しい環境へ対応しやすいこと/</t>
    <rPh sb="0" eb="3">
      <t>ジカンガイ</t>
    </rPh>
    <rPh sb="3" eb="5">
      <t>ロウドウ</t>
    </rPh>
    <rPh sb="9" eb="11">
      <t>トウゼン</t>
    </rPh>
    <rPh sb="15" eb="17">
      <t>フウチョウ</t>
    </rPh>
    <rPh sb="23" eb="24">
      <t>アタラ</t>
    </rPh>
    <rPh sb="26" eb="28">
      <t>カンキョウ</t>
    </rPh>
    <rPh sb="29" eb="31">
      <t>タイオウ</t>
    </rPh>
    <phoneticPr fontId="1"/>
  </si>
  <si>
    <t>問24　問23で「地域で勤務する意志はある」と回答された方は、何年程度地域で勤務する意志がありますか。</t>
    <rPh sb="0" eb="1">
      <t>トイ</t>
    </rPh>
    <rPh sb="4" eb="5">
      <t>トイ</t>
    </rPh>
    <rPh sb="9" eb="11">
      <t>チイキ</t>
    </rPh>
    <rPh sb="12" eb="14">
      <t>キンム</t>
    </rPh>
    <rPh sb="16" eb="18">
      <t>イシ</t>
    </rPh>
    <rPh sb="23" eb="25">
      <t>カイトウ</t>
    </rPh>
    <rPh sb="28" eb="29">
      <t>ホウ</t>
    </rPh>
    <rPh sb="31" eb="33">
      <t>ナンネン</t>
    </rPh>
    <rPh sb="33" eb="35">
      <t>テイド</t>
    </rPh>
    <rPh sb="35" eb="37">
      <t>チイキ</t>
    </rPh>
    <rPh sb="38" eb="40">
      <t>キンム</t>
    </rPh>
    <rPh sb="42" eb="44">
      <t>イシ</t>
    </rPh>
    <phoneticPr fontId="1"/>
  </si>
  <si>
    <t>初期臨床研修医に対するアンケート調査結果</t>
    <rPh sb="0" eb="2">
      <t>ショキ</t>
    </rPh>
    <rPh sb="2" eb="4">
      <t>リンショウ</t>
    </rPh>
    <rPh sb="4" eb="6">
      <t>ケンシュウ</t>
    </rPh>
    <rPh sb="6" eb="7">
      <t>イ</t>
    </rPh>
    <rPh sb="8" eb="9">
      <t>タイ</t>
    </rPh>
    <rPh sb="16" eb="18">
      <t>チョウサ</t>
    </rPh>
    <rPh sb="18" eb="20">
      <t>ケッカ</t>
    </rPh>
    <phoneticPr fontId="7"/>
  </si>
  <si>
    <r>
      <t>問16　</t>
    </r>
    <r>
      <rPr>
        <sz val="10.5"/>
        <rFont val="HGｺﾞｼｯｸM"/>
        <family val="3"/>
        <charset val="128"/>
      </rPr>
      <t>初期臨床研修修了後の後期研修の場・勤務先として希望する主たる病院等の種別について教えてください。</t>
    </r>
    <rPh sb="0" eb="1">
      <t>ト</t>
    </rPh>
    <rPh sb="4" eb="6">
      <t>ショキ</t>
    </rPh>
    <rPh sb="6" eb="8">
      <t>リンショウ</t>
    </rPh>
    <rPh sb="8" eb="10">
      <t>ケンシュウ</t>
    </rPh>
    <rPh sb="10" eb="13">
      <t>シュウリョウゴ</t>
    </rPh>
    <rPh sb="14" eb="16">
      <t>コウキ</t>
    </rPh>
    <rPh sb="16" eb="18">
      <t>ケンシュウ</t>
    </rPh>
    <rPh sb="19" eb="20">
      <t>バ</t>
    </rPh>
    <rPh sb="21" eb="24">
      <t>キンムサキ</t>
    </rPh>
    <rPh sb="27" eb="29">
      <t>キボウ</t>
    </rPh>
    <rPh sb="31" eb="32">
      <t>シュ</t>
    </rPh>
    <rPh sb="34" eb="36">
      <t>ビョウイン</t>
    </rPh>
    <rPh sb="36" eb="37">
      <t>トウ</t>
    </rPh>
    <rPh sb="38" eb="40">
      <t>シュベツ</t>
    </rPh>
    <rPh sb="44" eb="45">
      <t>オシ</t>
    </rPh>
    <phoneticPr fontId="7"/>
  </si>
  <si>
    <t>（平成30年５月７日）</t>
    <rPh sb="1" eb="3">
      <t>ヘイセイ</t>
    </rPh>
    <rPh sb="5" eb="6">
      <t>ネン</t>
    </rPh>
    <rPh sb="7" eb="8">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</si>
</sst>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0%\)"/>
    <numFmt numFmtId="180" formatCode="#,##0_ "/>
  </numFmts>
  <fonts count="13" x14ac:knownFonts="1">
    <font>
      <sz val="11"/>
      <color theme="1"/>
      <name val="ＭＳ Ｐゴシック"/>
      <family val="2"/>
      <charset val="128"/>
      <scheme val="minor"/>
    </font>
    <font>
      <sz val="6"/>
      <name val="ＭＳ Ｐゴシック"/>
      <family val="2"/>
      <charset val="128"/>
      <scheme val="minor"/>
    </font>
    <font>
      <sz val="9"/>
      <color theme="1"/>
      <name val="HGｺﾞｼｯｸM"/>
      <family val="3"/>
      <charset val="128"/>
    </font>
    <font>
      <sz val="11"/>
      <color theme="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sz val="6"/>
      <name val="ＭＳ Ｐゴシック"/>
      <family val="3"/>
      <charset val="128"/>
    </font>
    <font>
      <b/>
      <u/>
      <sz val="14"/>
      <name val="HGｺﾞｼｯｸM"/>
      <family val="3"/>
      <charset val="128"/>
    </font>
    <font>
      <sz val="11"/>
      <name val="HGｺﾞｼｯｸM"/>
      <family val="3"/>
      <charset val="128"/>
    </font>
    <font>
      <b/>
      <sz val="11"/>
      <name val="HGｺﾞｼｯｸM"/>
      <family val="3"/>
      <charset val="128"/>
    </font>
    <font>
      <sz val="11"/>
      <color theme="0"/>
      <name val="HGｺﾞｼｯｸM"/>
      <family val="3"/>
      <charset val="128"/>
    </font>
    <font>
      <sz val="10.5"/>
      <name val="HGｺﾞｼｯｸM"/>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s>
  <cellStyleXfs count="2">
    <xf numFmtId="0" fontId="0" fillId="0" borderId="0">
      <alignment vertical="center"/>
    </xf>
    <xf numFmtId="0" fontId="6" fillId="0" borderId="0">
      <alignment vertical="center"/>
    </xf>
  </cellStyleXfs>
  <cellXfs count="131">
    <xf numFmtId="0" fontId="0" fillId="0" borderId="0" xfId="0">
      <alignment vertical="center"/>
    </xf>
    <xf numFmtId="0" fontId="9" fillId="0" borderId="0" xfId="1" applyFont="1">
      <alignment vertical="center"/>
    </xf>
    <xf numFmtId="0" fontId="10" fillId="0" borderId="0" xfId="1" applyFont="1">
      <alignment vertical="center"/>
    </xf>
    <xf numFmtId="0" fontId="9" fillId="0" borderId="1" xfId="1" applyFont="1" applyBorder="1" applyAlignment="1">
      <alignment horizontal="distributed" vertical="center"/>
    </xf>
    <xf numFmtId="0" fontId="9" fillId="0" borderId="4" xfId="1" applyFont="1" applyBorder="1" applyAlignment="1">
      <alignment horizontal="distributed" vertical="center"/>
    </xf>
    <xf numFmtId="0" fontId="9" fillId="0" borderId="14" xfId="1" applyFont="1" applyBorder="1" applyAlignment="1">
      <alignment horizontal="center" vertical="center"/>
    </xf>
    <xf numFmtId="0" fontId="9" fillId="0" borderId="1" xfId="1" applyFont="1" applyBorder="1" applyAlignment="1">
      <alignment horizontal="center" vertical="center"/>
    </xf>
    <xf numFmtId="0" fontId="9" fillId="0" borderId="4" xfId="1" applyFont="1" applyBorder="1" applyAlignment="1">
      <alignment horizontal="right" vertical="center"/>
    </xf>
    <xf numFmtId="0" fontId="9" fillId="0" borderId="14" xfId="1" applyFont="1" applyBorder="1" applyAlignment="1">
      <alignment horizontal="right" vertical="center"/>
    </xf>
    <xf numFmtId="0" fontId="9" fillId="0" borderId="1" xfId="1" applyFont="1" applyBorder="1" applyAlignment="1">
      <alignment horizontal="right" vertical="center"/>
    </xf>
    <xf numFmtId="179" fontId="9" fillId="0" borderId="17" xfId="1" applyNumberFormat="1" applyFont="1" applyBorder="1" applyAlignment="1">
      <alignment horizontal="right" vertical="center"/>
    </xf>
    <xf numFmtId="179" fontId="9" fillId="0" borderId="14" xfId="1" applyNumberFormat="1" applyFont="1" applyBorder="1" applyAlignment="1">
      <alignment horizontal="right" vertical="center"/>
    </xf>
    <xf numFmtId="179" fontId="9" fillId="0" borderId="1" xfId="1" applyNumberFormat="1" applyFont="1" applyBorder="1" applyAlignment="1">
      <alignment horizontal="right" vertical="center"/>
    </xf>
    <xf numFmtId="0" fontId="9" fillId="0" borderId="0" xfId="1" applyFont="1" applyBorder="1" applyAlignment="1">
      <alignment horizontal="distributed" vertical="center"/>
    </xf>
    <xf numFmtId="179" fontId="9" fillId="0" borderId="0" xfId="1" applyNumberFormat="1" applyFont="1" applyBorder="1" applyAlignment="1">
      <alignment horizontal="right" vertical="center"/>
    </xf>
    <xf numFmtId="179" fontId="9" fillId="0" borderId="2" xfId="1" applyNumberFormat="1" applyFont="1" applyBorder="1">
      <alignment vertical="center"/>
    </xf>
    <xf numFmtId="0" fontId="9" fillId="0" borderId="15" xfId="1" applyFont="1" applyBorder="1">
      <alignment vertical="center"/>
    </xf>
    <xf numFmtId="0" fontId="9" fillId="0" borderId="4" xfId="1" applyFont="1" applyBorder="1">
      <alignment vertical="center"/>
    </xf>
    <xf numFmtId="0" fontId="9" fillId="0" borderId="0" xfId="1" applyFont="1" applyAlignment="1">
      <alignment horizontal="right" vertical="center"/>
    </xf>
    <xf numFmtId="0" fontId="9" fillId="0" borderId="4" xfId="1" applyFont="1" applyFill="1" applyBorder="1">
      <alignment vertical="center"/>
    </xf>
    <xf numFmtId="179" fontId="9" fillId="0" borderId="3" xfId="1" applyNumberFormat="1" applyFont="1" applyFill="1" applyBorder="1">
      <alignment vertical="center"/>
    </xf>
    <xf numFmtId="0" fontId="9" fillId="0" borderId="4" xfId="1" applyFont="1" applyFill="1" applyBorder="1" applyAlignment="1">
      <alignment horizontal="center" vertical="center"/>
    </xf>
    <xf numFmtId="179" fontId="9" fillId="0" borderId="16" xfId="1" applyNumberFormat="1" applyFont="1" applyFill="1" applyBorder="1" applyAlignment="1">
      <alignment horizontal="center" vertical="center"/>
    </xf>
    <xf numFmtId="0" fontId="11" fillId="0" borderId="0" xfId="1" applyFont="1">
      <alignment vertical="center"/>
    </xf>
    <xf numFmtId="0" fontId="9" fillId="0" borderId="4" xfId="1" applyFont="1" applyFill="1" applyBorder="1" applyAlignment="1">
      <alignment horizontal="right" vertical="center"/>
    </xf>
    <xf numFmtId="179" fontId="9" fillId="0" borderId="2" xfId="1" applyNumberFormat="1" applyFont="1" applyFill="1" applyBorder="1">
      <alignment vertical="center"/>
    </xf>
    <xf numFmtId="179" fontId="9" fillId="0" borderId="16" xfId="1" applyNumberFormat="1" applyFont="1" applyBorder="1">
      <alignment vertical="center"/>
    </xf>
    <xf numFmtId="0" fontId="9" fillId="0" borderId="3" xfId="1" applyFont="1" applyBorder="1">
      <alignment vertical="center"/>
    </xf>
    <xf numFmtId="0" fontId="9" fillId="0" borderId="1" xfId="1" applyFont="1" applyBorder="1" applyAlignment="1">
      <alignment vertical="center" shrinkToFit="1"/>
    </xf>
    <xf numFmtId="0" fontId="9" fillId="0" borderId="0" xfId="1" applyFont="1" applyFill="1" applyBorder="1">
      <alignment vertical="center"/>
    </xf>
    <xf numFmtId="0" fontId="9" fillId="0" borderId="0" xfId="1" applyFont="1" applyBorder="1">
      <alignment vertical="center"/>
    </xf>
    <xf numFmtId="0" fontId="9" fillId="0" borderId="4" xfId="1" applyFont="1" applyBorder="1" applyAlignment="1">
      <alignment horizontal="center" vertical="center"/>
    </xf>
    <xf numFmtId="179" fontId="9" fillId="0" borderId="16" xfId="1" applyNumberFormat="1" applyFont="1" applyBorder="1" applyAlignment="1">
      <alignment horizontal="center" vertical="center"/>
    </xf>
    <xf numFmtId="0" fontId="9" fillId="0" borderId="0" xfId="1" applyFont="1" applyBorder="1" applyAlignment="1">
      <alignment horizontal="right" vertical="center"/>
    </xf>
    <xf numFmtId="179" fontId="9" fillId="0" borderId="0" xfId="1" applyNumberFormat="1" applyFont="1" applyBorder="1">
      <alignment vertical="center"/>
    </xf>
    <xf numFmtId="0" fontId="9" fillId="0" borderId="4" xfId="1" applyFont="1" applyBorder="1" applyAlignment="1">
      <alignment vertical="center"/>
    </xf>
    <xf numFmtId="179" fontId="9" fillId="0" borderId="3" xfId="1" applyNumberFormat="1" applyFont="1" applyBorder="1">
      <alignment vertical="center"/>
    </xf>
    <xf numFmtId="0" fontId="9" fillId="0" borderId="15" xfId="1" applyFont="1" applyBorder="1" applyAlignment="1">
      <alignment horizontal="center" vertical="center"/>
    </xf>
    <xf numFmtId="179" fontId="9" fillId="0" borderId="2" xfId="1" applyNumberFormat="1" applyFont="1" applyBorder="1" applyAlignment="1">
      <alignment horizontal="center" vertical="center"/>
    </xf>
    <xf numFmtId="0" fontId="9" fillId="0" borderId="3" xfId="1" applyFont="1" applyBorder="1" applyAlignment="1">
      <alignment horizontal="center" vertical="center"/>
    </xf>
    <xf numFmtId="0" fontId="9" fillId="0" borderId="3" xfId="1" applyFont="1" applyBorder="1" applyAlignment="1">
      <alignment vertical="center"/>
    </xf>
    <xf numFmtId="0" fontId="9" fillId="0" borderId="15" xfId="1" applyFont="1" applyFill="1" applyBorder="1">
      <alignment vertical="center"/>
    </xf>
    <xf numFmtId="0" fontId="9" fillId="0" borderId="2" xfId="1" applyFont="1" applyBorder="1">
      <alignment vertical="center"/>
    </xf>
    <xf numFmtId="0" fontId="9" fillId="0" borderId="6" xfId="1" applyFont="1" applyBorder="1">
      <alignment vertical="center"/>
    </xf>
    <xf numFmtId="0" fontId="9" fillId="0" borderId="7" xfId="1" applyFont="1" applyBorder="1">
      <alignment vertical="center"/>
    </xf>
    <xf numFmtId="0" fontId="9" fillId="0" borderId="8" xfId="1" applyFont="1" applyBorder="1">
      <alignment vertical="center"/>
    </xf>
    <xf numFmtId="179" fontId="9" fillId="0" borderId="16" xfId="1" applyNumberFormat="1" applyFont="1" applyBorder="1" applyAlignment="1">
      <alignment vertical="center"/>
    </xf>
    <xf numFmtId="0" fontId="9" fillId="0" borderId="9" xfId="1" applyFont="1" applyBorder="1">
      <alignment vertical="center"/>
    </xf>
    <xf numFmtId="180" fontId="9" fillId="0" borderId="4" xfId="1" applyNumberFormat="1" applyFont="1" applyBorder="1">
      <alignment vertical="center"/>
    </xf>
    <xf numFmtId="0" fontId="9" fillId="0" borderId="0" xfId="1" applyFont="1" applyBorder="1" applyAlignment="1">
      <alignment horizontal="center" vertical="center"/>
    </xf>
    <xf numFmtId="0" fontId="3" fillId="0" borderId="0" xfId="0" applyFont="1" applyFill="1">
      <alignment vertical="center"/>
    </xf>
    <xf numFmtId="0" fontId="9" fillId="0" borderId="3" xfId="1" applyFont="1" applyFill="1" applyBorder="1">
      <alignment vertical="center"/>
    </xf>
    <xf numFmtId="0" fontId="9" fillId="0" borderId="5" xfId="1" applyFont="1" applyFill="1" applyBorder="1">
      <alignment vertical="center"/>
    </xf>
    <xf numFmtId="0" fontId="9" fillId="0" borderId="2" xfId="1" applyFont="1" applyBorder="1" applyAlignment="1">
      <alignment horizontal="center" vertical="center"/>
    </xf>
    <xf numFmtId="0" fontId="9" fillId="0" borderId="3" xfId="1" applyFont="1" applyFill="1" applyBorder="1" applyAlignment="1">
      <alignment horizontal="center" vertical="center"/>
    </xf>
    <xf numFmtId="0" fontId="9" fillId="0" borderId="15" xfId="1" applyFont="1" applyFill="1" applyBorder="1" applyAlignment="1">
      <alignment horizontal="right" vertical="center"/>
    </xf>
    <xf numFmtId="0" fontId="9" fillId="0" borderId="5" xfId="1" applyFont="1" applyFill="1" applyBorder="1" applyAlignment="1">
      <alignment horizontal="center" vertical="center"/>
    </xf>
    <xf numFmtId="179" fontId="9" fillId="0" borderId="2" xfId="1" applyNumberFormat="1" applyFont="1" applyFill="1" applyBorder="1" applyAlignment="1">
      <alignment horizontal="center" vertical="center"/>
    </xf>
    <xf numFmtId="179" fontId="9" fillId="0" borderId="0" xfId="1" applyNumberFormat="1" applyFont="1" applyFill="1" applyBorder="1">
      <alignment vertical="center"/>
    </xf>
    <xf numFmtId="0" fontId="9" fillId="0" borderId="9" xfId="1" applyFont="1" applyFill="1" applyBorder="1">
      <alignment vertical="center"/>
    </xf>
    <xf numFmtId="0" fontId="9" fillId="0" borderId="11" xfId="1" applyFont="1" applyFill="1" applyBorder="1">
      <alignment vertical="center"/>
    </xf>
    <xf numFmtId="0" fontId="9" fillId="0" borderId="15" xfId="1" applyFont="1" applyBorder="1" applyAlignment="1">
      <alignment vertical="center"/>
    </xf>
    <xf numFmtId="0" fontId="9" fillId="0" borderId="3" xfId="1" applyFont="1" applyFill="1" applyBorder="1" applyAlignment="1">
      <alignment vertical="center"/>
    </xf>
    <xf numFmtId="0" fontId="9" fillId="0" borderId="11" xfId="1" applyFont="1" applyFill="1" applyBorder="1" applyAlignment="1">
      <alignment horizontal="right" vertical="center"/>
    </xf>
    <xf numFmtId="179" fontId="9" fillId="0" borderId="3" xfId="1" applyNumberFormat="1" applyFont="1" applyFill="1" applyBorder="1" applyAlignment="1">
      <alignment horizontal="right" vertical="center"/>
    </xf>
    <xf numFmtId="0" fontId="9" fillId="0" borderId="15" xfId="1" applyFont="1" applyFill="1" applyBorder="1" applyAlignment="1">
      <alignment horizontal="center" vertical="center"/>
    </xf>
    <xf numFmtId="0" fontId="9" fillId="0" borderId="2" xfId="1" applyFont="1" applyFill="1" applyBorder="1" applyAlignment="1">
      <alignment horizontal="center" vertical="center"/>
    </xf>
    <xf numFmtId="0" fontId="11" fillId="0" borderId="0" xfId="1" applyFont="1" applyFill="1" applyBorder="1">
      <alignment vertical="center"/>
    </xf>
    <xf numFmtId="0" fontId="9" fillId="0" borderId="15" xfId="1" applyFont="1" applyBorder="1" applyAlignment="1">
      <alignment horizontal="right" vertical="center"/>
    </xf>
    <xf numFmtId="179" fontId="9" fillId="0" borderId="2" xfId="1" applyNumberFormat="1" applyFont="1" applyBorder="1" applyAlignment="1">
      <alignment vertical="center"/>
    </xf>
    <xf numFmtId="0" fontId="9" fillId="0" borderId="12" xfId="1" applyFont="1" applyBorder="1">
      <alignment vertical="center"/>
    </xf>
    <xf numFmtId="0" fontId="9" fillId="0" borderId="13" xfId="1" applyFont="1" applyBorder="1">
      <alignment vertical="center"/>
    </xf>
    <xf numFmtId="179" fontId="9" fillId="0" borderId="2" xfId="1" applyNumberFormat="1" applyFont="1" applyBorder="1" applyAlignment="1">
      <alignment horizontal="right" vertical="center"/>
    </xf>
    <xf numFmtId="0" fontId="9" fillId="0" borderId="18" xfId="1" applyFont="1" applyBorder="1" applyAlignment="1">
      <alignment horizontal="right" vertical="center"/>
    </xf>
    <xf numFmtId="179" fontId="9" fillId="0" borderId="8" xfId="1" applyNumberFormat="1" applyFont="1" applyBorder="1">
      <alignment vertical="center"/>
    </xf>
    <xf numFmtId="0" fontId="9" fillId="0" borderId="6" xfId="1" applyFont="1" applyBorder="1" applyAlignment="1">
      <alignment horizontal="right" vertical="center"/>
    </xf>
    <xf numFmtId="179" fontId="9" fillId="0" borderId="8" xfId="1" applyNumberFormat="1" applyFont="1" applyBorder="1" applyAlignment="1">
      <alignment horizontal="right" vertical="center"/>
    </xf>
    <xf numFmtId="179" fontId="9" fillId="0" borderId="2" xfId="1" applyNumberFormat="1" applyFont="1" applyFill="1" applyBorder="1" applyAlignment="1">
      <alignment vertical="center"/>
    </xf>
    <xf numFmtId="0" fontId="9" fillId="0" borderId="11" xfId="1" applyFont="1" applyBorder="1">
      <alignment vertical="center"/>
    </xf>
    <xf numFmtId="0" fontId="9" fillId="0" borderId="12" xfId="1" applyFont="1" applyBorder="1" applyAlignment="1">
      <alignment vertical="center"/>
    </xf>
    <xf numFmtId="0" fontId="9" fillId="0" borderId="13" xfId="1" applyFont="1" applyBorder="1" applyAlignment="1">
      <alignment vertical="center"/>
    </xf>
    <xf numFmtId="0" fontId="9" fillId="0" borderId="3" xfId="1" applyFont="1" applyBorder="1" applyAlignment="1">
      <alignment vertical="center" shrinkToFit="1"/>
    </xf>
    <xf numFmtId="0" fontId="9" fillId="0" borderId="2" xfId="1" applyFont="1" applyBorder="1" applyAlignment="1">
      <alignment horizontal="left" vertical="center" shrinkToFit="1"/>
    </xf>
    <xf numFmtId="0" fontId="9" fillId="0" borderId="2" xfId="1" applyFont="1" applyBorder="1" applyAlignment="1">
      <alignment vertical="center"/>
    </xf>
    <xf numFmtId="0" fontId="9" fillId="0" borderId="4"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4" xfId="1" applyFont="1" applyBorder="1" applyAlignment="1">
      <alignment horizontal="left" vertical="center"/>
    </xf>
    <xf numFmtId="0" fontId="9" fillId="0" borderId="0" xfId="1" applyFont="1" applyBorder="1" applyAlignment="1">
      <alignment vertical="center"/>
    </xf>
    <xf numFmtId="0" fontId="9" fillId="0" borderId="10" xfId="1" applyFont="1" applyBorder="1">
      <alignment vertical="center"/>
    </xf>
    <xf numFmtId="179" fontId="9" fillId="0" borderId="3" xfId="1" applyNumberFormat="1" applyFont="1" applyBorder="1" applyAlignment="1">
      <alignment horizontal="center" vertical="center"/>
    </xf>
    <xf numFmtId="0" fontId="9" fillId="0" borderId="10" xfId="1" applyFont="1" applyBorder="1" applyAlignment="1">
      <alignment vertical="center"/>
    </xf>
    <xf numFmtId="179" fontId="9" fillId="0" borderId="16" xfId="1" applyNumberFormat="1" applyFont="1" applyFill="1" applyBorder="1">
      <alignment vertical="center"/>
    </xf>
    <xf numFmtId="179" fontId="9" fillId="0" borderId="0" xfId="1" applyNumberFormat="1" applyFont="1">
      <alignment vertical="center"/>
    </xf>
    <xf numFmtId="0" fontId="9" fillId="0" borderId="5" xfId="1" applyFont="1" applyBorder="1">
      <alignment vertical="center"/>
    </xf>
    <xf numFmtId="179" fontId="9" fillId="0" borderId="5" xfId="1" applyNumberFormat="1" applyFont="1" applyFill="1" applyBorder="1">
      <alignment vertical="center"/>
    </xf>
    <xf numFmtId="0" fontId="9" fillId="0" borderId="3" xfId="1" applyFont="1" applyBorder="1" applyAlignment="1">
      <alignment horizontal="right" vertical="center"/>
    </xf>
    <xf numFmtId="0" fontId="9" fillId="0" borderId="16" xfId="1" applyFont="1" applyBorder="1" applyAlignment="1">
      <alignment horizontal="center" vertical="center"/>
    </xf>
    <xf numFmtId="0" fontId="5" fillId="0" borderId="1" xfId="1" applyFont="1" applyBorder="1" applyAlignment="1">
      <alignment horizontal="distributed" vertical="center" shrinkToFit="1"/>
    </xf>
    <xf numFmtId="0" fontId="9" fillId="0" borderId="15"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center" vertical="center"/>
    </xf>
    <xf numFmtId="0" fontId="9" fillId="0" borderId="4" xfId="1" applyFont="1" applyBorder="1" applyAlignment="1">
      <alignment horizontal="distributed" vertical="center"/>
    </xf>
    <xf numFmtId="0" fontId="9" fillId="0" borderId="2" xfId="1" applyFont="1" applyBorder="1" applyAlignment="1">
      <alignment horizontal="distributed" vertical="center"/>
    </xf>
    <xf numFmtId="0" fontId="9" fillId="0" borderId="4" xfId="1" applyFont="1" applyBorder="1" applyAlignment="1">
      <alignment horizontal="left" vertical="center" shrinkToFit="1"/>
    </xf>
    <xf numFmtId="0" fontId="9" fillId="0" borderId="3"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4" xfId="1" applyFont="1" applyBorder="1" applyAlignment="1">
      <alignment vertical="center" shrinkToFit="1"/>
    </xf>
    <xf numFmtId="0" fontId="9" fillId="0" borderId="3" xfId="1" applyFont="1" applyBorder="1" applyAlignment="1">
      <alignment vertical="center" shrinkToFit="1"/>
    </xf>
    <xf numFmtId="0" fontId="9" fillId="0" borderId="2" xfId="1" applyFont="1" applyBorder="1" applyAlignment="1">
      <alignment vertical="center" shrinkToFit="1"/>
    </xf>
    <xf numFmtId="0" fontId="9" fillId="0" borderId="4"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8" fillId="0" borderId="0" xfId="1" applyFont="1" applyAlignment="1">
      <alignment horizontal="center" vertical="center"/>
    </xf>
    <xf numFmtId="0" fontId="9" fillId="0" borderId="3" xfId="1" applyFont="1" applyBorder="1" applyAlignment="1">
      <alignment horizontal="center" vertical="center"/>
    </xf>
    <xf numFmtId="0" fontId="9" fillId="0" borderId="6" xfId="1" applyFont="1" applyBorder="1" applyAlignment="1">
      <alignment vertical="center"/>
    </xf>
    <xf numFmtId="0" fontId="9" fillId="0" borderId="4" xfId="1" applyFont="1" applyBorder="1" applyAlignment="1">
      <alignment horizontal="left" vertical="center"/>
    </xf>
    <xf numFmtId="0" fontId="9" fillId="0" borderId="3" xfId="1" applyFont="1" applyBorder="1" applyAlignment="1">
      <alignment horizontal="left" vertical="center"/>
    </xf>
    <xf numFmtId="0" fontId="9" fillId="0" borderId="2" xfId="1" applyFont="1" applyBorder="1" applyAlignment="1">
      <alignment horizontal="left" vertical="center"/>
    </xf>
    <xf numFmtId="0" fontId="9" fillId="0" borderId="4"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2" xfId="1" applyFont="1" applyBorder="1" applyAlignment="1">
      <alignment horizontal="center" vertical="center" shrinkToFit="1"/>
    </xf>
    <xf numFmtId="0" fontId="9" fillId="0" borderId="4" xfId="1" applyFont="1" applyBorder="1" applyAlignment="1">
      <alignment horizontal="distributed" vertical="center" shrinkToFit="1"/>
    </xf>
    <xf numFmtId="0" fontId="9" fillId="0" borderId="2" xfId="1" applyFont="1" applyBorder="1" applyAlignment="1">
      <alignment horizontal="distributed" vertical="center" shrinkToFit="1"/>
    </xf>
    <xf numFmtId="0" fontId="9" fillId="0" borderId="3" xfId="1" applyFont="1" applyBorder="1" applyAlignment="1">
      <alignment horizontal="distributed" vertical="center"/>
    </xf>
    <xf numFmtId="0" fontId="9" fillId="0" borderId="16" xfId="1" applyFont="1" applyBorder="1" applyAlignment="1">
      <alignment horizontal="center" vertical="center"/>
    </xf>
    <xf numFmtId="0" fontId="9" fillId="0" borderId="15" xfId="1" applyFont="1" applyFill="1" applyBorder="1" applyAlignment="1">
      <alignment horizontal="center" vertical="center"/>
    </xf>
    <xf numFmtId="0" fontId="9" fillId="0" borderId="2" xfId="1" applyFont="1" applyFill="1" applyBorder="1" applyAlignment="1">
      <alignment horizontal="center" vertical="center"/>
    </xf>
    <xf numFmtId="0" fontId="4" fillId="0" borderId="4" xfId="1" applyFont="1" applyBorder="1" applyAlignment="1">
      <alignment horizontal="distributed" vertical="center"/>
    </xf>
    <xf numFmtId="0" fontId="4" fillId="0" borderId="2" xfId="1" applyFont="1" applyBorder="1" applyAlignment="1">
      <alignment horizontal="distributed" vertical="center"/>
    </xf>
  </cellXfs>
  <cellStyles count="2">
    <cellStyle name="標準" xfId="0" builtinId="0"/>
    <cellStyle name="標準 2" xfId="1"/>
  </cellStyles>
  <dxfs count="0"/>
  <tableStyles count="0" defaultTableStyle="TableStyleMedium2" defaultPivotStyle="PivotStyleLight16"/>
  <colors>
    <mruColors>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6E9-4480-84B2-1472558882B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6E9-4480-84B2-1472558882B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6E9-4480-84B2-1472558882B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6E9-4480-84B2-1472558882B7}"/>
              </c:ext>
            </c:extLst>
          </c:dPt>
          <c:dLbls>
            <c:dLbl>
              <c:idx val="0"/>
              <c:layout>
                <c:manualLayout>
                  <c:x val="-0.15739088815118688"/>
                  <c:y val="5.760005373046902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6E9-4480-84B2-1472558882B7}"/>
                </c:ext>
              </c:extLst>
            </c:dLbl>
            <c:dLbl>
              <c:idx val="1"/>
              <c:layout>
                <c:manualLayout>
                  <c:x val="0.17549102854617843"/>
                  <c:y val="-0.1737459495704314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C6E9-4480-84B2-1472558882B7}"/>
                </c:ext>
              </c:extLst>
            </c:dLbl>
            <c:dLbl>
              <c:idx val="2"/>
              <c:layout>
                <c:manualLayout>
                  <c:x val="-7.3378597489878516E-2"/>
                  <c:y val="7.865513076432692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6E9-4480-84B2-1472558882B7}"/>
                </c:ext>
              </c:extLst>
            </c:dLbl>
            <c:dLbl>
              <c:idx val="3"/>
              <c:layout>
                <c:manualLayout>
                  <c:x val="1.1016294202772429E-3"/>
                  <c:y val="2.964369432207672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6E9-4480-84B2-1472558882B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(グラフ入り)'!$M$186:$M$189</c:f>
              <c:strCache>
                <c:ptCount val="4"/>
                <c:pt idx="0">
                  <c:v>満足</c:v>
                </c:pt>
                <c:pt idx="1">
                  <c:v>どちらかというと満足</c:v>
                </c:pt>
                <c:pt idx="2">
                  <c:v>どちらかというと不満</c:v>
                </c:pt>
                <c:pt idx="3">
                  <c:v>不満</c:v>
                </c:pt>
              </c:strCache>
            </c:strRef>
          </c:cat>
          <c:val>
            <c:numRef>
              <c:f>'H29結果 (グラフ入り)'!$N$186:$N$189</c:f>
              <c:numCache>
                <c:formatCode>General</c:formatCode>
                <c:ptCount val="4"/>
                <c:pt idx="0">
                  <c:v>0.40600000000000003</c:v>
                </c:pt>
                <c:pt idx="1">
                  <c:v>0.52300000000000002</c:v>
                </c:pt>
                <c:pt idx="2">
                  <c:v>6.3E-2</c:v>
                </c:pt>
                <c:pt idx="3">
                  <c:v>8.0000000000000002E-3</c:v>
                </c:pt>
              </c:numCache>
            </c:numRef>
          </c:val>
          <c:extLst>
            <c:ext xmlns:c16="http://schemas.microsoft.com/office/drawing/2014/chart" uri="{C3380CC4-5D6E-409C-BE32-E72D297353CC}">
              <c16:uniqueId val="{00000008-C6E9-4480-84B2-1472558882B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(グラフ入り)'!$E$265</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688-4DCA-9498-2B4BC36F568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688-4DCA-9498-2B4BC36F568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688-4DCA-9498-2B4BC36F568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688-4DCA-9498-2B4BC36F568F}"/>
              </c:ext>
            </c:extLst>
          </c:dPt>
          <c:dLbls>
            <c:dLbl>
              <c:idx val="0"/>
              <c:layout>
                <c:manualLayout>
                  <c:x val="-0.15327233979343444"/>
                  <c:y val="5.34959487446558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F688-4DCA-9498-2B4BC36F568F}"/>
                </c:ext>
              </c:extLst>
            </c:dLbl>
            <c:dLbl>
              <c:idx val="1"/>
              <c:layout>
                <c:manualLayout>
                  <c:x val="0.17307902179943072"/>
                  <c:y val="-0.1408409919437327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688-4DCA-9498-2B4BC36F568F}"/>
                </c:ext>
              </c:extLst>
            </c:dLbl>
            <c:dLbl>
              <c:idx val="2"/>
              <c:layout>
                <c:manualLayout>
                  <c:x val="-1.4410784821945547E-2"/>
                  <c:y val="4.369729486907052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688-4DCA-9498-2B4BC36F568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(グラフ入り)'!$C$266:$D$269</c:f>
              <c:strCache>
                <c:ptCount val="4"/>
                <c:pt idx="0">
                  <c:v>満足</c:v>
                </c:pt>
                <c:pt idx="1">
                  <c:v>どちらかというと満足</c:v>
                </c:pt>
                <c:pt idx="2">
                  <c:v>どちらかというと不満</c:v>
                </c:pt>
                <c:pt idx="3">
                  <c:v>不満</c:v>
                </c:pt>
              </c:strCache>
            </c:strRef>
          </c:cat>
          <c:val>
            <c:numRef>
              <c:f>'H29結果 (グラフ入り)'!$E$266:$E$269</c:f>
              <c:numCache>
                <c:formatCode>General</c:formatCode>
                <c:ptCount val="4"/>
                <c:pt idx="0">
                  <c:v>140</c:v>
                </c:pt>
                <c:pt idx="1">
                  <c:v>189</c:v>
                </c:pt>
                <c:pt idx="2">
                  <c:v>33</c:v>
                </c:pt>
                <c:pt idx="3">
                  <c:v>3</c:v>
                </c:pt>
              </c:numCache>
            </c:numRef>
          </c:val>
          <c:extLst>
            <c:ext xmlns:c16="http://schemas.microsoft.com/office/drawing/2014/chart" uri="{C3380CC4-5D6E-409C-BE32-E72D297353CC}">
              <c16:uniqueId val="{00000008-F688-4DCA-9498-2B4BC36F568F}"/>
            </c:ext>
          </c:extLst>
        </c:ser>
        <c:ser>
          <c:idx val="1"/>
          <c:order val="1"/>
          <c:tx>
            <c:strRef>
              <c:f>'H29結果 (グラフ入り)'!$F$265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F688-4DCA-9498-2B4BC36F568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F688-4DCA-9498-2B4BC36F568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F688-4DCA-9498-2B4BC36F568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F688-4DCA-9498-2B4BC36F568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(グラフ入り)'!$C$266:$D$269</c:f>
              <c:strCache>
                <c:ptCount val="4"/>
                <c:pt idx="0">
                  <c:v>満足</c:v>
                </c:pt>
                <c:pt idx="1">
                  <c:v>どちらかというと満足</c:v>
                </c:pt>
                <c:pt idx="2">
                  <c:v>どちらかというと不満</c:v>
                </c:pt>
                <c:pt idx="3">
                  <c:v>不満</c:v>
                </c:pt>
              </c:strCache>
            </c:strRef>
          </c:cat>
          <c:val>
            <c:numRef>
              <c:f>'H29結果 (グラフ入り)'!$F$266:$F$269</c:f>
              <c:numCache>
                <c:formatCode>\(0.0%\)</c:formatCode>
                <c:ptCount val="4"/>
                <c:pt idx="0">
                  <c:v>0.38400000000000001</c:v>
                </c:pt>
                <c:pt idx="1">
                  <c:v>0.51800000000000002</c:v>
                </c:pt>
                <c:pt idx="2">
                  <c:v>0.09</c:v>
                </c:pt>
                <c:pt idx="3">
                  <c:v>8.0000000000000002E-3</c:v>
                </c:pt>
              </c:numCache>
            </c:numRef>
          </c:val>
          <c:extLst>
            <c:ext xmlns:c16="http://schemas.microsoft.com/office/drawing/2014/chart" uri="{C3380CC4-5D6E-409C-BE32-E72D297353CC}">
              <c16:uniqueId val="{00000011-F688-4DCA-9498-2B4BC36F568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F3-414F-ACC5-95A000A772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F3-414F-ACC5-95A000A772C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F3-414F-ACC5-95A000A772C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F3-414F-ACC5-95A000A772C1}"/>
              </c:ext>
            </c:extLst>
          </c:dPt>
          <c:dLbls>
            <c:dLbl>
              <c:idx val="1"/>
              <c:layout>
                <c:manualLayout>
                  <c:x val="0.17115266968862788"/>
                  <c:y val="-0.17405093604422645"/>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DF3-414F-ACC5-95A000A772C1}"/>
                </c:ext>
              </c:extLst>
            </c:dLbl>
            <c:dLbl>
              <c:idx val="2"/>
              <c:layout>
                <c:manualLayout>
                  <c:x val="-3.7061145166493531E-2"/>
                  <c:y val="3.670572769001925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FDF3-414F-ACC5-95A000A772C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(グラフ入り)'!$M$276:$M$279</c:f>
              <c:strCache>
                <c:ptCount val="4"/>
                <c:pt idx="0">
                  <c:v>満足</c:v>
                </c:pt>
                <c:pt idx="1">
                  <c:v>どちらかというと満足</c:v>
                </c:pt>
                <c:pt idx="2">
                  <c:v>どちらかというと不満</c:v>
                </c:pt>
                <c:pt idx="3">
                  <c:v>不満</c:v>
                </c:pt>
              </c:strCache>
            </c:strRef>
          </c:cat>
          <c:val>
            <c:numRef>
              <c:f>'H29結果 (グラフ入り)'!$N$276:$N$279</c:f>
              <c:numCache>
                <c:formatCode>General</c:formatCode>
                <c:ptCount val="4"/>
                <c:pt idx="0">
                  <c:v>0.37</c:v>
                </c:pt>
                <c:pt idx="1">
                  <c:v>0.54300000000000004</c:v>
                </c:pt>
                <c:pt idx="2">
                  <c:v>7.9000000000000001E-2</c:v>
                </c:pt>
                <c:pt idx="3">
                  <c:v>8.0000000000000002E-3</c:v>
                </c:pt>
              </c:numCache>
            </c:numRef>
          </c:val>
          <c:extLst>
            <c:ext xmlns:c16="http://schemas.microsoft.com/office/drawing/2014/chart" uri="{C3380CC4-5D6E-409C-BE32-E72D297353CC}">
              <c16:uniqueId val="{00000008-FDF3-414F-ACC5-95A000A772C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(グラフ入り)'!$E$285</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4AF-4344-BE24-09C83A315D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4AF-4344-BE24-09C83A315D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4AF-4344-BE24-09C83A315D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4AF-4344-BE24-09C83A315D2F}"/>
              </c:ext>
            </c:extLst>
          </c:dPt>
          <c:dLbls>
            <c:dLbl>
              <c:idx val="0"/>
              <c:layout>
                <c:manualLayout>
                  <c:x val="-0.15189270957434886"/>
                  <c:y val="9.298839399848278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F4AF-4344-BE24-09C83A315D2F}"/>
                </c:ext>
              </c:extLst>
            </c:dLbl>
            <c:dLbl>
              <c:idx val="1"/>
              <c:layout>
                <c:manualLayout>
                  <c:x val="0.16713063591525168"/>
                  <c:y val="-0.1548241263018353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F4AF-4344-BE24-09C83A315D2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(グラフ入り)'!$C$286:$D$289</c:f>
              <c:strCache>
                <c:ptCount val="4"/>
                <c:pt idx="0">
                  <c:v>満足</c:v>
                </c:pt>
                <c:pt idx="1">
                  <c:v>どちらかというと満足</c:v>
                </c:pt>
                <c:pt idx="2">
                  <c:v>どちらかというと不満</c:v>
                </c:pt>
                <c:pt idx="3">
                  <c:v>不満</c:v>
                </c:pt>
              </c:strCache>
            </c:strRef>
          </c:cat>
          <c:val>
            <c:numRef>
              <c:f>'H29結果 (グラフ入り)'!$E$286:$E$289</c:f>
              <c:numCache>
                <c:formatCode>General</c:formatCode>
                <c:ptCount val="4"/>
                <c:pt idx="0">
                  <c:v>134</c:v>
                </c:pt>
                <c:pt idx="1">
                  <c:v>196</c:v>
                </c:pt>
                <c:pt idx="2">
                  <c:v>32</c:v>
                </c:pt>
                <c:pt idx="3">
                  <c:v>3</c:v>
                </c:pt>
              </c:numCache>
            </c:numRef>
          </c:val>
          <c:extLst>
            <c:ext xmlns:c16="http://schemas.microsoft.com/office/drawing/2014/chart" uri="{C3380CC4-5D6E-409C-BE32-E72D297353CC}">
              <c16:uniqueId val="{00000008-F4AF-4344-BE24-09C83A315D2F}"/>
            </c:ext>
          </c:extLst>
        </c:ser>
        <c:ser>
          <c:idx val="1"/>
          <c:order val="1"/>
          <c:tx>
            <c:strRef>
              <c:f>'H29結果 (グラフ入り)'!$F$285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F4AF-4344-BE24-09C83A315D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F4AF-4344-BE24-09C83A315D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F4AF-4344-BE24-09C83A315D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F4AF-4344-BE24-09C83A315D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(グラフ入り)'!$C$286:$D$289</c:f>
              <c:strCache>
                <c:ptCount val="4"/>
                <c:pt idx="0">
                  <c:v>満足</c:v>
                </c:pt>
                <c:pt idx="1">
                  <c:v>どちらかというと満足</c:v>
                </c:pt>
                <c:pt idx="2">
                  <c:v>どちらかというと不満</c:v>
                </c:pt>
                <c:pt idx="3">
                  <c:v>不満</c:v>
                </c:pt>
              </c:strCache>
            </c:strRef>
          </c:cat>
          <c:val>
            <c:numRef>
              <c:f>'H29結果 (グラフ入り)'!$F$286:$F$289</c:f>
              <c:numCache>
                <c:formatCode>\(0.0%\)</c:formatCode>
                <c:ptCount val="4"/>
                <c:pt idx="0">
                  <c:v>0.36699999999999999</c:v>
                </c:pt>
                <c:pt idx="1">
                  <c:v>0.53700000000000003</c:v>
                </c:pt>
                <c:pt idx="2">
                  <c:v>8.7999999999999995E-2</c:v>
                </c:pt>
                <c:pt idx="3">
                  <c:v>8.0000000000000002E-3</c:v>
                </c:pt>
              </c:numCache>
            </c:numRef>
          </c:val>
          <c:extLst>
            <c:ext xmlns:c16="http://schemas.microsoft.com/office/drawing/2014/chart" uri="{C3380CC4-5D6E-409C-BE32-E72D297353CC}">
              <c16:uniqueId val="{00000011-F4AF-4344-BE24-09C83A315D2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(グラフ入り)'!$E$295</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AC-482D-A13C-9C49009A6EE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AC-482D-A13C-9C49009A6EE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5AC-482D-A13C-9C49009A6EE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5AC-482D-A13C-9C49009A6EEF}"/>
              </c:ext>
            </c:extLst>
          </c:dPt>
          <c:dLbls>
            <c:dLbl>
              <c:idx val="0"/>
              <c:layout>
                <c:manualLayout>
                  <c:x val="-0.16022505767406048"/>
                  <c:y val="1.344913277041124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5AC-482D-A13C-9C49009A6EEF}"/>
                </c:ext>
              </c:extLst>
            </c:dLbl>
            <c:dLbl>
              <c:idx val="1"/>
              <c:layout>
                <c:manualLayout>
                  <c:x val="0.1957187809780187"/>
                  <c:y val="-0.1149171416711717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5AC-482D-A13C-9C49009A6EEF}"/>
                </c:ext>
              </c:extLst>
            </c:dLbl>
            <c:dLbl>
              <c:idx val="2"/>
              <c:layout>
                <c:manualLayout>
                  <c:x val="-2.1746985942989835E-2"/>
                  <c:y val="1.573102615286538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5AC-482D-A13C-9C49009A6EE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(グラフ入り)'!$C$296:$D$299</c:f>
              <c:strCache>
                <c:ptCount val="4"/>
                <c:pt idx="0">
                  <c:v>満足</c:v>
                </c:pt>
                <c:pt idx="1">
                  <c:v>どちらかというと満足</c:v>
                </c:pt>
                <c:pt idx="2">
                  <c:v>どちらかというと不満</c:v>
                </c:pt>
                <c:pt idx="3">
                  <c:v>不満</c:v>
                </c:pt>
              </c:strCache>
            </c:strRef>
          </c:cat>
          <c:val>
            <c:numRef>
              <c:f>'H29結果 (グラフ入り)'!$E$296:$E$299</c:f>
              <c:numCache>
                <c:formatCode>General</c:formatCode>
                <c:ptCount val="4"/>
                <c:pt idx="0">
                  <c:v>160</c:v>
                </c:pt>
                <c:pt idx="1">
                  <c:v>180</c:v>
                </c:pt>
                <c:pt idx="2">
                  <c:v>21</c:v>
                </c:pt>
                <c:pt idx="3">
                  <c:v>7</c:v>
                </c:pt>
              </c:numCache>
            </c:numRef>
          </c:val>
          <c:extLst>
            <c:ext xmlns:c16="http://schemas.microsoft.com/office/drawing/2014/chart" uri="{C3380CC4-5D6E-409C-BE32-E72D297353CC}">
              <c16:uniqueId val="{00000008-25AC-482D-A13C-9C49009A6EEF}"/>
            </c:ext>
          </c:extLst>
        </c:ser>
        <c:ser>
          <c:idx val="1"/>
          <c:order val="1"/>
          <c:tx>
            <c:strRef>
              <c:f>'H29結果 (グラフ入り)'!$F$295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25AC-482D-A13C-9C49009A6EE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25AC-482D-A13C-9C49009A6EE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25AC-482D-A13C-9C49009A6EE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25AC-482D-A13C-9C49009A6E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(グラフ入り)'!$C$296:$D$299</c:f>
              <c:strCache>
                <c:ptCount val="4"/>
                <c:pt idx="0">
                  <c:v>満足</c:v>
                </c:pt>
                <c:pt idx="1">
                  <c:v>どちらかというと満足</c:v>
                </c:pt>
                <c:pt idx="2">
                  <c:v>どちらかというと不満</c:v>
                </c:pt>
                <c:pt idx="3">
                  <c:v>不満</c:v>
                </c:pt>
              </c:strCache>
            </c:strRef>
          </c:cat>
          <c:val>
            <c:numRef>
              <c:f>'H29結果 (グラフ入り)'!$F$296:$F$299</c:f>
              <c:numCache>
                <c:formatCode>\(0.0%\)</c:formatCode>
                <c:ptCount val="4"/>
                <c:pt idx="0">
                  <c:v>0.435</c:v>
                </c:pt>
                <c:pt idx="1">
                  <c:v>0.48899999999999999</c:v>
                </c:pt>
                <c:pt idx="2">
                  <c:v>5.7000000000000002E-2</c:v>
                </c:pt>
                <c:pt idx="3">
                  <c:v>1.9E-2</c:v>
                </c:pt>
              </c:numCache>
            </c:numRef>
          </c:val>
          <c:extLst>
            <c:ext xmlns:c16="http://schemas.microsoft.com/office/drawing/2014/chart" uri="{C3380CC4-5D6E-409C-BE32-E72D297353CC}">
              <c16:uniqueId val="{00000011-25AC-482D-A13C-9C49009A6EE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(グラフ入り)'!$E$305</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91C-4660-92C7-837658812D7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91C-4660-92C7-837658812D7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91C-4660-92C7-837658812D7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91C-4660-92C7-837658812D7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91C-4660-92C7-837658812D7F}"/>
              </c:ext>
            </c:extLst>
          </c:dPt>
          <c:dLbls>
            <c:dLbl>
              <c:idx val="0"/>
              <c:layout>
                <c:manualLayout>
                  <c:x val="-4.477175085446948E-2"/>
                  <c:y val="3.926462192897811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91C-4660-92C7-837658812D7F}"/>
                </c:ext>
              </c:extLst>
            </c:dLbl>
            <c:dLbl>
              <c:idx val="1"/>
              <c:layout>
                <c:manualLayout>
                  <c:x val="-0.16403338005798107"/>
                  <c:y val="-7.4172851231945211E-2"/>
                </c:manualLayout>
              </c:layout>
              <c:tx>
                <c:rich>
                  <a:bodyPr/>
                  <a:lstStyle/>
                  <a:p>
                    <a:r>
                      <a:rPr lang="ja-JP" altLang="en-US" baseline="0"/>
                      <a:t>仕事の</a:t>
                    </a:r>
                  </a:p>
                  <a:p>
                    <a:r>
                      <a:rPr lang="ja-JP" altLang="en-US" baseline="0"/>
                      <a:t>やりがい
</a:t>
                    </a:r>
                    <a:fld id="{6565ACDE-ABCB-46DD-9CF2-FD0F2F335E4F}"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491C-4660-92C7-837658812D7F}"/>
                </c:ext>
              </c:extLst>
            </c:dLbl>
            <c:dLbl>
              <c:idx val="2"/>
              <c:layout>
                <c:manualLayout>
                  <c:x val="0.10772373217674663"/>
                  <c:y val="-8.3232713108583961E-2"/>
                </c:manualLayout>
              </c:layout>
              <c:tx>
                <c:rich>
                  <a:bodyPr/>
                  <a:lstStyle/>
                  <a:p>
                    <a:r>
                      <a:rPr lang="ja-JP" altLang="en-US" baseline="0"/>
                      <a:t>職場の</a:t>
                    </a:r>
                  </a:p>
                  <a:p>
                    <a:r>
                      <a:rPr lang="ja-JP" altLang="en-US" baseline="0"/>
                      <a:t>雰囲気
</a:t>
                    </a:r>
                    <a:fld id="{36A8A254-4213-44EC-9F61-178082FA9338}"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491C-4660-92C7-837658812D7F}"/>
                </c:ext>
              </c:extLst>
            </c:dLbl>
            <c:dLbl>
              <c:idx val="3"/>
              <c:layout>
                <c:manualLayout>
                  <c:x val="1.9868404884242706E-2"/>
                  <c:y val="3.188861214818707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0590892334578817"/>
                      <c:h val="0.26626890102506329"/>
                    </c:manualLayout>
                  </c15:layout>
                </c:ext>
                <c:ext xmlns:c16="http://schemas.microsoft.com/office/drawing/2014/chart" uri="{C3380CC4-5D6E-409C-BE32-E72D297353CC}">
                  <c16:uniqueId val="{00000007-491C-4660-92C7-837658812D7F}"/>
                </c:ext>
              </c:extLst>
            </c:dLbl>
            <c:dLbl>
              <c:idx val="4"/>
              <c:layout>
                <c:manualLayout>
                  <c:x val="5.6608105486372393E-2"/>
                  <c:y val="3.612678653524568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91C-4660-92C7-837658812D7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(グラフ入り)'!$C$306:$D$310</c:f>
              <c:strCache>
                <c:ptCount val="5"/>
                <c:pt idx="0">
                  <c:v>業務量全般について</c:v>
                </c:pt>
                <c:pt idx="1">
                  <c:v>仕事のやりがい</c:v>
                </c:pt>
                <c:pt idx="2">
                  <c:v>職場の雰囲気</c:v>
                </c:pt>
                <c:pt idx="3">
                  <c:v>給与等（給与・手当等）</c:v>
                </c:pt>
                <c:pt idx="4">
                  <c:v>研修環境について</c:v>
                </c:pt>
              </c:strCache>
            </c:strRef>
          </c:cat>
          <c:val>
            <c:numRef>
              <c:f>'H29結果 (グラフ入り)'!$E$306:$E$310</c:f>
              <c:numCache>
                <c:formatCode>General</c:formatCode>
                <c:ptCount val="5"/>
                <c:pt idx="0">
                  <c:v>59</c:v>
                </c:pt>
                <c:pt idx="1">
                  <c:v>110</c:v>
                </c:pt>
                <c:pt idx="2">
                  <c:v>104</c:v>
                </c:pt>
                <c:pt idx="3">
                  <c:v>32</c:v>
                </c:pt>
                <c:pt idx="4">
                  <c:v>86</c:v>
                </c:pt>
              </c:numCache>
            </c:numRef>
          </c:val>
          <c:extLst>
            <c:ext xmlns:c16="http://schemas.microsoft.com/office/drawing/2014/chart" uri="{C3380CC4-5D6E-409C-BE32-E72D297353CC}">
              <c16:uniqueId val="{0000000A-491C-4660-92C7-837658812D7F}"/>
            </c:ext>
          </c:extLst>
        </c:ser>
        <c:ser>
          <c:idx val="1"/>
          <c:order val="1"/>
          <c:tx>
            <c:strRef>
              <c:f>'H29結果 (グラフ入り)'!$F$305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91C-4660-92C7-837658812D7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91C-4660-92C7-837658812D7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91C-4660-92C7-837658812D7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91C-4660-92C7-837658812D7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91C-4660-92C7-837658812D7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(グラフ入り)'!$C$306:$D$310</c:f>
              <c:strCache>
                <c:ptCount val="5"/>
                <c:pt idx="0">
                  <c:v>業務量全般について</c:v>
                </c:pt>
                <c:pt idx="1">
                  <c:v>仕事のやりがい</c:v>
                </c:pt>
                <c:pt idx="2">
                  <c:v>職場の雰囲気</c:v>
                </c:pt>
                <c:pt idx="3">
                  <c:v>給与等（給与・手当等）</c:v>
                </c:pt>
                <c:pt idx="4">
                  <c:v>研修環境について</c:v>
                </c:pt>
              </c:strCache>
            </c:strRef>
          </c:cat>
          <c:val>
            <c:numRef>
              <c:f>'H29結果 (グラフ入り)'!$F$306:$F$310</c:f>
              <c:numCache>
                <c:formatCode>\(0.0%\)</c:formatCode>
                <c:ptCount val="5"/>
                <c:pt idx="0">
                  <c:v>0.151</c:v>
                </c:pt>
                <c:pt idx="1">
                  <c:v>0.28100000000000003</c:v>
                </c:pt>
                <c:pt idx="2">
                  <c:v>0.26600000000000001</c:v>
                </c:pt>
                <c:pt idx="3">
                  <c:v>8.2000000000000003E-2</c:v>
                </c:pt>
                <c:pt idx="4">
                  <c:v>0.22</c:v>
                </c:pt>
              </c:numCache>
            </c:numRef>
          </c:val>
          <c:extLst>
            <c:ext xmlns:c16="http://schemas.microsoft.com/office/drawing/2014/chart" uri="{C3380CC4-5D6E-409C-BE32-E72D297353CC}">
              <c16:uniqueId val="{00000015-491C-4660-92C7-837658812D7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D7D-4B8D-8C80-38F0307ABC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D7D-4B8D-8C80-38F0307ABC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D7D-4B8D-8C80-38F0307ABC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D7D-4B8D-8C80-38F0307ABCB2}"/>
              </c:ext>
            </c:extLst>
          </c:dPt>
          <c:dLbls>
            <c:dLbl>
              <c:idx val="0"/>
              <c:layout>
                <c:manualLayout>
                  <c:x val="-3.1315523059448139E-2"/>
                  <c:y val="2.8180144609831998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187288304323088"/>
                      <c:h val="0.20055337978963636"/>
                    </c:manualLayout>
                  </c15:layout>
                </c:ext>
                <c:ext xmlns:c16="http://schemas.microsoft.com/office/drawing/2014/chart" uri="{C3380CC4-5D6E-409C-BE32-E72D297353CC}">
                  <c16:uniqueId val="{00000001-AD7D-4B8D-8C80-38F0307ABCB2}"/>
                </c:ext>
              </c:extLst>
            </c:dLbl>
            <c:dLbl>
              <c:idx val="1"/>
              <c:layout>
                <c:manualLayout>
                  <c:x val="6.2007536930870903E-2"/>
                  <c:y val="0.1260692418388592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717446118414334"/>
                      <c:h val="0.22152808132679025"/>
                    </c:manualLayout>
                  </c15:layout>
                </c:ext>
                <c:ext xmlns:c16="http://schemas.microsoft.com/office/drawing/2014/chart" uri="{C3380CC4-5D6E-409C-BE32-E72D297353CC}">
                  <c16:uniqueId val="{00000003-AD7D-4B8D-8C80-38F0307ABCB2}"/>
                </c:ext>
              </c:extLst>
            </c:dLbl>
            <c:dLbl>
              <c:idx val="2"/>
              <c:layout>
                <c:manualLayout>
                  <c:x val="6.3802761452914969E-2"/>
                  <c:y val="-5.678363687011209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717446118414334"/>
                      <c:h val="0.3141338659402777"/>
                    </c:manualLayout>
                  </c15:layout>
                </c:ext>
                <c:ext xmlns:c16="http://schemas.microsoft.com/office/drawing/2014/chart" uri="{C3380CC4-5D6E-409C-BE32-E72D297353CC}">
                  <c16:uniqueId val="{00000005-AD7D-4B8D-8C80-38F0307ABCB2}"/>
                </c:ext>
              </c:extLst>
            </c:dLbl>
            <c:dLbl>
              <c:idx val="3"/>
              <c:layout>
                <c:manualLayout>
                  <c:x val="1.9550778196696973E-2"/>
                  <c:y val="2.29367444840939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D7D-4B8D-8C80-38F0307ABCB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(グラフ入り)'!$M$382:$M$385</c:f>
              <c:strCache>
                <c:ptCount val="4"/>
                <c:pt idx="0">
                  <c:v>道内（札幌）</c:v>
                </c:pt>
                <c:pt idx="1">
                  <c:v>道内（旭川）</c:v>
                </c:pt>
                <c:pt idx="2">
                  <c:v>道内（札幌・旭川以外）</c:v>
                </c:pt>
                <c:pt idx="3">
                  <c:v>道外</c:v>
                </c:pt>
              </c:strCache>
            </c:strRef>
          </c:cat>
          <c:val>
            <c:numRef>
              <c:f>'H29結果 (グラフ入り)'!$N$382:$N$385</c:f>
              <c:numCache>
                <c:formatCode>General</c:formatCode>
                <c:ptCount val="4"/>
                <c:pt idx="0">
                  <c:v>9.6000000000000002E-2</c:v>
                </c:pt>
                <c:pt idx="1">
                  <c:v>3.1E-2</c:v>
                </c:pt>
                <c:pt idx="2">
                  <c:v>0.77700000000000002</c:v>
                </c:pt>
                <c:pt idx="3">
                  <c:v>9.6000000000000002E-2</c:v>
                </c:pt>
              </c:numCache>
            </c:numRef>
          </c:val>
          <c:extLst>
            <c:ext xmlns:c16="http://schemas.microsoft.com/office/drawing/2014/chart" uri="{C3380CC4-5D6E-409C-BE32-E72D297353CC}">
              <c16:uniqueId val="{00000008-AD7D-4B8D-8C80-38F0307ABCB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917-48D2-9A7A-D6931D26198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917-48D2-9A7A-D6931D26198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917-48D2-9A7A-D6931D26198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917-48D2-9A7A-D6931D261981}"/>
              </c:ext>
            </c:extLst>
          </c:dPt>
          <c:dLbls>
            <c:dLbl>
              <c:idx val="0"/>
              <c:layout>
                <c:manualLayout>
                  <c:x val="-3.8851249081679473E-2"/>
                  <c:y val="3.91076338004287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917-48D2-9A7A-D6931D261981}"/>
                </c:ext>
              </c:extLst>
            </c:dLbl>
            <c:dLbl>
              <c:idx val="1"/>
              <c:layout>
                <c:manualLayout>
                  <c:x val="-4.0948288196187919E-2"/>
                  <c:y val="-0.1216141822013417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4917-48D2-9A7A-D6931D261981}"/>
                </c:ext>
              </c:extLst>
            </c:dLbl>
            <c:dLbl>
              <c:idx val="3"/>
              <c:delete val="1"/>
              <c:extLst>
                <c:ext xmlns:c15="http://schemas.microsoft.com/office/drawing/2012/chart" uri="{CE6537A1-D6FC-4f65-9D91-7224C49458BB}"/>
                <c:ext xmlns:c16="http://schemas.microsoft.com/office/drawing/2014/chart" uri="{C3380CC4-5D6E-409C-BE32-E72D297353CC}">
                  <c16:uniqueId val="{00000007-4917-48D2-9A7A-D6931D26198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(グラフ入り)'!$M$392:$M$395</c:f>
              <c:strCache>
                <c:ptCount val="4"/>
                <c:pt idx="0">
                  <c:v>200床以上の病院</c:v>
                </c:pt>
                <c:pt idx="1">
                  <c:v>200床未満の病院</c:v>
                </c:pt>
                <c:pt idx="2">
                  <c:v>診療所</c:v>
                </c:pt>
                <c:pt idx="3">
                  <c:v>その他</c:v>
                </c:pt>
              </c:strCache>
            </c:strRef>
          </c:cat>
          <c:val>
            <c:numRef>
              <c:f>'H29結果 (グラフ入り)'!$N$392:$N$395</c:f>
              <c:numCache>
                <c:formatCode>General</c:formatCode>
                <c:ptCount val="4"/>
                <c:pt idx="0">
                  <c:v>0.17499999999999999</c:v>
                </c:pt>
                <c:pt idx="1">
                  <c:v>0.626</c:v>
                </c:pt>
                <c:pt idx="2">
                  <c:v>0.19900000000000001</c:v>
                </c:pt>
                <c:pt idx="3">
                  <c:v>0</c:v>
                </c:pt>
              </c:numCache>
            </c:numRef>
          </c:val>
          <c:extLst>
            <c:ext xmlns:c16="http://schemas.microsoft.com/office/drawing/2014/chart" uri="{C3380CC4-5D6E-409C-BE32-E72D297353CC}">
              <c16:uniqueId val="{00000008-4917-48D2-9A7A-D6931D26198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(グラフ入り)'!$E$401</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7D-414D-BD53-8B51F1C990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7D-414D-BD53-8B51F1C990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7D-414D-BD53-8B51F1C9906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7D-414D-BD53-8B51F1C99067}"/>
              </c:ext>
            </c:extLst>
          </c:dPt>
          <c:dLbls>
            <c:dLbl>
              <c:idx val="0"/>
              <c:layout>
                <c:manualLayout>
                  <c:x val="-0.14825406884927012"/>
                  <c:y val="-0.14433677553325838"/>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592792333972975"/>
                      <c:h val="0.26138001424738255"/>
                    </c:manualLayout>
                  </c15:layout>
                </c:ext>
                <c:ext xmlns:c16="http://schemas.microsoft.com/office/drawing/2014/chart" uri="{C3380CC4-5D6E-409C-BE32-E72D297353CC}">
                  <c16:uniqueId val="{00000001-547D-414D-BD53-8B51F1C99067}"/>
                </c:ext>
              </c:extLst>
            </c:dLbl>
            <c:dLbl>
              <c:idx val="1"/>
              <c:layout>
                <c:manualLayout>
                  <c:x val="-5.7749847667724757E-3"/>
                  <c:y val="8.2150914353852592E-2"/>
                </c:manualLayout>
              </c:layout>
              <c:tx>
                <c:rich>
                  <a:bodyPr/>
                  <a:lstStyle/>
                  <a:p>
                    <a:r>
                      <a:rPr lang="ja-JP" altLang="en-US" baseline="0"/>
                      <a:t>取得希望なし
</a:t>
                    </a:r>
                    <a:fld id="{E72E1793-0CD1-44C1-96C1-0EF3B8DA67A9}"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589118170436322"/>
                      <c:h val="0.26218376921442316"/>
                    </c:manualLayout>
                  </c15:layout>
                  <c15:dlblFieldTable/>
                  <c15:showDataLabelsRange val="0"/>
                </c:ext>
                <c:ext xmlns:c16="http://schemas.microsoft.com/office/drawing/2014/chart" uri="{C3380CC4-5D6E-409C-BE32-E72D297353CC}">
                  <c16:uniqueId val="{00000003-547D-414D-BD53-8B51F1C99067}"/>
                </c:ext>
              </c:extLst>
            </c:dLbl>
            <c:dLbl>
              <c:idx val="2"/>
              <c:layout>
                <c:manualLayout>
                  <c:x val="2.7829060450903543E-4"/>
                  <c:y val="2.239943979379831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547D-414D-BD53-8B51F1C99067}"/>
                </c:ext>
              </c:extLst>
            </c:dLbl>
            <c:dLbl>
              <c:idx val="3"/>
              <c:delete val="1"/>
              <c:extLst>
                <c:ext xmlns:c15="http://schemas.microsoft.com/office/drawing/2012/chart" uri="{CE6537A1-D6FC-4f65-9D91-7224C49458BB}"/>
                <c:ext xmlns:c16="http://schemas.microsoft.com/office/drawing/2014/chart" uri="{C3380CC4-5D6E-409C-BE32-E72D297353CC}">
                  <c16:uniqueId val="{00000007-547D-414D-BD53-8B51F1C9906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(グラフ入り)'!$B$402:$C$405</c:f>
              <c:strCache>
                <c:ptCount val="4"/>
                <c:pt idx="0">
                  <c:v>取得希望あり</c:v>
                </c:pt>
                <c:pt idx="1">
                  <c:v>取得希望なし</c:v>
                </c:pt>
                <c:pt idx="2">
                  <c:v>未定</c:v>
                </c:pt>
                <c:pt idx="3">
                  <c:v>その他</c:v>
                </c:pt>
              </c:strCache>
            </c:strRef>
          </c:cat>
          <c:val>
            <c:numRef>
              <c:f>'H29結果 (グラフ入り)'!$E$402:$E$405</c:f>
              <c:numCache>
                <c:formatCode>General</c:formatCode>
                <c:ptCount val="4"/>
                <c:pt idx="0">
                  <c:v>338</c:v>
                </c:pt>
                <c:pt idx="1">
                  <c:v>9</c:v>
                </c:pt>
                <c:pt idx="2">
                  <c:v>22</c:v>
                </c:pt>
                <c:pt idx="3">
                  <c:v>0</c:v>
                </c:pt>
              </c:numCache>
            </c:numRef>
          </c:val>
          <c:extLst>
            <c:ext xmlns:c16="http://schemas.microsoft.com/office/drawing/2014/chart" uri="{C3380CC4-5D6E-409C-BE32-E72D297353CC}">
              <c16:uniqueId val="{00000008-547D-414D-BD53-8B51F1C99067}"/>
            </c:ext>
          </c:extLst>
        </c:ser>
        <c:ser>
          <c:idx val="1"/>
          <c:order val="1"/>
          <c:tx>
            <c:strRef>
              <c:f>'H29結果 (グラフ入り)'!$F$401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547D-414D-BD53-8B51F1C990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547D-414D-BD53-8B51F1C990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547D-414D-BD53-8B51F1C9906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547D-414D-BD53-8B51F1C9906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(グラフ入り)'!$B$402:$C$405</c:f>
              <c:strCache>
                <c:ptCount val="4"/>
                <c:pt idx="0">
                  <c:v>取得希望あり</c:v>
                </c:pt>
                <c:pt idx="1">
                  <c:v>取得希望なし</c:v>
                </c:pt>
                <c:pt idx="2">
                  <c:v>未定</c:v>
                </c:pt>
                <c:pt idx="3">
                  <c:v>その他</c:v>
                </c:pt>
              </c:strCache>
            </c:strRef>
          </c:cat>
          <c:val>
            <c:numRef>
              <c:f>'H29結果 (グラフ入り)'!$F$402:$F$405</c:f>
              <c:numCache>
                <c:formatCode>\(0.0%\)</c:formatCode>
                <c:ptCount val="4"/>
                <c:pt idx="0">
                  <c:v>0.91600000000000004</c:v>
                </c:pt>
                <c:pt idx="1">
                  <c:v>2.4E-2</c:v>
                </c:pt>
                <c:pt idx="2">
                  <c:v>0.06</c:v>
                </c:pt>
                <c:pt idx="3">
                  <c:v>0</c:v>
                </c:pt>
              </c:numCache>
            </c:numRef>
          </c:val>
          <c:extLst>
            <c:ext xmlns:c16="http://schemas.microsoft.com/office/drawing/2014/chart" uri="{C3380CC4-5D6E-409C-BE32-E72D297353CC}">
              <c16:uniqueId val="{00000011-547D-414D-BD53-8B51F1C9906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013901136905964"/>
          <c:y val="0.32718570650316431"/>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E1-4E07-828C-527DAFB54A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E1-4E07-828C-527DAFB54A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E1-4E07-828C-527DAFB54A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E1-4E07-828C-527DAFB54A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E1-4E07-828C-527DAFB54A7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5E1-4E07-828C-527DAFB54A7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5E1-4E07-828C-527DAFB54A7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5E1-4E07-828C-527DAFB54A7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5E1-4E07-828C-527DAFB54A7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5E1-4E07-828C-527DAFB54A7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5E1-4E07-828C-527DAFB54A75}"/>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5E1-4E07-828C-527DAFB54A75}"/>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5E1-4E07-828C-527DAFB54A75}"/>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5E1-4E07-828C-527DAFB54A75}"/>
              </c:ext>
            </c:extLst>
          </c:dPt>
          <c:dLbls>
            <c:dLbl>
              <c:idx val="0"/>
              <c:layout>
                <c:manualLayout>
                  <c:x val="-0.17873126555313054"/>
                  <c:y val="0.1391798516429407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361164949914315"/>
                      <c:h val="0.15170221543151402"/>
                    </c:manualLayout>
                  </c15:layout>
                </c:ext>
                <c:ext xmlns:c16="http://schemas.microsoft.com/office/drawing/2014/chart" uri="{C3380CC4-5D6E-409C-BE32-E72D297353CC}">
                  <c16:uniqueId val="{00000001-B5E1-4E07-828C-527DAFB54A75}"/>
                </c:ext>
              </c:extLst>
            </c:dLbl>
            <c:dLbl>
              <c:idx val="1"/>
              <c:layout>
                <c:manualLayout>
                  <c:x val="-0.12276672931275551"/>
                  <c:y val="-0.1240820879107043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5E1-4E07-828C-527DAFB54A75}"/>
                </c:ext>
              </c:extLst>
            </c:dLbl>
            <c:dLbl>
              <c:idx val="2"/>
              <c:layout>
                <c:manualLayout>
                  <c:x val="7.8723492201045256E-2"/>
                  <c:y val="-4.5353405257894256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5E1-4E07-828C-527DAFB54A75}"/>
                </c:ext>
              </c:extLst>
            </c:dLbl>
            <c:dLbl>
              <c:idx val="3"/>
              <c:layout>
                <c:manualLayout>
                  <c:x val="9.2422688563938774E-3"/>
                  <c:y val="8.287075131220231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B5E1-4E07-828C-527DAFB54A75}"/>
                </c:ext>
              </c:extLst>
            </c:dLbl>
            <c:dLbl>
              <c:idx val="4"/>
              <c:layout>
                <c:manualLayout>
                  <c:x val="-8.0238267636512303E-3"/>
                  <c:y val="0.12400913634980014"/>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1024038371569109"/>
                      <c:h val="0.12975502841160871"/>
                    </c:manualLayout>
                  </c15:layout>
                </c:ext>
                <c:ext xmlns:c16="http://schemas.microsoft.com/office/drawing/2014/chart" uri="{C3380CC4-5D6E-409C-BE32-E72D297353CC}">
                  <c16:uniqueId val="{00000009-B5E1-4E07-828C-527DAFB54A75}"/>
                </c:ext>
              </c:extLst>
            </c:dLbl>
            <c:dLbl>
              <c:idx val="5"/>
              <c:layout>
                <c:manualLayout>
                  <c:x val="-3.0980715300568586E-2"/>
                  <c:y val="9.943186657492791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B5E1-4E07-828C-527DAFB54A75}"/>
                </c:ext>
              </c:extLst>
            </c:dLbl>
            <c:dLbl>
              <c:idx val="6"/>
              <c:layout>
                <c:manualLayout>
                  <c:x val="-4.8792590720468432E-2"/>
                  <c:y val="6.014911743423800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B5E1-4E07-828C-527DAFB54A75}"/>
                </c:ext>
              </c:extLst>
            </c:dLbl>
            <c:dLbl>
              <c:idx val="7"/>
              <c:layout>
                <c:manualLayout>
                  <c:x val="-2.4294398641760955E-2"/>
                  <c:y val="3.510253829463197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683826924053734"/>
                      <c:h val="0.11721377868594858"/>
                    </c:manualLayout>
                  </c15:layout>
                </c:ext>
                <c:ext xmlns:c16="http://schemas.microsoft.com/office/drawing/2014/chart" uri="{C3380CC4-5D6E-409C-BE32-E72D297353CC}">
                  <c16:uniqueId val="{0000000F-B5E1-4E07-828C-527DAFB54A75}"/>
                </c:ext>
              </c:extLst>
            </c:dLbl>
            <c:dLbl>
              <c:idx val="8"/>
              <c:layout>
                <c:manualLayout>
                  <c:x val="-0.11984884326145999"/>
                  <c:y val="-4.487372714338727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B5E1-4E07-828C-527DAFB54A75}"/>
                </c:ext>
              </c:extLst>
            </c:dLbl>
            <c:dLbl>
              <c:idx val="9"/>
              <c:layout>
                <c:manualLayout>
                  <c:x val="-5.2233635705761776E-2"/>
                  <c:y val="-0.10769662420663635"/>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9903756441548607"/>
                      <c:h val="0.11522273185450273"/>
                    </c:manualLayout>
                  </c15:layout>
                </c:ext>
                <c:ext xmlns:c16="http://schemas.microsoft.com/office/drawing/2014/chart" uri="{C3380CC4-5D6E-409C-BE32-E72D297353CC}">
                  <c16:uniqueId val="{00000013-B5E1-4E07-828C-527DAFB54A75}"/>
                </c:ext>
              </c:extLst>
            </c:dLbl>
            <c:dLbl>
              <c:idx val="10"/>
              <c:layout>
                <c:manualLayout>
                  <c:x val="-5.7374124649607929E-2"/>
                  <c:y val="-0.19845145190887448"/>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732352382912855"/>
                      <c:h val="0.15389693413350455"/>
                    </c:manualLayout>
                  </c15:layout>
                </c:ext>
                <c:ext xmlns:c16="http://schemas.microsoft.com/office/drawing/2014/chart" uri="{C3380CC4-5D6E-409C-BE32-E72D297353CC}">
                  <c16:uniqueId val="{00000015-B5E1-4E07-828C-527DAFB54A75}"/>
                </c:ext>
              </c:extLst>
            </c:dLbl>
            <c:dLbl>
              <c:idx val="11"/>
              <c:layout>
                <c:manualLayout>
                  <c:x val="0.10449585596019714"/>
                  <c:y val="-0.1525122122887953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B5E1-4E07-828C-527DAFB54A75}"/>
                </c:ext>
              </c:extLst>
            </c:dLbl>
            <c:dLbl>
              <c:idx val="12"/>
              <c:layout>
                <c:manualLayout>
                  <c:x val="0.20779876971279923"/>
                  <c:y val="-8.424510440713836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9-B5E1-4E07-828C-527DAFB54A75}"/>
                </c:ext>
              </c:extLst>
            </c:dLbl>
            <c:dLbl>
              <c:idx val="13"/>
              <c:layout>
                <c:manualLayout>
                  <c:x val="0.10097543230016974"/>
                  <c:y val="1.799150898143574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B-B5E1-4E07-828C-527DAFB54A7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(グラフ入り)'!$M$438:$M$451</c:f>
              <c:strCache>
                <c:ptCount val="14"/>
                <c:pt idx="0">
                  <c:v>専門医取得に繋がる</c:v>
                </c:pt>
                <c:pt idx="1">
                  <c:v>優れた指導者がいる</c:v>
                </c:pt>
                <c:pt idx="2">
                  <c:v>高度な技術や知識を取得できる</c:v>
                </c:pt>
                <c:pt idx="3">
                  <c:v>出身大学である</c:v>
                </c:pt>
                <c:pt idx="4">
                  <c:v>病院の施設・設備が充実している</c:v>
                </c:pt>
                <c:pt idx="5">
                  <c:v>臨床研修を受けた病院である</c:v>
                </c:pt>
                <c:pt idx="6">
                  <c:v>大学からの派遣</c:v>
                </c:pt>
                <c:pt idx="7">
                  <c:v>臨床研究が優れている</c:v>
                </c:pt>
                <c:pt idx="8">
                  <c:v>処遇が良い</c:v>
                </c:pt>
                <c:pt idx="9">
                  <c:v>先輩医師からの紹介</c:v>
                </c:pt>
                <c:pt idx="10">
                  <c:v>出産・育児・教育の環境が整っている</c:v>
                </c:pt>
                <c:pt idx="11">
                  <c:v>医師不足地域での医療への情熱</c:v>
                </c:pt>
                <c:pt idx="12">
                  <c:v>労働環境が良い</c:v>
                </c:pt>
                <c:pt idx="13">
                  <c:v>その他</c:v>
                </c:pt>
              </c:strCache>
            </c:strRef>
          </c:cat>
          <c:val>
            <c:numRef>
              <c:f>'H29結果 (グラフ入り)'!$N$438:$N$451</c:f>
              <c:numCache>
                <c:formatCode>General</c:formatCode>
                <c:ptCount val="14"/>
                <c:pt idx="0">
                  <c:v>0.307</c:v>
                </c:pt>
                <c:pt idx="1">
                  <c:v>0.17</c:v>
                </c:pt>
                <c:pt idx="2">
                  <c:v>0.15</c:v>
                </c:pt>
                <c:pt idx="3">
                  <c:v>0.105</c:v>
                </c:pt>
                <c:pt idx="4">
                  <c:v>6.0999999999999999E-2</c:v>
                </c:pt>
                <c:pt idx="5">
                  <c:v>4.4999999999999998E-2</c:v>
                </c:pt>
                <c:pt idx="6">
                  <c:v>3.9E-2</c:v>
                </c:pt>
                <c:pt idx="7">
                  <c:v>3.4000000000000002E-2</c:v>
                </c:pt>
                <c:pt idx="8">
                  <c:v>2.4E-2</c:v>
                </c:pt>
                <c:pt idx="9">
                  <c:v>0.01</c:v>
                </c:pt>
                <c:pt idx="10">
                  <c:v>0.01</c:v>
                </c:pt>
                <c:pt idx="11">
                  <c:v>8.9999999999999993E-3</c:v>
                </c:pt>
                <c:pt idx="12">
                  <c:v>0.01</c:v>
                </c:pt>
                <c:pt idx="13">
                  <c:v>2.5999999999999999E-2</c:v>
                </c:pt>
              </c:numCache>
            </c:numRef>
          </c:val>
          <c:extLst>
            <c:ext xmlns:c16="http://schemas.microsoft.com/office/drawing/2014/chart" uri="{C3380CC4-5D6E-409C-BE32-E72D297353CC}">
              <c16:uniqueId val="{0000001C-B5E1-4E07-828C-527DAFB54A7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312240082587886"/>
          <c:y val="0.12317416100884526"/>
          <c:w val="0.40567005395512001"/>
          <c:h val="0.74462992125984273"/>
        </c:manualLayout>
      </c:layout>
      <c:pieChart>
        <c:varyColors val="1"/>
        <c:ser>
          <c:idx val="0"/>
          <c:order val="0"/>
          <c:tx>
            <c:strRef>
              <c:f>'H29結果 (グラフ入り)'!$F$502</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A3-4F66-A942-FED4C9CDA7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2A3-4F66-A942-FED4C9CDA7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2A3-4F66-A942-FED4C9CDA7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2A3-4F66-A942-FED4C9CDA7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2A3-4F66-A942-FED4C9CDA773}"/>
              </c:ext>
            </c:extLst>
          </c:dPt>
          <c:dLbls>
            <c:dLbl>
              <c:idx val="0"/>
              <c:layout>
                <c:manualLayout>
                  <c:x val="-0.19933083571897489"/>
                  <c:y val="1.6865692222148659E-2"/>
                </c:manualLayout>
              </c:layout>
              <c:tx>
                <c:rich>
                  <a:bodyPr/>
                  <a:lstStyle/>
                  <a:p>
                    <a:r>
                      <a:rPr lang="ja-JP" altLang="en-US" baseline="0"/>
                      <a:t>出身大学</a:t>
                    </a:r>
                  </a:p>
                  <a:p>
                    <a:r>
                      <a:rPr lang="ja-JP" altLang="en-US" baseline="0"/>
                      <a:t>の講座に</a:t>
                    </a:r>
                  </a:p>
                  <a:p>
                    <a:r>
                      <a:rPr lang="ja-JP" altLang="en-US" baseline="0"/>
                      <a:t>所属予定
</a:t>
                    </a:r>
                    <a:fld id="{D7213126-175E-4407-A400-F5E9E700C97D}"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82A3-4F66-A942-FED4C9CDA773}"/>
                </c:ext>
              </c:extLst>
            </c:dLbl>
            <c:dLbl>
              <c:idx val="1"/>
              <c:layout>
                <c:manualLayout>
                  <c:x val="1.6248614318739515E-2"/>
                  <c:y val="0"/>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0330746728313784"/>
                      <c:h val="0.26349178220005165"/>
                    </c:manualLayout>
                  </c15:layout>
                </c:ext>
                <c:ext xmlns:c16="http://schemas.microsoft.com/office/drawing/2014/chart" uri="{C3380CC4-5D6E-409C-BE32-E72D297353CC}">
                  <c16:uniqueId val="{00000003-82A3-4F66-A942-FED4C9CDA773}"/>
                </c:ext>
              </c:extLst>
            </c:dLbl>
            <c:dLbl>
              <c:idx val="2"/>
              <c:layout>
                <c:manualLayout>
                  <c:x val="-3.5963553081813744E-3"/>
                  <c:y val="0.132985144392049"/>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470220682623763"/>
                      <c:h val="0.38405900627765543"/>
                    </c:manualLayout>
                  </c15:layout>
                </c:ext>
                <c:ext xmlns:c16="http://schemas.microsoft.com/office/drawing/2014/chart" uri="{C3380CC4-5D6E-409C-BE32-E72D297353CC}">
                  <c16:uniqueId val="{00000005-82A3-4F66-A942-FED4C9CDA773}"/>
                </c:ext>
              </c:extLst>
            </c:dLbl>
            <c:dLbl>
              <c:idx val="3"/>
              <c:layout>
                <c:manualLayout>
                  <c:x val="5.7494222004120885E-3"/>
                  <c:y val="-2.620526654026068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82A3-4F66-A942-FED4C9CDA77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(グラフ入り)'!$B$503:$D$507</c:f>
              <c:strCache>
                <c:ptCount val="5"/>
                <c:pt idx="0">
                  <c:v>出身大学の講座に所属予定</c:v>
                </c:pt>
                <c:pt idx="1">
                  <c:v>出身大学以外の講座に所属予定</c:v>
                </c:pt>
                <c:pt idx="2">
                  <c:v>民間の専門研修プログラムに所属予定</c:v>
                </c:pt>
                <c:pt idx="3">
                  <c:v>その他</c:v>
                </c:pt>
                <c:pt idx="4">
                  <c:v>未定</c:v>
                </c:pt>
              </c:strCache>
            </c:strRef>
          </c:cat>
          <c:val>
            <c:numRef>
              <c:f>'H29結果 (グラフ入り)'!$F$503:$F$507</c:f>
              <c:numCache>
                <c:formatCode>General</c:formatCode>
                <c:ptCount val="5"/>
                <c:pt idx="0">
                  <c:v>178</c:v>
                </c:pt>
                <c:pt idx="1">
                  <c:v>85</c:v>
                </c:pt>
                <c:pt idx="2">
                  <c:v>39</c:v>
                </c:pt>
                <c:pt idx="3">
                  <c:v>2</c:v>
                </c:pt>
                <c:pt idx="4">
                  <c:v>59</c:v>
                </c:pt>
              </c:numCache>
            </c:numRef>
          </c:val>
          <c:extLst>
            <c:ext xmlns:c16="http://schemas.microsoft.com/office/drawing/2014/chart" uri="{C3380CC4-5D6E-409C-BE32-E72D297353CC}">
              <c16:uniqueId val="{0000000A-82A3-4F66-A942-FED4C9CDA773}"/>
            </c:ext>
          </c:extLst>
        </c:ser>
        <c:ser>
          <c:idx val="1"/>
          <c:order val="1"/>
          <c:tx>
            <c:strRef>
              <c:f>'H29結果 (グラフ入り)'!$G$502</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2A3-4F66-A942-FED4C9CDA7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2A3-4F66-A942-FED4C9CDA7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2A3-4F66-A942-FED4C9CDA7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2A3-4F66-A942-FED4C9CDA7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2A3-4F66-A942-FED4C9CDA77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(グラフ入り)'!$B$503:$D$507</c:f>
              <c:strCache>
                <c:ptCount val="5"/>
                <c:pt idx="0">
                  <c:v>出身大学の講座に所属予定</c:v>
                </c:pt>
                <c:pt idx="1">
                  <c:v>出身大学以外の講座に所属予定</c:v>
                </c:pt>
                <c:pt idx="2">
                  <c:v>民間の専門研修プログラムに所属予定</c:v>
                </c:pt>
                <c:pt idx="3">
                  <c:v>その他</c:v>
                </c:pt>
                <c:pt idx="4">
                  <c:v>未定</c:v>
                </c:pt>
              </c:strCache>
            </c:strRef>
          </c:cat>
          <c:val>
            <c:numRef>
              <c:f>'H29結果 (グラフ入り)'!$G$503:$G$507</c:f>
              <c:numCache>
                <c:formatCode>\(0.0%\)</c:formatCode>
                <c:ptCount val="5"/>
                <c:pt idx="0">
                  <c:v>0.49</c:v>
                </c:pt>
                <c:pt idx="1">
                  <c:v>0.23400000000000001</c:v>
                </c:pt>
                <c:pt idx="2">
                  <c:v>0.107</c:v>
                </c:pt>
                <c:pt idx="3">
                  <c:v>6.0000000000000001E-3</c:v>
                </c:pt>
                <c:pt idx="4">
                  <c:v>0.16300000000000001</c:v>
                </c:pt>
              </c:numCache>
            </c:numRef>
          </c:val>
          <c:extLst>
            <c:ext xmlns:c16="http://schemas.microsoft.com/office/drawing/2014/chart" uri="{C3380CC4-5D6E-409C-BE32-E72D297353CC}">
              <c16:uniqueId val="{00000015-82A3-4F66-A942-FED4C9CDA773}"/>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B24-4C6A-B5AF-DA5645D9ED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B24-4C6A-B5AF-DA5645D9ED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B24-4C6A-B5AF-DA5645D9ED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B24-4C6A-B5AF-DA5645D9EDD5}"/>
              </c:ext>
            </c:extLst>
          </c:dPt>
          <c:dLbls>
            <c:dLbl>
              <c:idx val="1"/>
              <c:layout>
                <c:manualLayout>
                  <c:x val="0.18699040548880866"/>
                  <c:y val="-0.1580881421919609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B24-4C6A-B5AF-DA5645D9EDD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(グラフ入り)'!$M$196:$M$199</c:f>
              <c:strCache>
                <c:ptCount val="4"/>
                <c:pt idx="0">
                  <c:v>満足</c:v>
                </c:pt>
                <c:pt idx="1">
                  <c:v>どちらかというと満足</c:v>
                </c:pt>
                <c:pt idx="2">
                  <c:v>どちらかというと不満</c:v>
                </c:pt>
                <c:pt idx="3">
                  <c:v>不満</c:v>
                </c:pt>
              </c:strCache>
            </c:strRef>
          </c:cat>
          <c:val>
            <c:numRef>
              <c:f>'H29結果 (グラフ入り)'!$N$196:$N$199</c:f>
              <c:numCache>
                <c:formatCode>General</c:formatCode>
                <c:ptCount val="4"/>
                <c:pt idx="0">
                  <c:v>0.42599999999999999</c:v>
                </c:pt>
                <c:pt idx="1">
                  <c:v>0.495</c:v>
                </c:pt>
                <c:pt idx="2">
                  <c:v>6.6000000000000003E-2</c:v>
                </c:pt>
                <c:pt idx="3">
                  <c:v>1.3000000000000001E-2</c:v>
                </c:pt>
              </c:numCache>
            </c:numRef>
          </c:val>
          <c:extLst>
            <c:ext xmlns:c16="http://schemas.microsoft.com/office/drawing/2014/chart" uri="{C3380CC4-5D6E-409C-BE32-E72D297353CC}">
              <c16:uniqueId val="{00000008-7B24-4C6A-B5AF-DA5645D9EDD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BB9-435B-BBF6-FECE29EA44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BB9-435B-BBF6-FECE29EA440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BB9-435B-BBF6-FECE29EA440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BB9-435B-BBF6-FECE29EA440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BB9-435B-BBF6-FECE29EA440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BB9-435B-BBF6-FECE29EA440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BB9-435B-BBF6-FECE29EA440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BB9-435B-BBF6-FECE29EA440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BB9-435B-BBF6-FECE29EA440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BB9-435B-BBF6-FECE29EA440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BB9-435B-BBF6-FECE29EA440E}"/>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BB9-435B-BBF6-FECE29EA440E}"/>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BB9-435B-BBF6-FECE29EA440E}"/>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BB9-435B-BBF6-FECE29EA440E}"/>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BB9-435B-BBF6-FECE29EA440E}"/>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BB9-435B-BBF6-FECE29EA440E}"/>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BB9-435B-BBF6-FECE29EA440E}"/>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BB9-435B-BBF6-FECE29EA440E}"/>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BB9-435B-BBF6-FECE29EA440E}"/>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BB9-435B-BBF6-FECE29EA440E}"/>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BBB9-435B-BBF6-FECE29EA440E}"/>
              </c:ext>
            </c:extLst>
          </c:dPt>
          <c:dLbls>
            <c:dLbl>
              <c:idx val="0"/>
              <c:layout>
                <c:manualLayout>
                  <c:x val="-0.10793569414789214"/>
                  <c:y val="8.782442784878856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BB9-435B-BBF6-FECE29EA440E}"/>
                </c:ext>
              </c:extLst>
            </c:dLbl>
            <c:dLbl>
              <c:idx val="1"/>
              <c:layout>
                <c:manualLayout>
                  <c:x val="-7.2159866945867707E-2"/>
                  <c:y val="-6.228705469230658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BB9-435B-BBF6-FECE29EA440E}"/>
                </c:ext>
              </c:extLst>
            </c:dLbl>
            <c:dLbl>
              <c:idx val="4"/>
              <c:layout>
                <c:manualLayout>
                  <c:x val="6.2141245864371815E-2"/>
                  <c:y val="1.158458617327342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BBB9-435B-BBF6-FECE29EA440E}"/>
                </c:ext>
              </c:extLst>
            </c:dLbl>
            <c:dLbl>
              <c:idx val="5"/>
              <c:layout>
                <c:manualLayout>
                  <c:x val="3.6233675194239645E-2"/>
                  <c:y val="1.04442595326407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BBB9-435B-BBF6-FECE29EA440E}"/>
                </c:ext>
              </c:extLst>
            </c:dLbl>
            <c:dLbl>
              <c:idx val="6"/>
              <c:layout>
                <c:manualLayout>
                  <c:x val="2.7035385201008458E-2"/>
                  <c:y val="1.306807503064172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BBB9-435B-BBF6-FECE29EA440E}"/>
                </c:ext>
              </c:extLst>
            </c:dLbl>
            <c:dLbl>
              <c:idx val="7"/>
              <c:layout>
                <c:manualLayout>
                  <c:x val="5.1644996213547258E-3"/>
                  <c:y val="1.9961037333800259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BBB9-435B-BBF6-FECE29EA440E}"/>
                </c:ext>
              </c:extLst>
            </c:dLbl>
            <c:dLbl>
              <c:idx val="8"/>
              <c:layout>
                <c:manualLayout>
                  <c:x val="9.2679240573791143E-4"/>
                  <c:y val="2.048351134664162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BBB9-435B-BBF6-FECE29EA440E}"/>
                </c:ext>
              </c:extLst>
            </c:dLbl>
            <c:dLbl>
              <c:idx val="9"/>
              <c:layout>
                <c:manualLayout>
                  <c:x val="-7.5815896540184094E-3"/>
                  <c:y val="1.156631363861986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BBB9-435B-BBF6-FECE29EA440E}"/>
                </c:ext>
              </c:extLst>
            </c:dLbl>
            <c:dLbl>
              <c:idx val="10"/>
              <c:layout>
                <c:manualLayout>
                  <c:x val="-1.6847262263595973E-2"/>
                  <c:y val="-6.947579110035197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BBB9-435B-BBF6-FECE29EA440E}"/>
                </c:ext>
              </c:extLst>
            </c:dLbl>
            <c:dLbl>
              <c:idx val="11"/>
              <c:layout>
                <c:manualLayout>
                  <c:x val="-2.5762673922332446E-2"/>
                  <c:y val="-3.453207853896829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7-BBB9-435B-BBF6-FECE29EA440E}"/>
                </c:ext>
              </c:extLst>
            </c:dLbl>
            <c:dLbl>
              <c:idx val="13"/>
              <c:layout>
                <c:manualLayout>
                  <c:x val="-1.7914448521530516E-2"/>
                  <c:y val="-4.107946906038212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B-BBB9-435B-BBF6-FECE29EA440E}"/>
                </c:ext>
              </c:extLst>
            </c:dLbl>
            <c:dLbl>
              <c:idx val="14"/>
              <c:layout>
                <c:manualLayout>
                  <c:x val="-8.7195357000016574E-4"/>
                  <c:y val="-0.1091346207906907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D-BBB9-435B-BBF6-FECE29EA440E}"/>
                </c:ext>
              </c:extLst>
            </c:dLbl>
            <c:dLbl>
              <c:idx val="15"/>
              <c:layout>
                <c:manualLayout>
                  <c:x val="8.8436869644871133E-3"/>
                  <c:y val="-3.620873419124557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F-BBB9-435B-BBF6-FECE29EA440E}"/>
                </c:ext>
              </c:extLst>
            </c:dLbl>
            <c:dLbl>
              <c:idx val="16"/>
              <c:layout>
                <c:manualLayout>
                  <c:x val="2.656145543878221E-2"/>
                  <c:y val="-0.1595005533967638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1-BBB9-435B-BBF6-FECE29EA440E}"/>
                </c:ext>
              </c:extLst>
            </c:dLbl>
            <c:dLbl>
              <c:idx val="17"/>
              <c:layout>
                <c:manualLayout>
                  <c:x val="0.15113647456402726"/>
                  <c:y val="-8.511426960462252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564509206089651"/>
                      <c:h val="9.5629611305036485E-2"/>
                    </c:manualLayout>
                  </c15:layout>
                </c:ext>
                <c:ext xmlns:c16="http://schemas.microsoft.com/office/drawing/2014/chart" uri="{C3380CC4-5D6E-409C-BE32-E72D297353CC}">
                  <c16:uniqueId val="{00000023-BBB9-435B-BBF6-FECE29EA440E}"/>
                </c:ext>
              </c:extLst>
            </c:dLbl>
            <c:dLbl>
              <c:idx val="18"/>
              <c:delete val="1"/>
              <c:extLst>
                <c:ext xmlns:c15="http://schemas.microsoft.com/office/drawing/2012/chart" uri="{CE6537A1-D6FC-4f65-9D91-7224C49458BB}"/>
                <c:ext xmlns:c16="http://schemas.microsoft.com/office/drawing/2014/chart" uri="{C3380CC4-5D6E-409C-BE32-E72D297353CC}">
                  <c16:uniqueId val="{00000025-BBB9-435B-BBF6-FECE29EA440E}"/>
                </c:ext>
              </c:extLst>
            </c:dLbl>
            <c:dLbl>
              <c:idx val="19"/>
              <c:layout>
                <c:manualLayout>
                  <c:x val="6.4591625160958413E-2"/>
                  <c:y val="-3.5585259245099346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7-BBB9-435B-BBF6-FECE29EA440E}"/>
                </c:ext>
              </c:extLst>
            </c:dLbl>
            <c:dLbl>
              <c:idx val="20"/>
              <c:layout>
                <c:manualLayout>
                  <c:x val="3.7277060432557803E-2"/>
                  <c:y val="9.7162094650926359E-2"/>
                </c:manualLayout>
              </c:layout>
              <c:tx>
                <c:rich>
                  <a:bodyPr/>
                  <a:lstStyle/>
                  <a:p>
                    <a:fld id="{1A6DB055-C4BD-468C-ACBD-A4325F1E9B50}" type="CATEGORYNAME">
                      <a:rPr lang="ja-JP" altLang="en-US" b="0"/>
                      <a:pPr/>
                      <a:t>[分類名]</a:t>
                    </a:fld>
                    <a:r>
                      <a:rPr lang="ja-JP" altLang="en-US" b="0" baseline="0"/>
                      <a:t>
</a:t>
                    </a:r>
                    <a:fld id="{5CCA8C7F-AD54-43D5-9BAC-070AC3648410}" type="PERCENTAGE">
                      <a:rPr lang="en-US" altLang="ja-JP" b="0" baseline="0"/>
                      <a:pPr/>
                      <a:t>[パーセンテージ]</a:t>
                    </a:fld>
                    <a:endParaRPr lang="ja-JP" altLang="en-US" b="0"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BBB9-435B-BBF6-FECE29EA440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(グラフ入り)'!$M$513:$M$533</c:f>
              <c:strCache>
                <c:ptCount val="21"/>
                <c:pt idx="0">
                  <c:v>内科</c:v>
                </c:pt>
                <c:pt idx="1">
                  <c:v>外科</c:v>
                </c:pt>
                <c:pt idx="2">
                  <c:v>小児科</c:v>
                </c:pt>
                <c:pt idx="3">
                  <c:v>麻酔科</c:v>
                </c:pt>
                <c:pt idx="4">
                  <c:v>整形外科</c:v>
                </c:pt>
                <c:pt idx="5">
                  <c:v>総合診療</c:v>
                </c:pt>
                <c:pt idx="6">
                  <c:v>産婦人科</c:v>
                </c:pt>
                <c:pt idx="7">
                  <c:v>精神科</c:v>
                </c:pt>
                <c:pt idx="8">
                  <c:v>泌尿器科</c:v>
                </c:pt>
                <c:pt idx="9">
                  <c:v>放射線科</c:v>
                </c:pt>
                <c:pt idx="10">
                  <c:v>救急科</c:v>
                </c:pt>
                <c:pt idx="11">
                  <c:v>皮膚科</c:v>
                </c:pt>
                <c:pt idx="12">
                  <c:v>病理</c:v>
                </c:pt>
                <c:pt idx="13">
                  <c:v>耳鼻咽喉科</c:v>
                </c:pt>
                <c:pt idx="14">
                  <c:v>脳神経外科</c:v>
                </c:pt>
                <c:pt idx="15">
                  <c:v>眼科</c:v>
                </c:pt>
                <c:pt idx="16">
                  <c:v>形成外科</c:v>
                </c:pt>
                <c:pt idx="17">
                  <c:v>ﾘﾊﾋﾞﾘﾃｰｼｮﾝ科</c:v>
                </c:pt>
                <c:pt idx="18">
                  <c:v>臨床検査</c:v>
                </c:pt>
                <c:pt idx="19">
                  <c:v>その他</c:v>
                </c:pt>
                <c:pt idx="20">
                  <c:v>未定</c:v>
                </c:pt>
              </c:strCache>
            </c:strRef>
          </c:cat>
          <c:val>
            <c:numRef>
              <c:f>'H29結果 (グラフ入り)'!$N$513:$N$533</c:f>
              <c:numCache>
                <c:formatCode>General</c:formatCode>
                <c:ptCount val="21"/>
                <c:pt idx="0">
                  <c:v>0.29299999999999998</c:v>
                </c:pt>
                <c:pt idx="1">
                  <c:v>9.8000000000000004E-2</c:v>
                </c:pt>
                <c:pt idx="2">
                  <c:v>8.1000000000000003E-2</c:v>
                </c:pt>
                <c:pt idx="3">
                  <c:v>0.06</c:v>
                </c:pt>
                <c:pt idx="4">
                  <c:v>5.1999999999999998E-2</c:v>
                </c:pt>
                <c:pt idx="5">
                  <c:v>4.9000000000000002E-2</c:v>
                </c:pt>
                <c:pt idx="6">
                  <c:v>4.1000000000000002E-2</c:v>
                </c:pt>
                <c:pt idx="7">
                  <c:v>3.5000000000000003E-2</c:v>
                </c:pt>
                <c:pt idx="8">
                  <c:v>3.5000000000000003E-2</c:v>
                </c:pt>
                <c:pt idx="9">
                  <c:v>2.1999999999999999E-2</c:v>
                </c:pt>
                <c:pt idx="10">
                  <c:v>2.1999999999999999E-2</c:v>
                </c:pt>
                <c:pt idx="11">
                  <c:v>1.9E-2</c:v>
                </c:pt>
                <c:pt idx="12">
                  <c:v>1.9E-2</c:v>
                </c:pt>
                <c:pt idx="13">
                  <c:v>1.6E-2</c:v>
                </c:pt>
                <c:pt idx="14">
                  <c:v>1.3000000000000001E-2</c:v>
                </c:pt>
                <c:pt idx="15">
                  <c:v>1.3000000000000001E-2</c:v>
                </c:pt>
                <c:pt idx="16">
                  <c:v>1.3000000000000001E-2</c:v>
                </c:pt>
                <c:pt idx="17">
                  <c:v>5.0000000000000001E-3</c:v>
                </c:pt>
                <c:pt idx="18">
                  <c:v>0</c:v>
                </c:pt>
                <c:pt idx="19">
                  <c:v>3.5000000000000003E-2</c:v>
                </c:pt>
                <c:pt idx="20">
                  <c:v>7.9000000000000001E-2</c:v>
                </c:pt>
              </c:numCache>
            </c:numRef>
          </c:val>
          <c:extLst>
            <c:ext xmlns:c16="http://schemas.microsoft.com/office/drawing/2014/chart" uri="{C3380CC4-5D6E-409C-BE32-E72D297353CC}">
              <c16:uniqueId val="{0000002A-BBB9-435B-BBF6-FECE29EA440E}"/>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F7F-4CF7-A202-33F3E2F3EA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F7F-4CF7-A202-33F3E2F3EA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F7F-4CF7-A202-33F3E2F3EA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F7F-4CF7-A202-33F3E2F3EAA3}"/>
              </c:ext>
            </c:extLst>
          </c:dPt>
          <c:dLbls>
            <c:dLbl>
              <c:idx val="0"/>
              <c:layout>
                <c:manualLayout>
                  <c:x val="-0.1724624357376755"/>
                  <c:y val="6.468701113808178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3387868693470514"/>
                      <c:h val="0.21776786702256534"/>
                    </c:manualLayout>
                  </c15:layout>
                </c:ext>
                <c:ext xmlns:c16="http://schemas.microsoft.com/office/drawing/2014/chart" uri="{C3380CC4-5D6E-409C-BE32-E72D297353CC}">
                  <c16:uniqueId val="{00000001-FF7F-4CF7-A202-33F3E2F3EAA3}"/>
                </c:ext>
              </c:extLst>
            </c:dLbl>
            <c:dLbl>
              <c:idx val="1"/>
              <c:layout>
                <c:manualLayout>
                  <c:x val="0.13752387124121573"/>
                  <c:y val="-0.1483717388809431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6859726428085559"/>
                      <c:h val="0.24816199230860678"/>
                    </c:manualLayout>
                  </c15:layout>
                </c:ext>
                <c:ext xmlns:c16="http://schemas.microsoft.com/office/drawing/2014/chart" uri="{C3380CC4-5D6E-409C-BE32-E72D297353CC}">
                  <c16:uniqueId val="{00000003-FF7F-4CF7-A202-33F3E2F3EAA3}"/>
                </c:ext>
              </c:extLst>
            </c:dLbl>
            <c:dLbl>
              <c:idx val="2"/>
              <c:layout>
                <c:manualLayout>
                  <c:x val="4.7215400986918378E-2"/>
                  <c:y val="5.219065671367968E-2"/>
                </c:manualLayout>
              </c:layout>
              <c:tx>
                <c:rich>
                  <a:bodyPr/>
                  <a:lstStyle/>
                  <a:p>
                    <a:r>
                      <a:rPr lang="ja-JP" altLang="en-US" baseline="0"/>
                      <a:t>入学する前から</a:t>
                    </a:r>
                  </a:p>
                  <a:p>
                    <a:r>
                      <a:rPr lang="ja-JP" altLang="en-US" baseline="0"/>
                      <a:t>（又はした時から）
</a:t>
                    </a:r>
                    <a:fld id="{A7526881-E7E4-4C95-8159-C98F21D40921}"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9844239110774767"/>
                      <c:h val="0.27324478646696521"/>
                    </c:manualLayout>
                  </c15:layout>
                  <c15:dlblFieldTable/>
                  <c15:showDataLabelsRange val="0"/>
                </c:ext>
                <c:ext xmlns:c16="http://schemas.microsoft.com/office/drawing/2014/chart" uri="{C3380CC4-5D6E-409C-BE32-E72D297353CC}">
                  <c16:uniqueId val="{00000005-FF7F-4CF7-A202-33F3E2F3EAA3}"/>
                </c:ext>
              </c:extLst>
            </c:dLbl>
            <c:dLbl>
              <c:idx val="3"/>
              <c:layout>
                <c:manualLayout>
                  <c:x val="0.12414044170114945"/>
                  <c:y val="2.223946346414220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30196323657036339"/>
                      <c:h val="0.15732271041016047"/>
                    </c:manualLayout>
                  </c15:layout>
                </c:ext>
                <c:ext xmlns:c16="http://schemas.microsoft.com/office/drawing/2014/chart" uri="{C3380CC4-5D6E-409C-BE32-E72D297353CC}">
                  <c16:uniqueId val="{00000007-FF7F-4CF7-A202-33F3E2F3EA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(グラフ入り)'!$M$538:$M$541</c:f>
              <c:strCache>
                <c:ptCount val="4"/>
                <c:pt idx="0">
                  <c:v>在学中</c:v>
                </c:pt>
                <c:pt idx="1">
                  <c:v>初期臨床研修中</c:v>
                </c:pt>
                <c:pt idx="2">
                  <c:v>入学する前から（又はしたときから）</c:v>
                </c:pt>
                <c:pt idx="3">
                  <c:v>まだ決めていない</c:v>
                </c:pt>
              </c:strCache>
            </c:strRef>
          </c:cat>
          <c:val>
            <c:numRef>
              <c:f>'H29結果 (グラフ入り)'!$N$538:$N$541</c:f>
              <c:numCache>
                <c:formatCode>General</c:formatCode>
                <c:ptCount val="4"/>
                <c:pt idx="0">
                  <c:v>0.443</c:v>
                </c:pt>
                <c:pt idx="1">
                  <c:v>0.30199999999999999</c:v>
                </c:pt>
                <c:pt idx="2">
                  <c:v>0.155</c:v>
                </c:pt>
                <c:pt idx="3">
                  <c:v>0.1</c:v>
                </c:pt>
              </c:numCache>
            </c:numRef>
          </c:val>
          <c:extLst>
            <c:ext xmlns:c16="http://schemas.microsoft.com/office/drawing/2014/chart" uri="{C3380CC4-5D6E-409C-BE32-E72D297353CC}">
              <c16:uniqueId val="{00000008-FF7F-4CF7-A202-33F3E2F3EAA3}"/>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0541017807"/>
          <c:y val="0.10929909048754839"/>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F6-4BED-811E-116EDA11BF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F6-4BED-811E-116EDA11BF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F6-4BED-811E-116EDA11BF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F6-4BED-811E-116EDA11BF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FF6-4BED-811E-116EDA11BF9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FF6-4BED-811E-116EDA11BF9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FF6-4BED-811E-116EDA11BF9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FF6-4BED-811E-116EDA11BF9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FF6-4BED-811E-116EDA11BF91}"/>
              </c:ext>
            </c:extLst>
          </c:dPt>
          <c:dLbls>
            <c:dLbl>
              <c:idx val="0"/>
              <c:layout>
                <c:manualLayout>
                  <c:x val="-3.2564795207564085E-3"/>
                  <c:y val="7.7734371448400882E-2"/>
                </c:manualLayout>
              </c:layout>
              <c:tx>
                <c:rich>
                  <a:bodyPr/>
                  <a:lstStyle/>
                  <a:p>
                    <a:r>
                      <a:rPr lang="ja-JP" altLang="en-US" baseline="0"/>
                      <a:t>希望する内容の</a:t>
                    </a:r>
                  </a:p>
                  <a:p>
                    <a:r>
                      <a:rPr lang="ja-JP" altLang="en-US" baseline="0"/>
                      <a:t>仕事ができない</a:t>
                    </a:r>
                  </a:p>
                  <a:p>
                    <a:fld id="{8135CA06-B78E-47E4-A4A2-E4CAAC8270AF}" type="PERCENTAGE">
                      <a:rPr lang="en-US" altLang="ja-JP" baseline="0"/>
                      <a:pPr/>
                      <a:t>[パーセンテージ]</a:t>
                    </a:fld>
                    <a:endParaRPr lang="ja-JP" altLang="en-US"/>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9FF6-4BED-811E-116EDA11BF91}"/>
                </c:ext>
              </c:extLst>
            </c:dLbl>
            <c:dLbl>
              <c:idx val="1"/>
              <c:layout>
                <c:manualLayout>
                  <c:x val="-3.2113457098732805E-2"/>
                  <c:y val="1.3914760793899462E-2"/>
                </c:manualLayout>
              </c:layout>
              <c:tx>
                <c:rich>
                  <a:bodyPr/>
                  <a:lstStyle/>
                  <a:p>
                    <a:r>
                      <a:rPr lang="ja-JP" altLang="en-US" baseline="0"/>
                      <a:t>子どもの教育環境</a:t>
                    </a:r>
                  </a:p>
                  <a:p>
                    <a:r>
                      <a:rPr lang="ja-JP" altLang="en-US" baseline="0"/>
                      <a:t>に不安がある
</a:t>
                    </a:r>
                    <a:fld id="{5601EA6E-DEB3-4523-AAF4-40A76F983883}"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715965652529493"/>
                      <c:h val="0.17175240740735639"/>
                    </c:manualLayout>
                  </c15:layout>
                  <c15:dlblFieldTable/>
                  <c15:showDataLabelsRange val="0"/>
                </c:ext>
                <c:ext xmlns:c16="http://schemas.microsoft.com/office/drawing/2014/chart" uri="{C3380CC4-5D6E-409C-BE32-E72D297353CC}">
                  <c16:uniqueId val="{00000003-9FF6-4BED-811E-116EDA11BF91}"/>
                </c:ext>
              </c:extLst>
            </c:dLbl>
            <c:dLbl>
              <c:idx val="2"/>
              <c:layout>
                <c:manualLayout>
                  <c:x val="-2.5690261742508337E-3"/>
                  <c:y val="-9.26043531292094E-3"/>
                </c:manualLayout>
              </c:layout>
              <c:tx>
                <c:rich>
                  <a:bodyPr/>
                  <a:lstStyle/>
                  <a:p>
                    <a:r>
                      <a:rPr lang="ja-JP" altLang="en-US"/>
                      <a:t>労働環境に</a:t>
                    </a:r>
                  </a:p>
                  <a:p>
                    <a:r>
                      <a:rPr lang="ja-JP" altLang="en-US"/>
                      <a:t>不安がある</a:t>
                    </a:r>
                  </a:p>
                  <a:p>
                    <a:fld id="{474E7ACE-3F4F-48A3-9994-01381DD8CF65}" type="PERCENTAGE">
                      <a:rPr lang="en-US" altLang="ja-JP" baseline="0"/>
                      <a:pPr/>
                      <a:t>[パーセンテージ]</a:t>
                    </a:fld>
                    <a:endParaRPr lang="ja-JP" altLang="en-US"/>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9FF6-4BED-811E-116EDA11BF91}"/>
                </c:ext>
              </c:extLst>
            </c:dLbl>
            <c:dLbl>
              <c:idx val="3"/>
              <c:layout>
                <c:manualLayout>
                  <c:x val="7.9366005914954421E-2"/>
                  <c:y val="-1.4231606487567241E-2"/>
                </c:manualLayout>
              </c:layout>
              <c:tx>
                <c:rich>
                  <a:bodyPr/>
                  <a:lstStyle/>
                  <a:p>
                    <a:r>
                      <a:rPr lang="ja-JP" altLang="en-US" baseline="0"/>
                      <a:t>希望する勤務地に</a:t>
                    </a:r>
                  </a:p>
                  <a:p>
                    <a:r>
                      <a:rPr lang="ja-JP" altLang="en-US" baseline="0"/>
                      <a:t>行ける保証が内
</a:t>
                    </a:r>
                    <a:fld id="{4A5CA9CD-11A7-4BC7-BC76-B3DEC12EDB3F}"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911969646226093"/>
                      <c:h val="0.17175240740735639"/>
                    </c:manualLayout>
                  </c15:layout>
                  <c15:dlblFieldTable/>
                  <c15:showDataLabelsRange val="0"/>
                </c:ext>
                <c:ext xmlns:c16="http://schemas.microsoft.com/office/drawing/2014/chart" uri="{C3380CC4-5D6E-409C-BE32-E72D297353CC}">
                  <c16:uniqueId val="{00000007-9FF6-4BED-811E-116EDA11BF91}"/>
                </c:ext>
              </c:extLst>
            </c:dLbl>
            <c:dLbl>
              <c:idx val="4"/>
              <c:layout>
                <c:manualLayout>
                  <c:x val="5.7342302002832544E-2"/>
                  <c:y val="9.41789384677396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専門医等の資格</a:t>
                    </a:r>
                  </a:p>
                  <a:p>
                    <a:pPr>
                      <a:defRPr/>
                    </a:pPr>
                    <a:r>
                      <a:rPr lang="ja-JP" altLang="en-US" baseline="0"/>
                      <a:t>取得に影響する
</a:t>
                    </a:r>
                    <a:fld id="{8629D53F-079C-4AB4-BDAD-6712BE6FAC1A}"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533303377109315"/>
                      <c:h val="0.17280213096637662"/>
                    </c:manualLayout>
                  </c15:layout>
                  <c15:dlblFieldTable/>
                  <c15:showDataLabelsRange val="0"/>
                </c:ext>
                <c:ext xmlns:c16="http://schemas.microsoft.com/office/drawing/2014/chart" uri="{C3380CC4-5D6E-409C-BE32-E72D297353CC}">
                  <c16:uniqueId val="{00000009-9FF6-4BED-811E-116EDA11BF91}"/>
                </c:ext>
              </c:extLst>
            </c:dLbl>
            <c:dLbl>
              <c:idx val="5"/>
              <c:layout>
                <c:manualLayout>
                  <c:x val="1.3589906992223642E-2"/>
                  <c:y val="0.12373237614708472"/>
                </c:manualLayout>
              </c:layout>
              <c:tx>
                <c:rich>
                  <a:bodyPr/>
                  <a:lstStyle/>
                  <a:p>
                    <a:r>
                      <a:rPr lang="ja-JP" altLang="en-US" baseline="0"/>
                      <a:t>両親等親族の介護</a:t>
                    </a:r>
                  </a:p>
                  <a:p>
                    <a:r>
                      <a:rPr lang="ja-JP" altLang="en-US" baseline="0"/>
                      <a:t>に不安がある
</a:t>
                    </a:r>
                    <a:fld id="{347E725E-4A60-4EBE-9B82-2CE7EB5E2AFA}"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133305896791709"/>
                      <c:h val="0.17175240740735639"/>
                    </c:manualLayout>
                  </c15:layout>
                  <c15:dlblFieldTable/>
                  <c15:showDataLabelsRange val="0"/>
                </c:ext>
                <c:ext xmlns:c16="http://schemas.microsoft.com/office/drawing/2014/chart" uri="{C3380CC4-5D6E-409C-BE32-E72D297353CC}">
                  <c16:uniqueId val="{0000000B-9FF6-4BED-811E-116EDA11BF91}"/>
                </c:ext>
              </c:extLst>
            </c:dLbl>
            <c:dLbl>
              <c:idx val="6"/>
              <c:layout>
                <c:manualLayout>
                  <c:x val="-5.685033401539738E-2"/>
                  <c:y val="4.3453320501541937E-2"/>
                </c:manualLayout>
              </c:layout>
              <c:tx>
                <c:rich>
                  <a:bodyPr/>
                  <a:lstStyle/>
                  <a:p>
                    <a:r>
                      <a:rPr lang="ja-JP" altLang="en-US" baseline="0"/>
                      <a:t>家族の理解が</a:t>
                    </a:r>
                  </a:p>
                  <a:p>
                    <a:r>
                      <a:rPr lang="ja-JP" altLang="en-US" baseline="0"/>
                      <a:t>得られない
</a:t>
                    </a:r>
                    <a:fld id="{F4D780A8-DC26-44E0-A1DD-74151FC1D095}"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9FF6-4BED-811E-116EDA11BF91}"/>
                </c:ext>
              </c:extLst>
            </c:dLbl>
            <c:dLbl>
              <c:idx val="7"/>
              <c:layout>
                <c:manualLayout>
                  <c:x val="0.10573576119739467"/>
                  <c:y val="-2.6329811072712619E-2"/>
                </c:manualLayout>
              </c:layout>
              <c:tx>
                <c:rich>
                  <a:bodyPr/>
                  <a:lstStyle/>
                  <a:p>
                    <a:r>
                      <a:rPr lang="ja-JP" altLang="en-US" baseline="0"/>
                      <a:t>経済的理由のため
</a:t>
                    </a:r>
                    <a:fld id="{2F25B418-20DF-4C7A-A82C-9F41C24FBF98}"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94531659284347"/>
                      <c:h val="0.13081318860556759"/>
                    </c:manualLayout>
                  </c15:layout>
                  <c15:dlblFieldTable/>
                  <c15:showDataLabelsRange val="0"/>
                </c:ext>
                <c:ext xmlns:c16="http://schemas.microsoft.com/office/drawing/2014/chart" uri="{C3380CC4-5D6E-409C-BE32-E72D297353CC}">
                  <c16:uniqueId val="{0000000F-9FF6-4BED-811E-116EDA11BF91}"/>
                </c:ext>
              </c:extLst>
            </c:dLbl>
            <c:dLbl>
              <c:idx val="8"/>
              <c:layout>
                <c:manualLayout>
                  <c:x val="9.284042746411815E-2"/>
                  <c:y val="-1.063499458744899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9FF6-4BED-811E-116EDA11BF9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(グラフ入り)'!$M$592:$M$600</c:f>
              <c:strCache>
                <c:ptCount val="9"/>
                <c:pt idx="0">
                  <c:v>希望する内容の仕事ができないため</c:v>
                </c:pt>
                <c:pt idx="1">
                  <c:v>子どもの教育環境に不安があるため</c:v>
                </c:pt>
                <c:pt idx="2">
                  <c:v>労働環境に不安があるため</c:v>
                </c:pt>
                <c:pt idx="3">
                  <c:v>希望する勤務地に行ける保証がないため</c:v>
                </c:pt>
                <c:pt idx="4">
                  <c:v>専門医等の資格取得に影響するため</c:v>
                </c:pt>
                <c:pt idx="5">
                  <c:v>両親等親族の介護に不安があるため</c:v>
                </c:pt>
                <c:pt idx="6">
                  <c:v>家族の理解が得られないため</c:v>
                </c:pt>
                <c:pt idx="7">
                  <c:v>経済的理由（収入・処遇）のため</c:v>
                </c:pt>
                <c:pt idx="8">
                  <c:v>その他</c:v>
                </c:pt>
              </c:strCache>
            </c:strRef>
          </c:cat>
          <c:val>
            <c:numRef>
              <c:f>'H29結果 (グラフ入り)'!$N$592:$N$600</c:f>
              <c:numCache>
                <c:formatCode>General</c:formatCode>
                <c:ptCount val="9"/>
                <c:pt idx="0">
                  <c:v>0.252</c:v>
                </c:pt>
                <c:pt idx="1">
                  <c:v>0.16400000000000001</c:v>
                </c:pt>
                <c:pt idx="2">
                  <c:v>0.154</c:v>
                </c:pt>
                <c:pt idx="3">
                  <c:v>0.14000000000000001</c:v>
                </c:pt>
                <c:pt idx="4">
                  <c:v>0.108</c:v>
                </c:pt>
                <c:pt idx="5">
                  <c:v>6.6000000000000003E-2</c:v>
                </c:pt>
                <c:pt idx="6">
                  <c:v>5.0999999999999997E-2</c:v>
                </c:pt>
                <c:pt idx="7">
                  <c:v>2.3E-2</c:v>
                </c:pt>
                <c:pt idx="8">
                  <c:v>4.2000000000000003E-2</c:v>
                </c:pt>
              </c:numCache>
            </c:numRef>
          </c:val>
          <c:extLst>
            <c:ext xmlns:c16="http://schemas.microsoft.com/office/drawing/2014/chart" uri="{C3380CC4-5D6E-409C-BE32-E72D297353CC}">
              <c16:uniqueId val="{00000012-9FF6-4BED-811E-116EDA11BF9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(グラフ入り)'!$D$78</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700-4EC3-8C16-B95AFD0FB8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700-4EC3-8C16-B95AFD0FB8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700-4EC3-8C16-B95AFD0FB8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700-4EC3-8C16-B95AFD0FB87D}"/>
              </c:ext>
            </c:extLst>
          </c:dPt>
          <c:dLbls>
            <c:dLbl>
              <c:idx val="1"/>
              <c:layout>
                <c:manualLayout>
                  <c:x val="-4.4826149247338118E-2"/>
                  <c:y val="-0.1566906485459291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700-4EC3-8C16-B95AFD0FB87D}"/>
                </c:ext>
              </c:extLst>
            </c:dLbl>
            <c:dLbl>
              <c:idx val="3"/>
              <c:layout>
                <c:manualLayout>
                  <c:x val="0.23580791785452773"/>
                  <c:y val="6.827256527236562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9700-4EC3-8C16-B95AFD0FB87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(グラフ入り)'!$C$79:$C$82</c:f>
              <c:strCache>
                <c:ptCount val="4"/>
                <c:pt idx="0">
                  <c:v>６年生</c:v>
                </c:pt>
                <c:pt idx="1">
                  <c:v>５年生</c:v>
                </c:pt>
                <c:pt idx="2">
                  <c:v>４年生</c:v>
                </c:pt>
                <c:pt idx="3">
                  <c:v>３年生以前</c:v>
                </c:pt>
              </c:strCache>
            </c:strRef>
          </c:cat>
          <c:val>
            <c:numRef>
              <c:f>'H29結果 (グラフ入り)'!$D$79:$D$82</c:f>
              <c:numCache>
                <c:formatCode>General</c:formatCode>
                <c:ptCount val="4"/>
                <c:pt idx="0">
                  <c:v>78</c:v>
                </c:pt>
                <c:pt idx="1">
                  <c:v>202</c:v>
                </c:pt>
                <c:pt idx="2">
                  <c:v>71</c:v>
                </c:pt>
                <c:pt idx="3">
                  <c:v>17</c:v>
                </c:pt>
              </c:numCache>
            </c:numRef>
          </c:val>
          <c:extLst>
            <c:ext xmlns:c16="http://schemas.microsoft.com/office/drawing/2014/chart" uri="{C3380CC4-5D6E-409C-BE32-E72D297353CC}">
              <c16:uniqueId val="{00000008-9700-4EC3-8C16-B95AFD0FB87D}"/>
            </c:ext>
          </c:extLst>
        </c:ser>
        <c:ser>
          <c:idx val="1"/>
          <c:order val="1"/>
          <c:tx>
            <c:strRef>
              <c:f>'H29結果 (グラフ入り)'!$E$78</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9700-4EC3-8C16-B95AFD0FB8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9700-4EC3-8C16-B95AFD0FB8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9700-4EC3-8C16-B95AFD0FB8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9700-4EC3-8C16-B95AFD0FB87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(グラフ入り)'!$C$79:$C$82</c:f>
              <c:strCache>
                <c:ptCount val="4"/>
                <c:pt idx="0">
                  <c:v>６年生</c:v>
                </c:pt>
                <c:pt idx="1">
                  <c:v>５年生</c:v>
                </c:pt>
                <c:pt idx="2">
                  <c:v>４年生</c:v>
                </c:pt>
                <c:pt idx="3">
                  <c:v>３年生以前</c:v>
                </c:pt>
              </c:strCache>
            </c:strRef>
          </c:cat>
          <c:val>
            <c:numRef>
              <c:f>'H29結果 (グラフ入り)'!$E$79:$E$82</c:f>
              <c:numCache>
                <c:formatCode>\(0.0%\)</c:formatCode>
                <c:ptCount val="4"/>
                <c:pt idx="0">
                  <c:v>0.21199999999999999</c:v>
                </c:pt>
                <c:pt idx="1">
                  <c:v>0.54900000000000004</c:v>
                </c:pt>
                <c:pt idx="2">
                  <c:v>0.193</c:v>
                </c:pt>
                <c:pt idx="3">
                  <c:v>4.5999999999999999E-2</c:v>
                </c:pt>
              </c:numCache>
            </c:numRef>
          </c:val>
          <c:extLst>
            <c:ext xmlns:c16="http://schemas.microsoft.com/office/drawing/2014/chart" uri="{C3380CC4-5D6E-409C-BE32-E72D297353CC}">
              <c16:uniqueId val="{00000011-9700-4EC3-8C16-B95AFD0FB87D}"/>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201-436A-A14F-5935D87B01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201-436A-A14F-5935D87B01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201-436A-A14F-5935D87B01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201-436A-A14F-5935D87B01A3}"/>
              </c:ext>
            </c:extLst>
          </c:dPt>
          <c:dLbls>
            <c:dLbl>
              <c:idx val="1"/>
              <c:layout>
                <c:manualLayout>
                  <c:x val="2.0149596407142385E-2"/>
                  <c:y val="-0.17283081683808901"/>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F201-436A-A14F-5935D87B01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(グラフ入り)'!$M$89:$M$92</c:f>
              <c:strCache>
                <c:ptCount val="4"/>
                <c:pt idx="0">
                  <c:v>６年生</c:v>
                </c:pt>
                <c:pt idx="1">
                  <c:v>５年生</c:v>
                </c:pt>
                <c:pt idx="2">
                  <c:v>４年生</c:v>
                </c:pt>
                <c:pt idx="3">
                  <c:v>３年生以前</c:v>
                </c:pt>
              </c:strCache>
            </c:strRef>
          </c:cat>
          <c:val>
            <c:numRef>
              <c:f>'H29結果 (グラフ入り)'!$N$89:$N$92</c:f>
              <c:numCache>
                <c:formatCode>General</c:formatCode>
                <c:ptCount val="4"/>
                <c:pt idx="0">
                  <c:v>0.186</c:v>
                </c:pt>
                <c:pt idx="1">
                  <c:v>0.66300000000000003</c:v>
                </c:pt>
                <c:pt idx="2">
                  <c:v>0.13400000000000001</c:v>
                </c:pt>
                <c:pt idx="3">
                  <c:v>1.7000000000000001E-2</c:v>
                </c:pt>
              </c:numCache>
            </c:numRef>
          </c:val>
          <c:extLst>
            <c:ext xmlns:c16="http://schemas.microsoft.com/office/drawing/2014/chart" uri="{C3380CC4-5D6E-409C-BE32-E72D297353CC}">
              <c16:uniqueId val="{00000008-F201-436A-A14F-5935D87B01A3}"/>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BA-4D0B-8A16-61A22664649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BA-4D0B-8A16-61A22664649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BA-4D0B-8A16-61A22664649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BA-4D0B-8A16-61A226646495}"/>
              </c:ext>
            </c:extLst>
          </c:dPt>
          <c:dLbls>
            <c:dLbl>
              <c:idx val="0"/>
              <c:layout>
                <c:manualLayout>
                  <c:x val="-0.18658738888867932"/>
                  <c:y val="-3.268701799010655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3BA-4D0B-8A16-61A226646495}"/>
                </c:ext>
              </c:extLst>
            </c:dLbl>
            <c:dLbl>
              <c:idx val="1"/>
              <c:layout>
                <c:manualLayout>
                  <c:x val="0.13077047242757722"/>
                  <c:y val="-6.91538623642238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3BA-4D0B-8A16-61A226646495}"/>
                </c:ext>
              </c:extLst>
            </c:dLbl>
            <c:dLbl>
              <c:idx val="2"/>
              <c:layout>
                <c:manualLayout>
                  <c:x val="6.3101636845654145E-3"/>
                  <c:y val="2.282591817570119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3BA-4D0B-8A16-61A22664649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(グラフ入り)'!$M$99:$M$102</c:f>
              <c:strCache>
                <c:ptCount val="4"/>
                <c:pt idx="0">
                  <c:v>４箇所以上</c:v>
                </c:pt>
                <c:pt idx="1">
                  <c:v>３箇所</c:v>
                </c:pt>
                <c:pt idx="2">
                  <c:v>２箇所</c:v>
                </c:pt>
                <c:pt idx="3">
                  <c:v>１箇所</c:v>
                </c:pt>
              </c:strCache>
            </c:strRef>
          </c:cat>
          <c:val>
            <c:numRef>
              <c:f>'H29結果 (グラフ入り)'!$N$99:$N$102</c:f>
              <c:numCache>
                <c:formatCode>General</c:formatCode>
                <c:ptCount val="4"/>
                <c:pt idx="0">
                  <c:v>0.56899999999999995</c:v>
                </c:pt>
                <c:pt idx="1">
                  <c:v>0.24299999999999999</c:v>
                </c:pt>
                <c:pt idx="2">
                  <c:v>0.12</c:v>
                </c:pt>
                <c:pt idx="3">
                  <c:v>6.8000000000000005E-2</c:v>
                </c:pt>
              </c:numCache>
            </c:numRef>
          </c:val>
          <c:extLst>
            <c:ext xmlns:c16="http://schemas.microsoft.com/office/drawing/2014/chart" uri="{C3380CC4-5D6E-409C-BE32-E72D297353CC}">
              <c16:uniqueId val="{00000008-13BA-4D0B-8A16-61A22664649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79153972678"/>
          <c:y val="0.14828743631964131"/>
          <c:w val="0.40567005395512001"/>
          <c:h val="0.74462992125984273"/>
        </c:manualLayout>
      </c:layout>
      <c:pieChart>
        <c:varyColors val="1"/>
        <c:ser>
          <c:idx val="0"/>
          <c:order val="0"/>
          <c:tx>
            <c:strRef>
              <c:f>'H29結果 (グラフ入り)'!$D$109</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42E-4A14-A08D-BBA6DDF1AD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42E-4A14-A08D-BBA6DDF1AD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42E-4A14-A08D-BBA6DDF1AD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42E-4A14-A08D-BBA6DDF1AD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42E-4A14-A08D-BBA6DDF1ADAC}"/>
              </c:ext>
            </c:extLst>
          </c:dPt>
          <c:dLbls>
            <c:dLbl>
              <c:idx val="0"/>
              <c:layout>
                <c:manualLayout>
                  <c:x val="-3.5645637492421403E-2"/>
                  <c:y val="5.709642238521909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42E-4A14-A08D-BBA6DDF1ADAC}"/>
                </c:ext>
              </c:extLst>
            </c:dLbl>
            <c:dLbl>
              <c:idx val="2"/>
              <c:layout>
                <c:manualLayout>
                  <c:x val="-6.7034583019419999E-3"/>
                  <c:y val="-6.528007843150061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342E-4A14-A08D-BBA6DDF1ADAC}"/>
                </c:ext>
              </c:extLst>
            </c:dLbl>
            <c:dLbl>
              <c:idx val="3"/>
              <c:layout>
                <c:manualLayout>
                  <c:x val="-0.22109054171211986"/>
                  <c:y val="-2.20489900792703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342E-4A14-A08D-BBA6DDF1ADAC}"/>
                </c:ext>
              </c:extLst>
            </c:dLbl>
            <c:dLbl>
              <c:idx val="4"/>
              <c:layout>
                <c:manualLayout>
                  <c:x val="0.16358071597661616"/>
                  <c:y val="-6.6428634807491824E-2"/>
                </c:manualLayout>
              </c:layout>
              <c:tx>
                <c:rich>
                  <a:bodyPr/>
                  <a:lstStyle/>
                  <a:p>
                    <a:r>
                      <a:rPr lang="ja-JP" altLang="en-US" baseline="0"/>
                      <a:t>不参加
</a:t>
                    </a:r>
                    <a:fld id="{E902B7A8-2BEA-43ED-AFDB-15EF4286C7F8}"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342E-4A14-A08D-BBA6DDF1ADA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(グラフ入り)'!$C$110:$C$114</c:f>
              <c:strCache>
                <c:ptCount val="5"/>
                <c:pt idx="0">
                  <c:v>６年生</c:v>
                </c:pt>
                <c:pt idx="1">
                  <c:v>５年生</c:v>
                </c:pt>
                <c:pt idx="2">
                  <c:v>４年生</c:v>
                </c:pt>
                <c:pt idx="3">
                  <c:v>３年生以前</c:v>
                </c:pt>
                <c:pt idx="4">
                  <c:v>不参加※</c:v>
                </c:pt>
              </c:strCache>
            </c:strRef>
          </c:cat>
          <c:val>
            <c:numRef>
              <c:f>'H29結果 (グラフ入り)'!$D$110:$D$114</c:f>
              <c:numCache>
                <c:formatCode>General</c:formatCode>
                <c:ptCount val="5"/>
                <c:pt idx="0">
                  <c:v>40</c:v>
                </c:pt>
                <c:pt idx="1">
                  <c:v>110</c:v>
                </c:pt>
                <c:pt idx="2">
                  <c:v>17</c:v>
                </c:pt>
                <c:pt idx="3">
                  <c:v>3</c:v>
                </c:pt>
                <c:pt idx="4">
                  <c:v>197</c:v>
                </c:pt>
              </c:numCache>
            </c:numRef>
          </c:val>
          <c:extLst>
            <c:ext xmlns:c16="http://schemas.microsoft.com/office/drawing/2014/chart" uri="{C3380CC4-5D6E-409C-BE32-E72D297353CC}">
              <c16:uniqueId val="{0000000A-342E-4A14-A08D-BBA6DDF1ADAC}"/>
            </c:ext>
          </c:extLst>
        </c:ser>
        <c:ser>
          <c:idx val="1"/>
          <c:order val="1"/>
          <c:tx>
            <c:strRef>
              <c:f>'H29結果 (グラフ入り)'!$E$109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42E-4A14-A08D-BBA6DDF1AD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42E-4A14-A08D-BBA6DDF1AD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42E-4A14-A08D-BBA6DDF1AD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42E-4A14-A08D-BBA6DDF1AD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42E-4A14-A08D-BBA6DDF1AD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(グラフ入り)'!$C$110:$C$114</c:f>
              <c:strCache>
                <c:ptCount val="5"/>
                <c:pt idx="0">
                  <c:v>６年生</c:v>
                </c:pt>
                <c:pt idx="1">
                  <c:v>５年生</c:v>
                </c:pt>
                <c:pt idx="2">
                  <c:v>４年生</c:v>
                </c:pt>
                <c:pt idx="3">
                  <c:v>３年生以前</c:v>
                </c:pt>
                <c:pt idx="4">
                  <c:v>不参加※</c:v>
                </c:pt>
              </c:strCache>
            </c:strRef>
          </c:cat>
          <c:val>
            <c:numRef>
              <c:f>'H29結果 (グラフ入り)'!$E$110:$E$114</c:f>
              <c:numCache>
                <c:formatCode>\(0.0%\)</c:formatCode>
                <c:ptCount val="5"/>
                <c:pt idx="0">
                  <c:v>0.109</c:v>
                </c:pt>
                <c:pt idx="1">
                  <c:v>0.3</c:v>
                </c:pt>
                <c:pt idx="2">
                  <c:v>4.5999999999999999E-2</c:v>
                </c:pt>
                <c:pt idx="3">
                  <c:v>8.0000000000000002E-3</c:v>
                </c:pt>
                <c:pt idx="4">
                  <c:v>0.53700000000000003</c:v>
                </c:pt>
              </c:numCache>
            </c:numRef>
          </c:val>
          <c:extLst>
            <c:ext xmlns:c16="http://schemas.microsoft.com/office/drawing/2014/chart" uri="{C3380CC4-5D6E-409C-BE32-E72D297353CC}">
              <c16:uniqueId val="{00000015-342E-4A14-A08D-BBA6DDF1ADAC}"/>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9FF-4BC0-80F7-FCC6EBF42D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FF-4BC0-80F7-FCC6EBF42D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9FF-4BC0-80F7-FCC6EBF42D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FF-4BC0-80F7-FCC6EBF42D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9FF-4BC0-80F7-FCC6EBF42D7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9FF-4BC0-80F7-FCC6EBF42D7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9FF-4BC0-80F7-FCC6EBF42D7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9FF-4BC0-80F7-FCC6EBF42D7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9FF-4BC0-80F7-FCC6EBF42D7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9FF-4BC0-80F7-FCC6EBF42D7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59FF-4BC0-80F7-FCC6EBF42D75}"/>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59FF-4BC0-80F7-FCC6EBF42D75}"/>
              </c:ext>
            </c:extLst>
          </c:dPt>
          <c:dLbls>
            <c:dLbl>
              <c:idx val="0"/>
              <c:layout>
                <c:manualLayout>
                  <c:x val="-0.11768444929195797"/>
                  <c:y val="0.160417114018753"/>
                </c:manualLayout>
              </c:layout>
              <c:tx>
                <c:rich>
                  <a:bodyPr/>
                  <a:lstStyle/>
                  <a:p>
                    <a:r>
                      <a:rPr lang="ja-JP" altLang="en-US" baseline="0"/>
                      <a:t>臨床研修プロ</a:t>
                    </a:r>
                  </a:p>
                  <a:p>
                    <a:r>
                      <a:rPr lang="ja-JP" altLang="en-US" baseline="0"/>
                      <a:t>グラムが充実</a:t>
                    </a:r>
                  </a:p>
                  <a:p>
                    <a:r>
                      <a:rPr lang="ja-JP" altLang="en-US" baseline="0"/>
                      <a:t>している
</a:t>
                    </a:r>
                    <a:fld id="{32AF6857-314E-4203-9544-2B56049B659E}"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59FF-4BC0-80F7-FCC6EBF42D75}"/>
                </c:ext>
              </c:extLst>
            </c:dLbl>
            <c:dLbl>
              <c:idx val="2"/>
              <c:layout>
                <c:manualLayout>
                  <c:x val="-3.8541950405504996E-2"/>
                  <c:y val="-2.2500548556328815E-2"/>
                </c:manualLayout>
              </c:layout>
              <c:tx>
                <c:rich>
                  <a:bodyPr/>
                  <a:lstStyle/>
                  <a:p>
                    <a:r>
                      <a:rPr lang="ja-JP" altLang="en-US" baseline="0"/>
                      <a:t>指導体制が</a:t>
                    </a:r>
                  </a:p>
                  <a:p>
                    <a:r>
                      <a:rPr lang="ja-JP" altLang="en-US" baseline="0"/>
                      <a:t>充実している
</a:t>
                    </a:r>
                    <a:fld id="{007A3F66-47FB-40E7-86A5-91A953B17290}"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59FF-4BC0-80F7-FCC6EBF42D75}"/>
                </c:ext>
              </c:extLst>
            </c:dLbl>
            <c:dLbl>
              <c:idx val="3"/>
              <c:layout>
                <c:manualLayout>
                  <c:x val="2.8560262067959804E-2"/>
                  <c:y val="-6.5310471148283871E-3"/>
                </c:manualLayout>
              </c:layout>
              <c:tx>
                <c:rich>
                  <a:bodyPr/>
                  <a:lstStyle/>
                  <a:p>
                    <a:r>
                      <a:rPr lang="ja-JP" altLang="en-US" baseline="0"/>
                      <a:t>プライマリケアに</a:t>
                    </a:r>
                  </a:p>
                  <a:p>
                    <a:r>
                      <a:rPr lang="ja-JP" altLang="en-US" baseline="0"/>
                      <a:t>関する能力を</a:t>
                    </a:r>
                  </a:p>
                  <a:p>
                    <a:r>
                      <a:rPr lang="ja-JP" altLang="en-US" baseline="0"/>
                      <a:t>習得できる
</a:t>
                    </a:r>
                    <a:fld id="{AFB39B58-117F-4D44-9784-61537FD866FB}"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59FF-4BC0-80F7-FCC6EBF42D75}"/>
                </c:ext>
              </c:extLst>
            </c:dLbl>
            <c:dLbl>
              <c:idx val="4"/>
              <c:layout>
                <c:manualLayout>
                  <c:x val="5.9759035598370459E-2"/>
                  <c:y val="1.5348078058098862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先輩等の評判</a:t>
                    </a:r>
                  </a:p>
                  <a:p>
                    <a:pPr>
                      <a:defRPr/>
                    </a:pPr>
                    <a:r>
                      <a:rPr lang="ja-JP" altLang="en-US" baseline="0"/>
                      <a:t>が良い
</a:t>
                    </a:r>
                    <a:fld id="{15F1DB2F-783C-4677-AB1F-21E188E7297C}"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229801352274905"/>
                      <c:h val="0.12632401550272987"/>
                    </c:manualLayout>
                  </c15:layout>
                  <c15:dlblFieldTable/>
                  <c15:showDataLabelsRange val="0"/>
                </c:ext>
                <c:ext xmlns:c16="http://schemas.microsoft.com/office/drawing/2014/chart" uri="{C3380CC4-5D6E-409C-BE32-E72D297353CC}">
                  <c16:uniqueId val="{00000009-59FF-4BC0-80F7-FCC6EBF42D75}"/>
                </c:ext>
              </c:extLst>
            </c:dLbl>
            <c:dLbl>
              <c:idx val="5"/>
              <c:layout>
                <c:manualLayout>
                  <c:x val="7.8433757834969649E-3"/>
                  <c:y val="1.436595688757939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59FF-4BC0-80F7-FCC6EBF42D75}"/>
                </c:ext>
              </c:extLst>
            </c:dLbl>
            <c:dLbl>
              <c:idx val="6"/>
              <c:layout>
                <c:manualLayout>
                  <c:x val="2.226074039261081E-2"/>
                  <c:y val="2.274343873828524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59FF-4BC0-80F7-FCC6EBF42D75}"/>
                </c:ext>
              </c:extLst>
            </c:dLbl>
            <c:dLbl>
              <c:idx val="7"/>
              <c:layout>
                <c:manualLayout>
                  <c:x val="4.8096920716584049E-3"/>
                  <c:y val="2.853009198145586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59FF-4BC0-80F7-FCC6EBF42D75}"/>
                </c:ext>
              </c:extLst>
            </c:dLbl>
            <c:dLbl>
              <c:idx val="8"/>
              <c:layout>
                <c:manualLayout>
                  <c:x val="3.5984853493477582E-2"/>
                  <c:y val="3.1139225356326936E-2"/>
                </c:manualLayout>
              </c:layout>
              <c:tx>
                <c:rich>
                  <a:bodyPr/>
                  <a:lstStyle/>
                  <a:p>
                    <a:r>
                      <a:rPr lang="ja-JP" altLang="en-US" baseline="0"/>
                      <a:t>研修修了後の進路や</a:t>
                    </a:r>
                  </a:p>
                  <a:p>
                    <a:r>
                      <a:rPr lang="ja-JP" altLang="en-US" baseline="0"/>
                      <a:t>キャリア形成に有利
</a:t>
                    </a:r>
                    <a:fld id="{67A384AE-07A8-4DC6-96C8-081E37A85B00}"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669195492014008"/>
                      <c:h val="0.14529409072828334"/>
                    </c:manualLayout>
                  </c15:layout>
                  <c15:dlblFieldTable/>
                  <c15:showDataLabelsRange val="0"/>
                </c:ext>
                <c:ext xmlns:c16="http://schemas.microsoft.com/office/drawing/2014/chart" uri="{C3380CC4-5D6E-409C-BE32-E72D297353CC}">
                  <c16:uniqueId val="{00000011-59FF-4BC0-80F7-FCC6EBF42D75}"/>
                </c:ext>
              </c:extLst>
            </c:dLbl>
            <c:dLbl>
              <c:idx val="9"/>
              <c:layout>
                <c:manualLayout>
                  <c:x val="4.6917070874482901E-2"/>
                  <c:y val="-3.955894897780781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59FF-4BC0-80F7-FCC6EBF42D75}"/>
                </c:ext>
              </c:extLst>
            </c:dLbl>
            <c:dLbl>
              <c:idx val="11"/>
              <c:layout>
                <c:manualLayout>
                  <c:x val="1.930922681867063E-2"/>
                  <c:y val="3.4649985860740616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7-59FF-4BC0-80F7-FCC6EBF42D7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(グラフ入り)'!$M$145:$M$156</c:f>
              <c:strCache>
                <c:ptCount val="12"/>
                <c:pt idx="0">
                  <c:v>臨床研修プログラムが充実している</c:v>
                </c:pt>
                <c:pt idx="1">
                  <c:v>多くの症例を経験できる</c:v>
                </c:pt>
                <c:pt idx="2">
                  <c:v>指導体制が充実している</c:v>
                </c:pt>
                <c:pt idx="3">
                  <c:v>プライマリケアに関する能力を習得できる</c:v>
                </c:pt>
                <c:pt idx="4">
                  <c:v>先輩等の評判が良い</c:v>
                </c:pt>
                <c:pt idx="5">
                  <c:v>処遇が良い（給与・手当が良い）</c:v>
                </c:pt>
                <c:pt idx="6">
                  <c:v>病院の施設・設備が充実している</c:v>
                </c:pt>
                <c:pt idx="7">
                  <c:v>たすきがけプログラムがある</c:v>
                </c:pt>
                <c:pt idx="8">
                  <c:v>研修修了後の進路やキャリアに有利</c:v>
                </c:pt>
                <c:pt idx="9">
                  <c:v>労働環境が良い</c:v>
                </c:pt>
                <c:pt idx="10">
                  <c:v>出身大学である</c:v>
                </c:pt>
                <c:pt idx="11">
                  <c:v>その他</c:v>
                </c:pt>
              </c:strCache>
            </c:strRef>
          </c:cat>
          <c:val>
            <c:numRef>
              <c:f>'H29結果 (グラフ入り)'!$N$145:$N$156</c:f>
              <c:numCache>
                <c:formatCode>General</c:formatCode>
                <c:ptCount val="12"/>
                <c:pt idx="0">
                  <c:v>0.19</c:v>
                </c:pt>
                <c:pt idx="1">
                  <c:v>0.16500000000000001</c:v>
                </c:pt>
                <c:pt idx="2">
                  <c:v>0.11700000000000001</c:v>
                </c:pt>
                <c:pt idx="3">
                  <c:v>9.0999999999999998E-2</c:v>
                </c:pt>
                <c:pt idx="4">
                  <c:v>7.5999999999999998E-2</c:v>
                </c:pt>
                <c:pt idx="5">
                  <c:v>7.0000000000000007E-2</c:v>
                </c:pt>
                <c:pt idx="6">
                  <c:v>6.7000000000000004E-2</c:v>
                </c:pt>
                <c:pt idx="7">
                  <c:v>0.06</c:v>
                </c:pt>
                <c:pt idx="8">
                  <c:v>5.5E-2</c:v>
                </c:pt>
                <c:pt idx="9">
                  <c:v>4.2000000000000003E-2</c:v>
                </c:pt>
                <c:pt idx="10">
                  <c:v>3.5999999999999997E-2</c:v>
                </c:pt>
                <c:pt idx="11">
                  <c:v>3.1E-2</c:v>
                </c:pt>
              </c:numCache>
            </c:numRef>
          </c:val>
          <c:extLst>
            <c:ext xmlns:c16="http://schemas.microsoft.com/office/drawing/2014/chart" uri="{C3380CC4-5D6E-409C-BE32-E72D297353CC}">
              <c16:uniqueId val="{00000018-59FF-4BC0-80F7-FCC6EBF42D7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88-4EE9-B385-3B39B6674D7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88-4EE9-B385-3B39B6674D7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288-4EE9-B385-3B39B6674D7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88-4EE9-B385-3B39B6674D7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288-4EE9-B385-3B39B6674D7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288-4EE9-B385-3B39B6674D7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288-4EE9-B385-3B39B6674D7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288-4EE9-B385-3B39B6674D79}"/>
              </c:ext>
            </c:extLst>
          </c:dPt>
          <c:dLbls>
            <c:dLbl>
              <c:idx val="0"/>
              <c:layout>
                <c:manualLayout>
                  <c:x val="-0.15772136852464461"/>
                  <c:y val="-0.1086970988122603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288-4EE9-B385-3B39B6674D79}"/>
                </c:ext>
              </c:extLst>
            </c:dLbl>
            <c:dLbl>
              <c:idx val="1"/>
              <c:layout>
                <c:manualLayout>
                  <c:x val="3.3000994004355411E-2"/>
                  <c:y val="4.33160885775833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288-4EE9-B385-3B39B6674D79}"/>
                </c:ext>
              </c:extLst>
            </c:dLbl>
            <c:dLbl>
              <c:idx val="2"/>
              <c:layout>
                <c:manualLayout>
                  <c:x val="-2.8457079959054141E-2"/>
                  <c:y val="0.1328211241603401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3288-4EE9-B385-3B39B6674D79}"/>
                </c:ext>
              </c:extLst>
            </c:dLbl>
            <c:dLbl>
              <c:idx val="3"/>
              <c:layout>
                <c:manualLayout>
                  <c:x val="-1.9327752680649936E-2"/>
                  <c:y val="0.1428677629540057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病院</a:t>
                    </a:r>
                  </a:p>
                  <a:p>
                    <a:pPr>
                      <a:defRPr/>
                    </a:pPr>
                    <a:r>
                      <a:rPr lang="ja-JP" altLang="en-US" baseline="0"/>
                      <a:t>ホームページ
</a:t>
                    </a:r>
                    <a:fld id="{BD6BC83F-F5A5-4965-8982-517931F473C7}"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7209979961820746"/>
                      <c:h val="0.2143483212505965"/>
                    </c:manualLayout>
                  </c15:layout>
                  <c15:dlblFieldTable/>
                  <c15:showDataLabelsRange val="0"/>
                </c:ext>
                <c:ext xmlns:c16="http://schemas.microsoft.com/office/drawing/2014/chart" uri="{C3380CC4-5D6E-409C-BE32-E72D297353CC}">
                  <c16:uniqueId val="{00000007-3288-4EE9-B385-3B39B6674D79}"/>
                </c:ext>
              </c:extLst>
            </c:dLbl>
            <c:dLbl>
              <c:idx val="4"/>
              <c:layout>
                <c:manualLayout>
                  <c:x val="-5.9338651157827368E-2"/>
                  <c:y val="6.3758063872141656E-3"/>
                </c:manualLayout>
              </c:layout>
              <c:tx>
                <c:rich>
                  <a:bodyPr/>
                  <a:lstStyle/>
                  <a:p>
                    <a:r>
                      <a:rPr lang="ja-JP" altLang="en-US" baseline="0"/>
                      <a:t>合同プレゼンテー</a:t>
                    </a:r>
                  </a:p>
                  <a:p>
                    <a:r>
                      <a:rPr lang="ja-JP" altLang="en-US" baseline="0"/>
                      <a:t>ションへの参加
</a:t>
                    </a:r>
                    <a:fld id="{094E8CFB-B27E-4DC0-A468-E9173E266678}"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8593483837054429"/>
                      <c:h val="0.23704599425428313"/>
                    </c:manualLayout>
                  </c15:layout>
                  <c15:dlblFieldTable/>
                  <c15:showDataLabelsRange val="0"/>
                </c:ext>
                <c:ext xmlns:c16="http://schemas.microsoft.com/office/drawing/2014/chart" uri="{C3380CC4-5D6E-409C-BE32-E72D297353CC}">
                  <c16:uniqueId val="{00000009-3288-4EE9-B385-3B39B6674D79}"/>
                </c:ext>
              </c:extLst>
            </c:dLbl>
            <c:dLbl>
              <c:idx val="5"/>
              <c:layout>
                <c:manualLayout>
                  <c:x val="-3.8734057395352878E-2"/>
                  <c:y val="-0.1323625315377493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3288-4EE9-B385-3B39B6674D79}"/>
                </c:ext>
              </c:extLst>
            </c:dLbl>
            <c:dLbl>
              <c:idx val="6"/>
              <c:layout>
                <c:manualLayout>
                  <c:x val="9.1068238497808443E-2"/>
                  <c:y val="-9.415864795030773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3288-4EE9-B385-3B39B6674D79}"/>
                </c:ext>
              </c:extLst>
            </c:dLbl>
            <c:dLbl>
              <c:idx val="7"/>
              <c:layout>
                <c:manualLayout>
                  <c:x val="0.14613197927411989"/>
                  <c:y val="2.379852345343820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3288-4EE9-B385-3B39B6674D7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(グラフ入り)'!$M$129:$M$136</c:f>
              <c:strCache>
                <c:ptCount val="8"/>
                <c:pt idx="0">
                  <c:v>病院見学</c:v>
                </c:pt>
                <c:pt idx="1">
                  <c:v>先輩等からの助言</c:v>
                </c:pt>
                <c:pt idx="2">
                  <c:v>大学の実習</c:v>
                </c:pt>
                <c:pt idx="3">
                  <c:v>病院ホームページ</c:v>
                </c:pt>
                <c:pt idx="4">
                  <c:v>合同プレゼンテーションへの参加</c:v>
                </c:pt>
                <c:pt idx="5">
                  <c:v>Webサイト</c:v>
                </c:pt>
                <c:pt idx="6">
                  <c:v>雑誌・広告</c:v>
                </c:pt>
                <c:pt idx="7">
                  <c:v>その他</c:v>
                </c:pt>
              </c:strCache>
            </c:strRef>
          </c:cat>
          <c:val>
            <c:numRef>
              <c:f>'H29結果 (グラフ入り)'!$N$129:$N$136</c:f>
              <c:numCache>
                <c:formatCode>General</c:formatCode>
                <c:ptCount val="8"/>
                <c:pt idx="0">
                  <c:v>0.627</c:v>
                </c:pt>
                <c:pt idx="1">
                  <c:v>0.153</c:v>
                </c:pt>
                <c:pt idx="2">
                  <c:v>8.8999999999999996E-2</c:v>
                </c:pt>
                <c:pt idx="3">
                  <c:v>5.8000000000000003E-2</c:v>
                </c:pt>
                <c:pt idx="4">
                  <c:v>3.5999999999999997E-2</c:v>
                </c:pt>
                <c:pt idx="5">
                  <c:v>1.4999999999999999E-2</c:v>
                </c:pt>
                <c:pt idx="6">
                  <c:v>4.0000000000000001E-3</c:v>
                </c:pt>
                <c:pt idx="7">
                  <c:v>1.7999999999999999E-2</c:v>
                </c:pt>
              </c:numCache>
            </c:numRef>
          </c:val>
          <c:extLst>
            <c:ext xmlns:c16="http://schemas.microsoft.com/office/drawing/2014/chart" uri="{C3380CC4-5D6E-409C-BE32-E72D297353CC}">
              <c16:uniqueId val="{00000010-3288-4EE9-B385-3B39B6674D79}"/>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(グラフ入り)'!$D$362</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59-4B9F-A529-89B850F7A8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59-4B9F-A529-89B850F7A8CE}"/>
              </c:ext>
            </c:extLst>
          </c:dPt>
          <c:dLbls>
            <c:dLbl>
              <c:idx val="0"/>
              <c:layout>
                <c:manualLayout>
                  <c:x val="-0.18843411541064709"/>
                  <c:y val="2.007806731757180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159-4B9F-A529-89B850F7A8CE}"/>
                </c:ext>
              </c:extLst>
            </c:dLbl>
            <c:dLbl>
              <c:idx val="1"/>
              <c:layout>
                <c:manualLayout>
                  <c:x val="0.21053013642802734"/>
                  <c:y val="-1.249949077168177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4159-4B9F-A529-89B850F7A8C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(グラフ入り)'!$B$363:$B$364</c:f>
              <c:strCache>
                <c:ptCount val="2"/>
                <c:pt idx="0">
                  <c:v>修了した</c:v>
                </c:pt>
                <c:pt idx="1">
                  <c:v>修了していない</c:v>
                </c:pt>
              </c:strCache>
            </c:strRef>
          </c:cat>
          <c:val>
            <c:numRef>
              <c:f>'H29結果 (グラフ入り)'!$D$363:$D$364</c:f>
              <c:numCache>
                <c:formatCode>General</c:formatCode>
                <c:ptCount val="2"/>
                <c:pt idx="0">
                  <c:v>167</c:v>
                </c:pt>
                <c:pt idx="1">
                  <c:v>201</c:v>
                </c:pt>
              </c:numCache>
            </c:numRef>
          </c:val>
          <c:extLst>
            <c:ext xmlns:c16="http://schemas.microsoft.com/office/drawing/2014/chart" uri="{C3380CC4-5D6E-409C-BE32-E72D297353CC}">
              <c16:uniqueId val="{00000004-4159-4B9F-A529-89B850F7A8CE}"/>
            </c:ext>
          </c:extLst>
        </c:ser>
        <c:ser>
          <c:idx val="1"/>
          <c:order val="1"/>
          <c:tx>
            <c:strRef>
              <c:f>'H29結果 (グラフ入り)'!$E$362</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6-4159-4B9F-A529-89B850F7A8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4159-4B9F-A529-89B850F7A8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(グラフ入り)'!$B$363:$B$364</c:f>
              <c:strCache>
                <c:ptCount val="2"/>
                <c:pt idx="0">
                  <c:v>修了した</c:v>
                </c:pt>
                <c:pt idx="1">
                  <c:v>修了していない</c:v>
                </c:pt>
              </c:strCache>
            </c:strRef>
          </c:cat>
          <c:val>
            <c:numRef>
              <c:f>'H29結果 (グラフ入り)'!$E$363:$E$364</c:f>
              <c:numCache>
                <c:formatCode>\(0.0%\)</c:formatCode>
                <c:ptCount val="2"/>
                <c:pt idx="0">
                  <c:v>0.45400000000000001</c:v>
                </c:pt>
                <c:pt idx="1">
                  <c:v>0.54600000000000004</c:v>
                </c:pt>
              </c:numCache>
            </c:numRef>
          </c:val>
          <c:extLst>
            <c:ext xmlns:c16="http://schemas.microsoft.com/office/drawing/2014/chart" uri="{C3380CC4-5D6E-409C-BE32-E72D297353CC}">
              <c16:uniqueId val="{00000009-4159-4B9F-A529-89B850F7A8CE}"/>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0130150528"/>
          <c:y val="0.14890693780550379"/>
          <c:w val="0.40567005395512001"/>
          <c:h val="0.74462992125984273"/>
        </c:manualLayout>
      </c:layout>
      <c:pieChart>
        <c:varyColors val="1"/>
        <c:ser>
          <c:idx val="0"/>
          <c:order val="0"/>
          <c:tx>
            <c:strRef>
              <c:f>'H29結果 (グラフ入り)'!$F$171</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A5-4826-AFCE-CFCC24AF046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A5-4826-AFCE-CFCC24AF046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A5-4826-AFCE-CFCC24AF046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A5-4826-AFCE-CFCC24AF046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EA5-4826-AFCE-CFCC24AF046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EA5-4826-AFCE-CFCC24AF046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EA5-4826-AFCE-CFCC24AF046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EA5-4826-AFCE-CFCC24AF046F}"/>
              </c:ext>
            </c:extLst>
          </c:dPt>
          <c:dLbls>
            <c:dLbl>
              <c:idx val="0"/>
              <c:layout>
                <c:manualLayout>
                  <c:x val="-0.12384872739553317"/>
                  <c:y val="0.1414950567000312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EA5-4826-AFCE-CFCC24AF046F}"/>
                </c:ext>
              </c:extLst>
            </c:dLbl>
            <c:dLbl>
              <c:idx val="2"/>
              <c:layout>
                <c:manualLayout>
                  <c:x val="-3.233699408718823E-2"/>
                  <c:y val="-3.1935043540811996E-2"/>
                </c:manualLayout>
              </c:layout>
              <c:tx>
                <c:rich>
                  <a:bodyPr/>
                  <a:lstStyle/>
                  <a:p>
                    <a:r>
                      <a:rPr lang="ja-JP" altLang="en-US" baseline="0"/>
                      <a:t>記録・報告書</a:t>
                    </a:r>
                  </a:p>
                  <a:p>
                    <a:r>
                      <a:rPr lang="ja-JP" altLang="en-US" baseline="0"/>
                      <a:t>作成や書類整理
</a:t>
                    </a:r>
                    <a:fld id="{3A70ECC8-7647-4B33-A07F-FB1015F6E033}" type="PERCENTAGE">
                      <a:rPr lang="en-US" altLang="ja-JP" baseline="0"/>
                      <a:pPr/>
                      <a:t>[パーセンテージ]</a:t>
                    </a:fld>
                    <a:endParaRPr lang="ja-JP" alt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2387595806013755"/>
                      <c:h val="0.19130583154726394"/>
                    </c:manualLayout>
                  </c15:layout>
                  <c15:dlblFieldTable/>
                  <c15:showDataLabelsRange val="0"/>
                </c:ext>
                <c:ext xmlns:c16="http://schemas.microsoft.com/office/drawing/2014/chart" uri="{C3380CC4-5D6E-409C-BE32-E72D297353CC}">
                  <c16:uniqueId val="{00000005-1EA5-4826-AFCE-CFCC24AF046F}"/>
                </c:ext>
              </c:extLst>
            </c:dLbl>
            <c:dLbl>
              <c:idx val="3"/>
              <c:layout>
                <c:manualLayout>
                  <c:x val="4.615690429557933E-2"/>
                  <c:y val="-4.46482057060929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手術や外来</a:t>
                    </a:r>
                  </a:p>
                  <a:p>
                    <a:pPr>
                      <a:defRPr/>
                    </a:pPr>
                    <a:r>
                      <a:rPr lang="ja-JP" altLang="en-US" baseline="0"/>
                      <a:t>対応等の延長
</a:t>
                    </a:r>
                    <a:fld id="{346E247C-E5CC-4154-A749-8238B2CECFFA}"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038758467252226"/>
                      <c:h val="0.17298787927889439"/>
                    </c:manualLayout>
                  </c15:layout>
                  <c15:dlblFieldTable/>
                  <c15:showDataLabelsRange val="0"/>
                </c:ext>
                <c:ext xmlns:c16="http://schemas.microsoft.com/office/drawing/2014/chart" uri="{C3380CC4-5D6E-409C-BE32-E72D297353CC}">
                  <c16:uniqueId val="{00000007-1EA5-4826-AFCE-CFCC24AF046F}"/>
                </c:ext>
              </c:extLst>
            </c:dLbl>
            <c:dLbl>
              <c:idx val="4"/>
              <c:layout>
                <c:manualLayout>
                  <c:x val="1.0444142809295351E-2"/>
                  <c:y val="5.638332609085262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EA5-4826-AFCE-CFCC24AF046F}"/>
                </c:ext>
              </c:extLst>
            </c:dLbl>
            <c:dLbl>
              <c:idx val="5"/>
              <c:layout>
                <c:manualLayout>
                  <c:x val="-4.0177755469559644E-2"/>
                  <c:y val="0.1131947564439665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1EA5-4826-AFCE-CFCC24AF046F}"/>
                </c:ext>
              </c:extLst>
            </c:dLbl>
            <c:dLbl>
              <c:idx val="6"/>
              <c:layout>
                <c:manualLayout>
                  <c:x val="-5.8914609831429661E-2"/>
                  <c:y val="2.594097009960250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他職種・他機関</a:t>
                    </a:r>
                  </a:p>
                  <a:p>
                    <a:pPr>
                      <a:defRPr/>
                    </a:pPr>
                    <a:r>
                      <a:rPr lang="ja-JP" altLang="en-US"/>
                      <a:t>との連携調整</a:t>
                    </a:r>
                    <a:r>
                      <a:rPr lang="ja-JP" altLang="en-US" baseline="0"/>
                      <a:t>
</a:t>
                    </a:r>
                    <a:fld id="{CE0E4E6C-D6DA-45D0-966A-D4C1DF0E6FFC}"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2976743064066746"/>
                      <c:h val="0.18707695933653967"/>
                    </c:manualLayout>
                  </c15:layout>
                  <c15:dlblFieldTable/>
                  <c15:showDataLabelsRange val="0"/>
                </c:ext>
                <c:ext xmlns:c16="http://schemas.microsoft.com/office/drawing/2014/chart" uri="{C3380CC4-5D6E-409C-BE32-E72D297353CC}">
                  <c16:uniqueId val="{0000000D-1EA5-4826-AFCE-CFCC24AF046F}"/>
                </c:ext>
              </c:extLst>
            </c:dLbl>
            <c:dLbl>
              <c:idx val="7"/>
              <c:layout>
                <c:manualLayout>
                  <c:x val="4.6197263202233378E-2"/>
                  <c:y val="-9.698172685290889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1EA5-4826-AFCE-CFCC24AF04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(グラフ入り)'!$B$172:$D$179</c:f>
              <c:strCache>
                <c:ptCount val="8"/>
                <c:pt idx="0">
                  <c:v>土日祝の当番</c:v>
                </c:pt>
                <c:pt idx="1">
                  <c:v>緊急対応</c:v>
                </c:pt>
                <c:pt idx="2">
                  <c:v>記録・報告書作成や書類整理</c:v>
                </c:pt>
                <c:pt idx="3">
                  <c:v>手術や外来対応等の延長</c:v>
                </c:pt>
                <c:pt idx="4">
                  <c:v>カンファレンスへの参加</c:v>
                </c:pt>
                <c:pt idx="5">
                  <c:v>勤務開始前の準備</c:v>
                </c:pt>
                <c:pt idx="6">
                  <c:v>他職種・他機関との連携調整</c:v>
                </c:pt>
                <c:pt idx="7">
                  <c:v>その他</c:v>
                </c:pt>
              </c:strCache>
            </c:strRef>
          </c:cat>
          <c:val>
            <c:numRef>
              <c:f>'H29結果 (グラフ入り)'!$F$172:$F$179</c:f>
              <c:numCache>
                <c:formatCode>General</c:formatCode>
                <c:ptCount val="8"/>
                <c:pt idx="0">
                  <c:v>229</c:v>
                </c:pt>
                <c:pt idx="1">
                  <c:v>208</c:v>
                </c:pt>
                <c:pt idx="2">
                  <c:v>185</c:v>
                </c:pt>
                <c:pt idx="3">
                  <c:v>183</c:v>
                </c:pt>
                <c:pt idx="4">
                  <c:v>182</c:v>
                </c:pt>
                <c:pt idx="5">
                  <c:v>150</c:v>
                </c:pt>
                <c:pt idx="6">
                  <c:v>22</c:v>
                </c:pt>
                <c:pt idx="7">
                  <c:v>14</c:v>
                </c:pt>
              </c:numCache>
            </c:numRef>
          </c:val>
          <c:extLst>
            <c:ext xmlns:c16="http://schemas.microsoft.com/office/drawing/2014/chart" uri="{C3380CC4-5D6E-409C-BE32-E72D297353CC}">
              <c16:uniqueId val="{00000010-1EA5-4826-AFCE-CFCC24AF046F}"/>
            </c:ext>
          </c:extLst>
        </c:ser>
        <c:ser>
          <c:idx val="1"/>
          <c:order val="1"/>
          <c:tx>
            <c:strRef>
              <c:f>'H29結果 (グラフ入り)'!$G$171</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1EA5-4826-AFCE-CFCC24AF046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1EA5-4826-AFCE-CFCC24AF046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1EA5-4826-AFCE-CFCC24AF046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1EA5-4826-AFCE-CFCC24AF046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1EA5-4826-AFCE-CFCC24AF046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1EA5-4826-AFCE-CFCC24AF046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1EA5-4826-AFCE-CFCC24AF046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1EA5-4826-AFCE-CFCC24AF046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(グラフ入り)'!$B$172:$D$179</c:f>
              <c:strCache>
                <c:ptCount val="8"/>
                <c:pt idx="0">
                  <c:v>土日祝の当番</c:v>
                </c:pt>
                <c:pt idx="1">
                  <c:v>緊急対応</c:v>
                </c:pt>
                <c:pt idx="2">
                  <c:v>記録・報告書作成や書類整理</c:v>
                </c:pt>
                <c:pt idx="3">
                  <c:v>手術や外来対応等の延長</c:v>
                </c:pt>
                <c:pt idx="4">
                  <c:v>カンファレンスへの参加</c:v>
                </c:pt>
                <c:pt idx="5">
                  <c:v>勤務開始前の準備</c:v>
                </c:pt>
                <c:pt idx="6">
                  <c:v>他職種・他機関との連携調整</c:v>
                </c:pt>
                <c:pt idx="7">
                  <c:v>その他</c:v>
                </c:pt>
              </c:strCache>
            </c:strRef>
          </c:cat>
          <c:val>
            <c:numRef>
              <c:f>'H29結果 (グラフ入り)'!$G$172:$G$179</c:f>
              <c:numCache>
                <c:formatCode>\(0.0%\)</c:formatCode>
                <c:ptCount val="8"/>
                <c:pt idx="0">
                  <c:v>0.19500000000000001</c:v>
                </c:pt>
                <c:pt idx="1">
                  <c:v>0.17699999999999999</c:v>
                </c:pt>
                <c:pt idx="2">
                  <c:v>0.158</c:v>
                </c:pt>
                <c:pt idx="3">
                  <c:v>0.156</c:v>
                </c:pt>
                <c:pt idx="4">
                  <c:v>0.155</c:v>
                </c:pt>
                <c:pt idx="5">
                  <c:v>0.128</c:v>
                </c:pt>
                <c:pt idx="6">
                  <c:v>1.9E-2</c:v>
                </c:pt>
                <c:pt idx="7">
                  <c:v>1.2E-2</c:v>
                </c:pt>
              </c:numCache>
            </c:numRef>
          </c:val>
          <c:extLst>
            <c:ext xmlns:c16="http://schemas.microsoft.com/office/drawing/2014/chart" uri="{C3380CC4-5D6E-409C-BE32-E72D297353CC}">
              <c16:uniqueId val="{00000021-1EA5-4826-AFCE-CFCC24AF046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(グラフ入り)'!$D$370</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D3C-4F1A-BC6C-51C709A2B8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D3C-4F1A-BC6C-51C709A2B8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D3C-4F1A-BC6C-51C709A2B859}"/>
              </c:ext>
            </c:extLst>
          </c:dPt>
          <c:dLbls>
            <c:dLbl>
              <c:idx val="0"/>
              <c:layout>
                <c:manualLayout>
                  <c:x val="-5.7328507111167472E-2"/>
                  <c:y val="-0.1527266561481199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D3C-4F1A-BC6C-51C709A2B859}"/>
                </c:ext>
              </c:extLst>
            </c:dLbl>
            <c:dLbl>
              <c:idx val="1"/>
              <c:layout>
                <c:manualLayout>
                  <c:x val="1.9221553296932852E-2"/>
                  <c:y val="1.248572784416402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D3C-4F1A-BC6C-51C709A2B859}"/>
                </c:ext>
              </c:extLst>
            </c:dLbl>
            <c:dLbl>
              <c:idx val="2"/>
              <c:layout>
                <c:manualLayout>
                  <c:x val="8.851691863566552E-2"/>
                  <c:y val="2.278920590110291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D3C-4F1A-BC6C-51C709A2B85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'H29結果 (グラフ入り)'!$B$371:$B$375</c15:sqref>
                  </c15:fullRef>
                </c:ext>
              </c:extLst>
              <c:f>('H29結果 (グラフ入り)'!$B$371:$B$372,'H29結果 (グラフ入り)'!$B$375)</c:f>
              <c:strCache>
                <c:ptCount val="3"/>
                <c:pt idx="0">
                  <c:v>１ヵ月</c:v>
                </c:pt>
                <c:pt idx="1">
                  <c:v>２ヵ月</c:v>
                </c:pt>
                <c:pt idx="2">
                  <c:v>その他</c:v>
                </c:pt>
              </c:strCache>
            </c:strRef>
          </c:cat>
          <c:val>
            <c:numRef>
              <c:extLst>
                <c:ext xmlns:c15="http://schemas.microsoft.com/office/drawing/2012/chart" uri="{02D57815-91ED-43cb-92C2-25804820EDAC}">
                  <c15:fullRef>
                    <c15:sqref>'H29結果 (グラフ入り)'!$D$371:$D$375</c15:sqref>
                  </c15:fullRef>
                </c:ext>
              </c:extLst>
              <c:f>('H29結果 (グラフ入り)'!$D$371:$D$372,'H29結果 (グラフ入り)'!$D$375)</c:f>
              <c:numCache>
                <c:formatCode>General</c:formatCode>
                <c:ptCount val="3"/>
                <c:pt idx="0">
                  <c:v>151</c:v>
                </c:pt>
                <c:pt idx="1">
                  <c:v>13</c:v>
                </c:pt>
                <c:pt idx="2">
                  <c:v>1</c:v>
                </c:pt>
              </c:numCache>
            </c:numRef>
          </c:val>
          <c:extLst>
            <c:ext xmlns:c15="http://schemas.microsoft.com/office/drawing/2012/chart" uri="{02D57815-91ED-43cb-92C2-25804820EDAC}">
              <c15:categoryFilterExceptions>
                <c15:categoryFilterException>
                  <c15:sqref>'H29結果 (グラフ入り)'!$D$373</c15:sqref>
                  <c15:dLbl>
                    <c:idx val="1"/>
                    <c:layout>
                      <c:manualLayout>
                        <c:x val="-0.16784731796167315"/>
                        <c:y val="5.1010914552038732E-3"/>
                      </c:manualLayout>
                    </c:layout>
                    <c:dLblPos val="bestFit"/>
                    <c:showLegendKey val="0"/>
                    <c:showVal val="0"/>
                    <c:showCatName val="1"/>
                    <c:showSerName val="0"/>
                    <c:showPercent val="1"/>
                    <c:showBubbleSize val="0"/>
                    <c:extLst>
                      <c:ext uri="{CE6537A1-D6FC-4f65-9D91-7224C49458BB}"/>
                      <c:ext xmlns:c16="http://schemas.microsoft.com/office/drawing/2014/chart" uri="{C3380CC4-5D6E-409C-BE32-E72D297353CC}">
                        <c16:uniqueId val="{0000000C-8A8C-415A-BB8B-02BB1ED84ECB}"/>
                      </c:ext>
                    </c:extLst>
                  </c15:dLbl>
                </c15:categoryFilterException>
                <c15:categoryFilterException>
                  <c15:sqref>'H29結果 (グラフ入り)'!$D$374</c15:sqref>
                  <c15:dLbl>
                    <c:idx val="1"/>
                    <c:layout>
                      <c:manualLayout>
                        <c:x val="0.18714628278581488"/>
                        <c:y val="6.8489832499666935E-3"/>
                      </c:manualLayout>
                    </c:layout>
                    <c:dLblPos val="bestFit"/>
                    <c:showLegendKey val="0"/>
                    <c:showVal val="0"/>
                    <c:showCatName val="1"/>
                    <c:showSerName val="0"/>
                    <c:showPercent val="1"/>
                    <c:showBubbleSize val="0"/>
                    <c:extLst>
                      <c:ext uri="{CE6537A1-D6FC-4f65-9D91-7224C49458BB}"/>
                      <c:ext xmlns:c16="http://schemas.microsoft.com/office/drawing/2014/chart" uri="{C3380CC4-5D6E-409C-BE32-E72D297353CC}">
                        <c16:uniqueId val="{0000000D-8A8C-415A-BB8B-02BB1ED84ECB}"/>
                      </c:ext>
                    </c:extLst>
                  </c15:dLbl>
                </c15:categoryFilterException>
              </c15:categoryFilterExceptions>
            </c:ext>
            <c:ext xmlns:c16="http://schemas.microsoft.com/office/drawing/2014/chart" uri="{C3380CC4-5D6E-409C-BE32-E72D297353CC}">
              <c16:uniqueId val="{00000006-2D3C-4F1A-BC6C-51C709A2B859}"/>
            </c:ext>
          </c:extLst>
        </c:ser>
        <c:ser>
          <c:idx val="1"/>
          <c:order val="1"/>
          <c:tx>
            <c:strRef>
              <c:f>'H29結果 (グラフ入り)'!$E$370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8-2D3C-4F1A-BC6C-51C709A2B8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A-2D3C-4F1A-BC6C-51C709A2B8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C-2D3C-4F1A-BC6C-51C709A2B8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'H29結果 (グラフ入り)'!$B$371:$B$375</c15:sqref>
                  </c15:fullRef>
                </c:ext>
              </c:extLst>
              <c:f>('H29結果 (グラフ入り)'!$B$371:$B$372,'H29結果 (グラフ入り)'!$B$375)</c:f>
              <c:strCache>
                <c:ptCount val="3"/>
                <c:pt idx="0">
                  <c:v>１ヵ月</c:v>
                </c:pt>
                <c:pt idx="1">
                  <c:v>２ヵ月</c:v>
                </c:pt>
                <c:pt idx="2">
                  <c:v>その他</c:v>
                </c:pt>
              </c:strCache>
            </c:strRef>
          </c:cat>
          <c:val>
            <c:numRef>
              <c:extLst>
                <c:ext xmlns:c15="http://schemas.microsoft.com/office/drawing/2012/chart" uri="{02D57815-91ED-43cb-92C2-25804820EDAC}">
                  <c15:fullRef>
                    <c15:sqref>'H29結果 (グラフ入り)'!$E$371:$E$375</c15:sqref>
                  </c15:fullRef>
                </c:ext>
              </c:extLst>
              <c:f>('H29結果 (グラフ入り)'!$E$371:$E$372,'H29結果 (グラフ入り)'!$E$375)</c:f>
              <c:numCache>
                <c:formatCode>\(0.0%\)</c:formatCode>
                <c:ptCount val="3"/>
                <c:pt idx="0">
                  <c:v>0.91500000000000004</c:v>
                </c:pt>
                <c:pt idx="1">
                  <c:v>7.9000000000000001E-2</c:v>
                </c:pt>
                <c:pt idx="2">
                  <c:v>6.0000000000000001E-3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D-2D3C-4F1A-BC6C-51C709A2B859}"/>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'H29結果 (グラフ入り)'!$D$162</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C0-41AA-8CC4-82D42BEBDE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C0-41AA-8CC4-82D42BEBDE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3C0-41AA-8CC4-82D42BEBDE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3C0-41AA-8CC4-82D42BEBDE09}"/>
              </c:ext>
            </c:extLst>
          </c:dPt>
          <c:dLbls>
            <c:dLbl>
              <c:idx val="0"/>
              <c:delete val="1"/>
              <c:extLst>
                <c:ext xmlns:c15="http://schemas.microsoft.com/office/drawing/2012/chart" uri="{CE6537A1-D6FC-4f65-9D91-7224C49458BB}"/>
                <c:ext xmlns:c16="http://schemas.microsoft.com/office/drawing/2014/chart" uri="{C3380CC4-5D6E-409C-BE32-E72D297353CC}">
                  <c16:uniqueId val="{00000001-63C0-41AA-8CC4-82D42BEBDE09}"/>
                </c:ext>
              </c:extLst>
            </c:dLbl>
            <c:dLbl>
              <c:idx val="1"/>
              <c:layout>
                <c:manualLayout>
                  <c:x val="-0.20556315485301407"/>
                  <c:y val="0.10805165974491859"/>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9132117738086019"/>
                      <c:h val="0.30226366631901519"/>
                    </c:manualLayout>
                  </c15:layout>
                </c:ext>
                <c:ext xmlns:c16="http://schemas.microsoft.com/office/drawing/2014/chart" uri="{C3380CC4-5D6E-409C-BE32-E72D297353CC}">
                  <c16:uniqueId val="{00000003-63C0-41AA-8CC4-82D42BEBDE09}"/>
                </c:ext>
              </c:extLst>
            </c:dLbl>
            <c:dLbl>
              <c:idx val="2"/>
              <c:layout>
                <c:manualLayout>
                  <c:x val="0.19860508104903141"/>
                  <c:y val="-0.11059094479850079"/>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355021160584561"/>
                      <c:h val="0.28183356167505402"/>
                    </c:manualLayout>
                  </c15:layout>
                </c:ext>
                <c:ext xmlns:c16="http://schemas.microsoft.com/office/drawing/2014/chart" uri="{C3380CC4-5D6E-409C-BE32-E72D297353CC}">
                  <c16:uniqueId val="{00000005-63C0-41AA-8CC4-82D42BEBDE09}"/>
                </c:ext>
              </c:extLst>
            </c:dLbl>
            <c:dLbl>
              <c:idx val="3"/>
              <c:layout>
                <c:manualLayout>
                  <c:x val="-3.5457441593555024E-2"/>
                  <c:y val="1.7030449435491005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696943654685205"/>
                      <c:h val="0.29545363143769487"/>
                    </c:manualLayout>
                  </c15:layout>
                </c:ext>
                <c:ext xmlns:c16="http://schemas.microsoft.com/office/drawing/2014/chart" uri="{C3380CC4-5D6E-409C-BE32-E72D297353CC}">
                  <c16:uniqueId val="{00000007-63C0-41AA-8CC4-82D42BEBDE0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(グラフ入り)'!$B$163:$C$166</c:f>
              <c:strCache>
                <c:ptCount val="4"/>
                <c:pt idx="0">
                  <c:v>週40時間未満</c:v>
                </c:pt>
                <c:pt idx="1">
                  <c:v>週40～60時間</c:v>
                </c:pt>
                <c:pt idx="2">
                  <c:v>週60～80時間</c:v>
                </c:pt>
                <c:pt idx="3">
                  <c:v>週80時間以上</c:v>
                </c:pt>
              </c:strCache>
            </c:strRef>
          </c:cat>
          <c:val>
            <c:numRef>
              <c:f>'H29結果 (グラフ入り)'!$D$163:$D$166</c:f>
              <c:numCache>
                <c:formatCode>General</c:formatCode>
                <c:ptCount val="4"/>
                <c:pt idx="0">
                  <c:v>0</c:v>
                </c:pt>
                <c:pt idx="1">
                  <c:v>163</c:v>
                </c:pt>
                <c:pt idx="2">
                  <c:v>161</c:v>
                </c:pt>
                <c:pt idx="3">
                  <c:v>33</c:v>
                </c:pt>
              </c:numCache>
            </c:numRef>
          </c:val>
          <c:extLst>
            <c:ext xmlns:c16="http://schemas.microsoft.com/office/drawing/2014/chart" uri="{C3380CC4-5D6E-409C-BE32-E72D297353CC}">
              <c16:uniqueId val="{00000008-63C0-41AA-8CC4-82D42BEBDE09}"/>
            </c:ext>
          </c:extLst>
        </c:ser>
        <c:ser>
          <c:idx val="1"/>
          <c:order val="1"/>
          <c:tx>
            <c:strRef>
              <c:f>'H29結果 (グラフ入り)'!$E$162</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63C0-41AA-8CC4-82D42BEBDE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63C0-41AA-8CC4-82D42BEBDE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63C0-41AA-8CC4-82D42BEBDE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63C0-41AA-8CC4-82D42BEBDE09}"/>
              </c:ext>
            </c:extLst>
          </c:dPt>
          <c:cat>
            <c:strRef>
              <c:f>'H29結果 (グラフ入り)'!$B$163:$C$166</c:f>
              <c:strCache>
                <c:ptCount val="4"/>
                <c:pt idx="0">
                  <c:v>週40時間未満</c:v>
                </c:pt>
                <c:pt idx="1">
                  <c:v>週40～60時間</c:v>
                </c:pt>
                <c:pt idx="2">
                  <c:v>週60～80時間</c:v>
                </c:pt>
                <c:pt idx="3">
                  <c:v>週80時間以上</c:v>
                </c:pt>
              </c:strCache>
            </c:strRef>
          </c:cat>
          <c:val>
            <c:numRef>
              <c:f>'H29結果 (グラフ入り)'!$E$163:$E$166</c:f>
              <c:numCache>
                <c:formatCode>\(0.0%\)</c:formatCode>
                <c:ptCount val="4"/>
                <c:pt idx="0">
                  <c:v>0</c:v>
                </c:pt>
                <c:pt idx="1">
                  <c:v>0.45700000000000002</c:v>
                </c:pt>
                <c:pt idx="2">
                  <c:v>0.45100000000000001</c:v>
                </c:pt>
                <c:pt idx="3">
                  <c:v>9.1999999999999998E-2</c:v>
                </c:pt>
              </c:numCache>
            </c:numRef>
          </c:val>
          <c:extLst>
            <c:ext xmlns:c16="http://schemas.microsoft.com/office/drawing/2014/chart" uri="{C3380CC4-5D6E-409C-BE32-E72D297353CC}">
              <c16:uniqueId val="{00000011-63C0-41AA-8CC4-82D42BEBDE0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083333333333326"/>
          <c:y val="0.22453703703703706"/>
          <c:w val="0.46388888888888902"/>
          <c:h val="0.7731481481481482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79-46ED-9E75-732001DBA5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279-46ED-9E75-732001DBA5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279-46ED-9E75-732001DBA5D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279-46ED-9E75-732001DBA5D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279-46ED-9E75-732001DBA5D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279-46ED-9E75-732001DBA5D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279-46ED-9E75-732001DBA5D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279-46ED-9E75-732001DBA5D7}"/>
              </c:ext>
            </c:extLst>
          </c:dPt>
          <c:dLbls>
            <c:dLbl>
              <c:idx val="0"/>
              <c:layout>
                <c:manualLayout>
                  <c:x val="-0.24097737267894787"/>
                  <c:y val="-5.6437548915795777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960127048152777"/>
                      <c:h val="0.22959532249896414"/>
                    </c:manualLayout>
                  </c15:layout>
                </c:ext>
                <c:ext xmlns:c16="http://schemas.microsoft.com/office/drawing/2014/chart" uri="{C3380CC4-5D6E-409C-BE32-E72D297353CC}">
                  <c16:uniqueId val="{00000001-4279-46ED-9E75-732001DBA5D7}"/>
                </c:ext>
              </c:extLst>
            </c:dLbl>
            <c:dLbl>
              <c:idx val="1"/>
              <c:layout>
                <c:manualLayout>
                  <c:x val="0.14845104622145272"/>
                  <c:y val="-8.0239399659315952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4279-46ED-9E75-732001DBA5D7}"/>
                </c:ext>
              </c:extLst>
            </c:dLbl>
            <c:dLbl>
              <c:idx val="2"/>
              <c:layout>
                <c:manualLayout>
                  <c:x val="0.18917981045731957"/>
                  <c:y val="4.4814879609594405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4279-46ED-9E75-732001DBA5D7}"/>
                </c:ext>
              </c:extLst>
            </c:dLbl>
            <c:dLbl>
              <c:idx val="3"/>
              <c:layout>
                <c:manualLayout>
                  <c:x val="-8.4607304142715681E-2"/>
                  <c:y val="0.24831416601445605"/>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4279-46ED-9E75-732001DBA5D7}"/>
                </c:ext>
              </c:extLst>
            </c:dLbl>
            <c:dLbl>
              <c:idx val="4"/>
              <c:layout>
                <c:manualLayout>
                  <c:x val="-0.1023582870974792"/>
                  <c:y val="0.11817209152433129"/>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4279-46ED-9E75-732001DBA5D7}"/>
                </c:ext>
              </c:extLst>
            </c:dLbl>
            <c:dLbl>
              <c:idx val="5"/>
              <c:layout>
                <c:manualLayout>
                  <c:x val="-0.12772448356525373"/>
                  <c:y val="-4.7153814281110443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34147465850810577"/>
                      <c:h val="0.17486856037935636"/>
                    </c:manualLayout>
                  </c15:layout>
                </c:ext>
                <c:ext xmlns:c16="http://schemas.microsoft.com/office/drawing/2014/chart" uri="{C3380CC4-5D6E-409C-BE32-E72D297353CC}">
                  <c16:uniqueId val="{0000000B-4279-46ED-9E75-732001DBA5D7}"/>
                </c:ext>
              </c:extLst>
            </c:dLbl>
            <c:dLbl>
              <c:idx val="6"/>
              <c:layout>
                <c:manualLayout>
                  <c:x val="2.0494224760141573E-2"/>
                  <c:y val="-3.266442613139358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4279-46ED-9E75-732001DBA5D7}"/>
                </c:ext>
              </c:extLst>
            </c:dLbl>
            <c:dLbl>
              <c:idx val="7"/>
              <c:layout>
                <c:manualLayout>
                  <c:x val="0.12013110200093256"/>
                  <c:y val="9.9041480594816069E-3"/>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4279-46ED-9E75-732001DBA5D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(グラフ入り)'!$M$317:$M$324</c:f>
              <c:strCache>
                <c:ptCount val="8"/>
                <c:pt idx="0">
                  <c:v>指導体制の充実、熱心な指導医</c:v>
                </c:pt>
                <c:pt idx="1">
                  <c:v>給与等の処遇の向上</c:v>
                </c:pt>
                <c:pt idx="2">
                  <c:v>プログラムの充実</c:v>
                </c:pt>
                <c:pt idx="3">
                  <c:v>多くの手技を経験できること</c:v>
                </c:pt>
                <c:pt idx="4">
                  <c:v>多くの症例を経験できること</c:v>
                </c:pt>
                <c:pt idx="5">
                  <c:v>施設や設備の充実</c:v>
                </c:pt>
                <c:pt idx="6">
                  <c:v>高度な技術が習得できること</c:v>
                </c:pt>
                <c:pt idx="7">
                  <c:v>その他</c:v>
                </c:pt>
              </c:strCache>
            </c:strRef>
          </c:cat>
          <c:val>
            <c:numRef>
              <c:f>'H29結果 (グラフ入り)'!$N$317:$N$324</c:f>
              <c:numCache>
                <c:formatCode>General</c:formatCode>
                <c:ptCount val="8"/>
                <c:pt idx="0">
                  <c:v>0.54</c:v>
                </c:pt>
                <c:pt idx="1">
                  <c:v>0.158</c:v>
                </c:pt>
                <c:pt idx="2">
                  <c:v>0.14499999999999999</c:v>
                </c:pt>
                <c:pt idx="3">
                  <c:v>9.1999999999999998E-2</c:v>
                </c:pt>
                <c:pt idx="4">
                  <c:v>2.5999999999999999E-2</c:v>
                </c:pt>
                <c:pt idx="5">
                  <c:v>1.2999999999999999E-2</c:v>
                </c:pt>
                <c:pt idx="6">
                  <c:v>1.2999999999999999E-2</c:v>
                </c:pt>
                <c:pt idx="7">
                  <c:v>1.2999999999999999E-2</c:v>
                </c:pt>
              </c:numCache>
            </c:numRef>
          </c:val>
          <c:extLst>
            <c:ext xmlns:c16="http://schemas.microsoft.com/office/drawing/2014/chart" uri="{C3380CC4-5D6E-409C-BE32-E72D297353CC}">
              <c16:uniqueId val="{00000010-4279-46ED-9E75-732001DBA5D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083333333333326"/>
          <c:y val="0.22453703703703706"/>
          <c:w val="0.46388888888888902"/>
          <c:h val="0.77314814814814825"/>
        </c:manualLayout>
      </c:layout>
      <c:pieChart>
        <c:varyColors val="1"/>
        <c:ser>
          <c:idx val="0"/>
          <c:order val="0"/>
          <c:tx>
            <c:strRef>
              <c:f>'H29結果 (グラフ入り)'!$F$330</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E2A-4A1B-BAB6-0BD0190EC5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E2A-4A1B-BAB6-0BD0190EC5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E2A-4A1B-BAB6-0BD0190EC5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E2A-4A1B-BAB6-0BD0190EC5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E2A-4A1B-BAB6-0BD0190EC5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E2A-4A1B-BAB6-0BD0190EC5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2A-4A1B-BAB6-0BD0190EC5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2A-4A1B-BAB6-0BD0190EC500}"/>
              </c:ext>
            </c:extLst>
          </c:dPt>
          <c:dLbls>
            <c:dLbl>
              <c:idx val="0"/>
              <c:layout>
                <c:manualLayout>
                  <c:x val="-0.23640553281330398"/>
                  <c:y val="9.889157957736743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EF0501BF-2BF7-4BA8-91C6-A83E610D4A7D}" type="CATEGORYNAME">
                      <a:rPr lang="ja-JP" altLang="en-US" sz="900" b="0" i="0" u="none" strike="noStrike" kern="1200" baseline="0">
                        <a:solidFill>
                          <a:sysClr val="windowText" lastClr="000000">
                            <a:lumMod val="75000"/>
                            <a:lumOff val="25000"/>
                          </a:sysClr>
                        </a:solidFill>
                      </a:rPr>
                      <a:pPr>
                        <a:defRPr/>
                      </a:pPr>
                      <a:t>[分類名]</a:t>
                    </a:fld>
                    <a:r>
                      <a:rPr lang="ja-JP" altLang="en-US" baseline="0"/>
                      <a:t>
</a:t>
                    </a:r>
                    <a:fld id="{9E47BC60-225F-4AD6-B4FD-9F655E9996A3}"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443164658165689"/>
                      <c:h val="0.22101192394456978"/>
                    </c:manualLayout>
                  </c15:layout>
                  <c15:dlblFieldTable/>
                  <c15:showDataLabelsRange val="0"/>
                </c:ext>
                <c:ext xmlns:c16="http://schemas.microsoft.com/office/drawing/2014/chart" uri="{C3380CC4-5D6E-409C-BE32-E72D297353CC}">
                  <c16:uniqueId val="{00000001-DE2A-4A1B-BAB6-0BD0190EC500}"/>
                </c:ext>
              </c:extLst>
            </c:dLbl>
            <c:dLbl>
              <c:idx val="1"/>
              <c:layout>
                <c:manualLayout>
                  <c:x val="5.3325339009946376E-2"/>
                  <c:y val="-6.1529395515860216E-2"/>
                </c:manualLayout>
              </c:layout>
              <c:tx>
                <c:rich>
                  <a:bodyPr/>
                  <a:lstStyle/>
                  <a:p>
                    <a:r>
                      <a:rPr lang="ja-JP" altLang="en-US" baseline="0"/>
                      <a:t>プログラム</a:t>
                    </a:r>
                  </a:p>
                  <a:p>
                    <a:r>
                      <a:rPr lang="ja-JP" altLang="en-US" baseline="0"/>
                      <a:t>の充実
</a:t>
                    </a:r>
                    <a:fld id="{1D069144-90CC-4281-A82D-AA146F27A584}"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DE2A-4A1B-BAB6-0BD0190EC500}"/>
                </c:ext>
              </c:extLst>
            </c:dLbl>
            <c:dLbl>
              <c:idx val="2"/>
              <c:layout>
                <c:manualLayout>
                  <c:x val="0.17810848456170988"/>
                  <c:y val="-8.162165646148887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DE2A-4A1B-BAB6-0BD0190EC500}"/>
                </c:ext>
              </c:extLst>
            </c:dLbl>
            <c:dLbl>
              <c:idx val="3"/>
              <c:layout>
                <c:manualLayout>
                  <c:x val="-2.4310449391129942E-2"/>
                  <c:y val="7.056176050826389E-2"/>
                </c:manualLayout>
              </c:layout>
              <c:tx>
                <c:rich>
                  <a:bodyPr/>
                  <a:lstStyle/>
                  <a:p>
                    <a:r>
                      <a:rPr lang="ja-JP" altLang="en-US" baseline="0"/>
                      <a:t>多くの症例を</a:t>
                    </a:r>
                  </a:p>
                  <a:p>
                    <a:r>
                      <a:rPr lang="ja-JP" altLang="en-US" baseline="0"/>
                      <a:t>経験できること
</a:t>
                    </a:r>
                    <a:fld id="{ED8A0FA3-9A43-4D55-A031-2DDC1CAEA10D}"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DE2A-4A1B-BAB6-0BD0190EC500}"/>
                </c:ext>
              </c:extLst>
            </c:dLbl>
            <c:dLbl>
              <c:idx val="4"/>
              <c:layout>
                <c:manualLayout>
                  <c:x val="-5.3249961334469818E-2"/>
                  <c:y val="6.7646240964964785E-2"/>
                </c:manualLayout>
              </c:layout>
              <c:tx>
                <c:rich>
                  <a:bodyPr/>
                  <a:lstStyle/>
                  <a:p>
                    <a:r>
                      <a:rPr lang="ja-JP" altLang="en-US"/>
                      <a:t>多くの手技を</a:t>
                    </a:r>
                  </a:p>
                  <a:p>
                    <a:r>
                      <a:rPr lang="ja-JP" altLang="en-US"/>
                      <a:t>経験できること</a:t>
                    </a:r>
                    <a:r>
                      <a:rPr lang="ja-JP" altLang="en-US" baseline="0"/>
                      <a:t>
</a:t>
                    </a:r>
                    <a:fld id="{8BA332EB-4DD7-42E0-BB68-AFFEC81B73A0}"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DE2A-4A1B-BAB6-0BD0190EC500}"/>
                </c:ext>
              </c:extLst>
            </c:dLbl>
            <c:dLbl>
              <c:idx val="5"/>
              <c:layout>
                <c:manualLayout>
                  <c:x val="-2.6267281423700464E-2"/>
                  <c:y val="-2.6842226416831641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310292201099363"/>
                      <c:h val="0.16839003729110077"/>
                    </c:manualLayout>
                  </c15:layout>
                </c:ext>
                <c:ext xmlns:c16="http://schemas.microsoft.com/office/drawing/2014/chart" uri="{C3380CC4-5D6E-409C-BE32-E72D297353CC}">
                  <c16:uniqueId val="{0000000B-DE2A-4A1B-BAB6-0BD0190EC500}"/>
                </c:ext>
              </c:extLst>
            </c:dLbl>
            <c:dLbl>
              <c:idx val="6"/>
              <c:layout>
                <c:manualLayout>
                  <c:x val="8.4042086481634387E-2"/>
                  <c:y val="-3.696293909120206E-2"/>
                </c:manualLayout>
              </c:layout>
              <c:tx>
                <c:rich>
                  <a:bodyPr/>
                  <a:lstStyle/>
                  <a:p>
                    <a:r>
                      <a:rPr lang="ja-JP" altLang="en-US" baseline="0"/>
                      <a:t>高度な技術が</a:t>
                    </a:r>
                  </a:p>
                  <a:p>
                    <a:r>
                      <a:rPr lang="ja-JP" altLang="en-US" baseline="0"/>
                      <a:t>習得できること
</a:t>
                    </a:r>
                    <a:fld id="{4BE90A2A-1796-4547-B571-EE1B927EAEB8}" type="PERCENTAGE">
                      <a:rPr lang="en-US" altLang="ja-JP" baseline="0"/>
                      <a:pPr/>
                      <a:t>[パーセンテージ]</a:t>
                    </a:fld>
                    <a:endParaRPr lang="ja-JP" altLang="en-US" baseline="0"/>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DE2A-4A1B-BAB6-0BD0190EC500}"/>
                </c:ext>
              </c:extLst>
            </c:dLbl>
            <c:dLbl>
              <c:idx val="7"/>
              <c:layout>
                <c:manualLayout>
                  <c:x val="0.13327094758241045"/>
                  <c:y val="-2.0787256571981032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DE2A-4A1B-BAB6-0BD0190EC5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(グラフ入り)'!$B$331:$E$338</c:f>
              <c:strCache>
                <c:ptCount val="8"/>
                <c:pt idx="0">
                  <c:v>指導体制の充実、熱心な指導医</c:v>
                </c:pt>
                <c:pt idx="1">
                  <c:v>プログラムの充実</c:v>
                </c:pt>
                <c:pt idx="2">
                  <c:v>給与等の処遇の向上</c:v>
                </c:pt>
                <c:pt idx="3">
                  <c:v>多くの症例を経験できること</c:v>
                </c:pt>
                <c:pt idx="4">
                  <c:v>多くの手技を経験できること</c:v>
                </c:pt>
                <c:pt idx="5">
                  <c:v>施設や設備の充実</c:v>
                </c:pt>
                <c:pt idx="6">
                  <c:v>高度な技術が習得できること</c:v>
                </c:pt>
                <c:pt idx="7">
                  <c:v>その他</c:v>
                </c:pt>
              </c:strCache>
            </c:strRef>
          </c:cat>
          <c:val>
            <c:numRef>
              <c:f>'H29結果 (グラフ入り)'!$F$331:$F$338</c:f>
              <c:numCache>
                <c:formatCode>General</c:formatCode>
                <c:ptCount val="8"/>
                <c:pt idx="0">
                  <c:v>128</c:v>
                </c:pt>
                <c:pt idx="1">
                  <c:v>60</c:v>
                </c:pt>
                <c:pt idx="2">
                  <c:v>38</c:v>
                </c:pt>
                <c:pt idx="3">
                  <c:v>24</c:v>
                </c:pt>
                <c:pt idx="4">
                  <c:v>19</c:v>
                </c:pt>
                <c:pt idx="5">
                  <c:v>15</c:v>
                </c:pt>
                <c:pt idx="6">
                  <c:v>3</c:v>
                </c:pt>
                <c:pt idx="7">
                  <c:v>14</c:v>
                </c:pt>
              </c:numCache>
            </c:numRef>
          </c:val>
          <c:extLst>
            <c:ext xmlns:c16="http://schemas.microsoft.com/office/drawing/2014/chart" uri="{C3380CC4-5D6E-409C-BE32-E72D297353CC}">
              <c16:uniqueId val="{00000010-DE2A-4A1B-BAB6-0BD0190EC500}"/>
            </c:ext>
          </c:extLst>
        </c:ser>
        <c:ser>
          <c:idx val="1"/>
          <c:order val="1"/>
          <c:tx>
            <c:strRef>
              <c:f>'H29結果 (グラフ入り)'!$G$330</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DE2A-4A1B-BAB6-0BD0190EC5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DE2A-4A1B-BAB6-0BD0190EC5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DE2A-4A1B-BAB6-0BD0190EC5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DE2A-4A1B-BAB6-0BD0190EC5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DE2A-4A1B-BAB6-0BD0190EC5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DE2A-4A1B-BAB6-0BD0190EC5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DE2A-4A1B-BAB6-0BD0190EC5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DE2A-4A1B-BAB6-0BD0190EC50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(グラフ入り)'!$B$331:$E$338</c:f>
              <c:strCache>
                <c:ptCount val="8"/>
                <c:pt idx="0">
                  <c:v>指導体制の充実、熱心な指導医</c:v>
                </c:pt>
                <c:pt idx="1">
                  <c:v>プログラムの充実</c:v>
                </c:pt>
                <c:pt idx="2">
                  <c:v>給与等の処遇の向上</c:v>
                </c:pt>
                <c:pt idx="3">
                  <c:v>多くの症例を経験できること</c:v>
                </c:pt>
                <c:pt idx="4">
                  <c:v>多くの手技を経験できること</c:v>
                </c:pt>
                <c:pt idx="5">
                  <c:v>施設や設備の充実</c:v>
                </c:pt>
                <c:pt idx="6">
                  <c:v>高度な技術が習得できること</c:v>
                </c:pt>
                <c:pt idx="7">
                  <c:v>その他</c:v>
                </c:pt>
              </c:strCache>
            </c:strRef>
          </c:cat>
          <c:val>
            <c:numRef>
              <c:f>'H29結果 (グラフ入り)'!$G$331:$G$338</c:f>
              <c:numCache>
                <c:formatCode>\(0.0%\)</c:formatCode>
                <c:ptCount val="8"/>
                <c:pt idx="0">
                  <c:v>0.42499999999999999</c:v>
                </c:pt>
                <c:pt idx="1">
                  <c:v>0.19900000000000001</c:v>
                </c:pt>
                <c:pt idx="2">
                  <c:v>0.126</c:v>
                </c:pt>
                <c:pt idx="3">
                  <c:v>0.08</c:v>
                </c:pt>
                <c:pt idx="4">
                  <c:v>6.3E-2</c:v>
                </c:pt>
                <c:pt idx="5">
                  <c:v>0.05</c:v>
                </c:pt>
                <c:pt idx="6">
                  <c:v>0.01</c:v>
                </c:pt>
                <c:pt idx="7">
                  <c:v>4.7E-2</c:v>
                </c:pt>
              </c:numCache>
            </c:numRef>
          </c:val>
          <c:extLst>
            <c:ext xmlns:c16="http://schemas.microsoft.com/office/drawing/2014/chart" uri="{C3380CC4-5D6E-409C-BE32-E72D297353CC}">
              <c16:uniqueId val="{00000021-DE2A-4A1B-BAB6-0BD0190EC500}"/>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312327658182746"/>
          <c:y val="0.25318047396770338"/>
          <c:w val="0.41375344683634496"/>
          <c:h val="0.72518023802948706"/>
        </c:manualLayout>
      </c:layout>
      <c:pieChart>
        <c:varyColors val="1"/>
        <c:ser>
          <c:idx val="0"/>
          <c:order val="0"/>
          <c:tx>
            <c:strRef>
              <c:f>'H29結果 (グラフ入り)'!$D$119</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ED-4019-927A-E0729545F3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ED-4019-927A-E0729545F3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ED-4019-927A-E0729545F3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BED-4019-927A-E0729545F3EB}"/>
              </c:ext>
            </c:extLst>
          </c:dPt>
          <c:dLbls>
            <c:dLbl>
              <c:idx val="0"/>
              <c:layout>
                <c:manualLayout>
                  <c:x val="-0.18845433349130228"/>
                  <c:y val="-0.1593902069553513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BED-4019-927A-E0729545F3EB}"/>
                </c:ext>
              </c:extLst>
            </c:dLbl>
            <c:dLbl>
              <c:idx val="1"/>
              <c:layout>
                <c:manualLayout>
                  <c:x val="0.20004393349154695"/>
                  <c:y val="7.453395499478525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BED-4019-927A-E0729545F3EB}"/>
                </c:ext>
              </c:extLst>
            </c:dLbl>
            <c:dLbl>
              <c:idx val="2"/>
              <c:layout>
                <c:manualLayout>
                  <c:x val="0.18469413448115193"/>
                  <c:y val="1.7025087203300993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497473059377216"/>
                      <c:h val="0.30907370120033567"/>
                    </c:manualLayout>
                  </c15:layout>
                </c:ext>
                <c:ext xmlns:c16="http://schemas.microsoft.com/office/drawing/2014/chart" uri="{C3380CC4-5D6E-409C-BE32-E72D297353CC}">
                  <c16:uniqueId val="{00000005-6BED-4019-927A-E0729545F3EB}"/>
                </c:ext>
              </c:extLst>
            </c:dLbl>
            <c:dLbl>
              <c:idx val="3"/>
              <c:delete val="1"/>
              <c:extLst>
                <c:ext xmlns:c15="http://schemas.microsoft.com/office/drawing/2012/chart" uri="{CE6537A1-D6FC-4f65-9D91-7224C49458BB}"/>
                <c:ext xmlns:c16="http://schemas.microsoft.com/office/drawing/2014/chart" uri="{C3380CC4-5D6E-409C-BE32-E72D297353CC}">
                  <c16:uniqueId val="{00000007-6BED-4019-927A-E0729545F3E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(グラフ入り)'!$B$120:$C$123</c:f>
              <c:strCache>
                <c:ptCount val="4"/>
                <c:pt idx="0">
                  <c:v>道内中心に考えていた</c:v>
                </c:pt>
                <c:pt idx="1">
                  <c:v>道内と道外の両方</c:v>
                </c:pt>
                <c:pt idx="2">
                  <c:v>道外中心に考えていた</c:v>
                </c:pt>
                <c:pt idx="3">
                  <c:v>無回答</c:v>
                </c:pt>
              </c:strCache>
            </c:strRef>
          </c:cat>
          <c:val>
            <c:numRef>
              <c:f>'H29結果 (グラフ入り)'!$D$120:$D$123</c:f>
              <c:numCache>
                <c:formatCode>General</c:formatCode>
                <c:ptCount val="4"/>
                <c:pt idx="0">
                  <c:v>227</c:v>
                </c:pt>
                <c:pt idx="1">
                  <c:v>124</c:v>
                </c:pt>
                <c:pt idx="2">
                  <c:v>18</c:v>
                </c:pt>
                <c:pt idx="3">
                  <c:v>0</c:v>
                </c:pt>
              </c:numCache>
            </c:numRef>
          </c:val>
          <c:extLst>
            <c:ext xmlns:c16="http://schemas.microsoft.com/office/drawing/2014/chart" uri="{C3380CC4-5D6E-409C-BE32-E72D297353CC}">
              <c16:uniqueId val="{00000008-6BED-4019-927A-E0729545F3EB}"/>
            </c:ext>
          </c:extLst>
        </c:ser>
        <c:ser>
          <c:idx val="1"/>
          <c:order val="1"/>
          <c:tx>
            <c:strRef>
              <c:f>'H29結果 (グラフ入り)'!$E$119</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6BED-4019-927A-E0729545F3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6BED-4019-927A-E0729545F3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6BED-4019-927A-E0729545F3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6BED-4019-927A-E0729545F3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(グラフ入り)'!$B$120:$C$123</c:f>
              <c:strCache>
                <c:ptCount val="4"/>
                <c:pt idx="0">
                  <c:v>道内中心に考えていた</c:v>
                </c:pt>
                <c:pt idx="1">
                  <c:v>道内と道外の両方</c:v>
                </c:pt>
                <c:pt idx="2">
                  <c:v>道外中心に考えていた</c:v>
                </c:pt>
                <c:pt idx="3">
                  <c:v>無回答</c:v>
                </c:pt>
              </c:strCache>
            </c:strRef>
          </c:cat>
          <c:val>
            <c:numRef>
              <c:f>'H29結果 (グラフ入り)'!$E$120:$E$123</c:f>
              <c:numCache>
                <c:formatCode>\(0.0%\)</c:formatCode>
                <c:ptCount val="4"/>
                <c:pt idx="0">
                  <c:v>0.61499999999999999</c:v>
                </c:pt>
                <c:pt idx="1">
                  <c:v>0.33600000000000002</c:v>
                </c:pt>
                <c:pt idx="2">
                  <c:v>4.9000000000000002E-2</c:v>
                </c:pt>
                <c:pt idx="3">
                  <c:v>0</c:v>
                </c:pt>
              </c:numCache>
            </c:numRef>
          </c:val>
          <c:extLst>
            <c:ext xmlns:c16="http://schemas.microsoft.com/office/drawing/2014/chart" uri="{C3380CC4-5D6E-409C-BE32-E72D297353CC}">
              <c16:uniqueId val="{00000011-6BED-4019-927A-E0729545F3EB}"/>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975009687458"/>
          <c:y val="0.21554552928934564"/>
          <c:w val="0.47976388454606339"/>
          <c:h val="0.7552984523108233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D75-4E57-97F0-AD625B33D1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D75-4E57-97F0-AD625B33D1A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D75-4E57-97F0-AD625B33D1A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D75-4E57-97F0-AD625B33D1A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D75-4E57-97F0-AD625B33D1A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D75-4E57-97F0-AD625B33D1A9}"/>
              </c:ext>
            </c:extLst>
          </c:dPt>
          <c:dLbls>
            <c:dLbl>
              <c:idx val="0"/>
              <c:layout>
                <c:manualLayout>
                  <c:x val="-0.13413434074018837"/>
                  <c:y val="0.1365569037687588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D75-4E57-97F0-AD625B33D1A9}"/>
                </c:ext>
              </c:extLst>
            </c:dLbl>
            <c:dLbl>
              <c:idx val="1"/>
              <c:layout>
                <c:manualLayout>
                  <c:x val="0.16843752954508223"/>
                  <c:y val="-8.603849673367713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5429743625253171"/>
                      <c:h val="0.29692695936591695"/>
                    </c:manualLayout>
                  </c15:layout>
                </c:ext>
                <c:ext xmlns:c16="http://schemas.microsoft.com/office/drawing/2014/chart" uri="{C3380CC4-5D6E-409C-BE32-E72D297353CC}">
                  <c16:uniqueId val="{00000003-5D75-4E57-97F0-AD625B33D1A9}"/>
                </c:ext>
              </c:extLst>
            </c:dLbl>
            <c:dLbl>
              <c:idx val="2"/>
              <c:layout>
                <c:manualLayout>
                  <c:x val="-1.6610494945876755E-2"/>
                  <c:y val="0.22195065110522066"/>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9826717676181902"/>
                      <c:h val="0.25398033443039192"/>
                    </c:manualLayout>
                  </c15:layout>
                </c:ext>
                <c:ext xmlns:c16="http://schemas.microsoft.com/office/drawing/2014/chart" uri="{C3380CC4-5D6E-409C-BE32-E72D297353CC}">
                  <c16:uniqueId val="{00000005-5D75-4E57-97F0-AD625B33D1A9}"/>
                </c:ext>
              </c:extLst>
            </c:dLbl>
            <c:dLbl>
              <c:idx val="3"/>
              <c:layout>
                <c:manualLayout>
                  <c:x val="-0.10917252463810187"/>
                  <c:y val="2.19907416838531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3814408279414254"/>
                      <c:h val="0.31451955271299953"/>
                    </c:manualLayout>
                  </c15:layout>
                </c:ext>
                <c:ext xmlns:c16="http://schemas.microsoft.com/office/drawing/2014/chart" uri="{C3380CC4-5D6E-409C-BE32-E72D297353CC}">
                  <c16:uniqueId val="{00000007-5D75-4E57-97F0-AD625B33D1A9}"/>
                </c:ext>
              </c:extLst>
            </c:dLbl>
            <c:dLbl>
              <c:idx val="4"/>
              <c:layout>
                <c:manualLayout>
                  <c:x val="4.0396233676133965E-2"/>
                  <c:y val="-3.170374366149210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5D75-4E57-97F0-AD625B33D1A9}"/>
                </c:ext>
              </c:extLst>
            </c:dLbl>
            <c:dLbl>
              <c:idx val="5"/>
              <c:layout>
                <c:manualLayout>
                  <c:x val="0.12803636891437886"/>
                  <c:y val="-2.392519358778899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5D75-4E57-97F0-AD625B33D1A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(グラフ入り)'!$M$412:$M$417</c:f>
              <c:strCache>
                <c:ptCount val="6"/>
                <c:pt idx="0">
                  <c:v>大学病院以外の病院（臨床研修病院を含む）</c:v>
                </c:pt>
                <c:pt idx="1">
                  <c:v>卒業した大学の大学病院</c:v>
                </c:pt>
                <c:pt idx="2">
                  <c:v>卒業した大学以外の大学病院</c:v>
                </c:pt>
                <c:pt idx="3">
                  <c:v>臨床医以外の進路（基礎医学、行政機関等）</c:v>
                </c:pt>
                <c:pt idx="4">
                  <c:v>診療所等</c:v>
                </c:pt>
                <c:pt idx="5">
                  <c:v>その他</c:v>
                </c:pt>
              </c:strCache>
            </c:strRef>
          </c:cat>
          <c:val>
            <c:numRef>
              <c:f>'H29結果 (グラフ入り)'!$N$412:$N$417</c:f>
              <c:numCache>
                <c:formatCode>General</c:formatCode>
                <c:ptCount val="6"/>
                <c:pt idx="0">
                  <c:v>0.374</c:v>
                </c:pt>
                <c:pt idx="1">
                  <c:v>0.38200000000000001</c:v>
                </c:pt>
                <c:pt idx="2">
                  <c:v>0.19800000000000001</c:v>
                </c:pt>
                <c:pt idx="3">
                  <c:v>1.0999999999999999E-2</c:v>
                </c:pt>
                <c:pt idx="4">
                  <c:v>1.3000000000000001E-2</c:v>
                </c:pt>
                <c:pt idx="5">
                  <c:v>2.1999999999999999E-2</c:v>
                </c:pt>
              </c:numCache>
            </c:numRef>
          </c:val>
          <c:extLst>
            <c:ext xmlns:c16="http://schemas.microsoft.com/office/drawing/2014/chart" uri="{C3380CC4-5D6E-409C-BE32-E72D297353CC}">
              <c16:uniqueId val="{0000000C-5D75-4E57-97F0-AD625B33D1A9}"/>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76975009687458"/>
          <c:y val="0.21554552928934564"/>
          <c:w val="0.47976388454606339"/>
          <c:h val="0.75529845231082338"/>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A81-4196-B255-49E07825BB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A81-4196-B255-49E07825BB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A81-4196-B255-49E07825BB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A81-4196-B255-49E07825BBA7}"/>
              </c:ext>
            </c:extLst>
          </c:dPt>
          <c:dLbls>
            <c:dLbl>
              <c:idx val="0"/>
              <c:layout>
                <c:manualLayout>
                  <c:x val="-0.12030903989634754"/>
                  <c:y val="-0.1934052627847796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05873329329628"/>
                      <c:h val="0.27622979072229037"/>
                    </c:manualLayout>
                  </c15:layout>
                </c:ext>
                <c:ext xmlns:c16="http://schemas.microsoft.com/office/drawing/2014/chart" uri="{C3380CC4-5D6E-409C-BE32-E72D297353CC}">
                  <c16:uniqueId val="{00000001-0A81-4196-B255-49E07825BBA7}"/>
                </c:ext>
              </c:extLst>
            </c:dLbl>
            <c:dLbl>
              <c:idx val="1"/>
              <c:layout>
                <c:manualLayout>
                  <c:x val="4.5910561126861107E-2"/>
                  <c:y val="5.9123825293080863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9726926872009707"/>
                      <c:h val="0.29020037955673833"/>
                    </c:manualLayout>
                  </c15:layout>
                </c:ext>
                <c:ext xmlns:c16="http://schemas.microsoft.com/office/drawing/2014/chart" uri="{C3380CC4-5D6E-409C-BE32-E72D297353CC}">
                  <c16:uniqueId val="{00000003-0A81-4196-B255-49E07825BBA7}"/>
                </c:ext>
              </c:extLst>
            </c:dLbl>
            <c:dLbl>
              <c:idx val="2"/>
              <c:layout>
                <c:manualLayout>
                  <c:x val="2.6653492611564979E-3"/>
                  <c:y val="5.9919525497037593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407341961274137"/>
                      <c:h val="0.22966116127413069"/>
                    </c:manualLayout>
                  </c15:layout>
                </c:ext>
                <c:ext xmlns:c16="http://schemas.microsoft.com/office/drawing/2014/chart" uri="{C3380CC4-5D6E-409C-BE32-E72D297353CC}">
                  <c16:uniqueId val="{00000005-0A81-4196-B255-49E07825BBA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(グラフ入り)'!$M$461:$M$464</c:f>
              <c:strCache>
                <c:ptCount val="4"/>
                <c:pt idx="0">
                  <c:v>道内を中心に考えている</c:v>
                </c:pt>
                <c:pt idx="1">
                  <c:v>道内と道外の両方とも考えている</c:v>
                </c:pt>
                <c:pt idx="2">
                  <c:v>道外を中心に考えている</c:v>
                </c:pt>
                <c:pt idx="3">
                  <c:v>その他</c:v>
                </c:pt>
              </c:strCache>
            </c:strRef>
          </c:cat>
          <c:val>
            <c:numRef>
              <c:f>'H29結果 (グラフ入り)'!$N$461:$N$464</c:f>
              <c:numCache>
                <c:formatCode>General</c:formatCode>
                <c:ptCount val="4"/>
                <c:pt idx="0">
                  <c:v>265</c:v>
                </c:pt>
                <c:pt idx="1">
                  <c:v>54</c:v>
                </c:pt>
                <c:pt idx="2">
                  <c:v>45</c:v>
                </c:pt>
                <c:pt idx="3">
                  <c:v>4</c:v>
                </c:pt>
              </c:numCache>
            </c:numRef>
          </c:val>
          <c:extLst>
            <c:ext xmlns:c16="http://schemas.microsoft.com/office/drawing/2014/chart" uri="{C3380CC4-5D6E-409C-BE32-E72D297353CC}">
              <c16:uniqueId val="{00000008-0A81-4196-B255-49E07825BBA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312240082587886"/>
          <c:y val="0.12317416100884526"/>
          <c:w val="0.40567005395512001"/>
          <c:h val="0.74462992125984273"/>
        </c:manualLayout>
      </c:layout>
      <c:pieChart>
        <c:varyColors val="1"/>
        <c:ser>
          <c:idx val="0"/>
          <c:order val="0"/>
          <c:tx>
            <c:strRef>
              <c:f>'H29結果 (グラフ入り)'!$F$482</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F03-4C57-A618-C7BC29ED0A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F03-4C57-A618-C7BC29ED0AA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F03-4C57-A618-C7BC29ED0AA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F03-4C57-A618-C7BC29ED0AA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F03-4C57-A618-C7BC29ED0AA4}"/>
              </c:ext>
            </c:extLst>
          </c:dPt>
          <c:dLbls>
            <c:dLbl>
              <c:idx val="0"/>
              <c:layout>
                <c:manualLayout>
                  <c:x val="-0.19826039532299675"/>
                  <c:y val="5.015901966826141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F03-4C57-A618-C7BC29ED0AA4}"/>
                </c:ext>
              </c:extLst>
            </c:dLbl>
            <c:dLbl>
              <c:idx val="1"/>
              <c:layout>
                <c:manualLayout>
                  <c:x val="0.14865959560415068"/>
                  <c:y val="-0.162108577053936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道外の後期研修</a:t>
                    </a:r>
                  </a:p>
                  <a:p>
                    <a:pPr>
                      <a:defRPr/>
                    </a:pPr>
                    <a:r>
                      <a:rPr lang="ja-JP" altLang="en-US" baseline="0"/>
                      <a:t>プログラムが</a:t>
                    </a:r>
                  </a:p>
                  <a:p>
                    <a:pPr>
                      <a:defRPr/>
                    </a:pPr>
                    <a:r>
                      <a:rPr lang="ja-JP" altLang="en-US" baseline="0"/>
                      <a:t>魅力的だから
</a:t>
                    </a:r>
                    <a:fld id="{C8BDFC7A-69D9-49BF-8073-B61DCCA76B4A}"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356563513251862"/>
                      <c:h val="0.30784266839266883"/>
                    </c:manualLayout>
                  </c15:layout>
                  <c15:dlblFieldTable/>
                  <c15:showDataLabelsRange val="0"/>
                </c:ext>
                <c:ext xmlns:c16="http://schemas.microsoft.com/office/drawing/2014/chart" uri="{C3380CC4-5D6E-409C-BE32-E72D297353CC}">
                  <c16:uniqueId val="{00000003-EF03-4C57-A618-C7BC29ED0AA4}"/>
                </c:ext>
              </c:extLst>
            </c:dLbl>
            <c:dLbl>
              <c:idx val="2"/>
              <c:layout>
                <c:manualLayout>
                  <c:x val="-1.3587247270153594E-2"/>
                  <c:y val="6.8287673147938335E-2"/>
                </c:manualLayout>
              </c:layout>
              <c:tx>
                <c:rich>
                  <a:bodyPr/>
                  <a:lstStyle/>
                  <a:p>
                    <a:r>
                      <a:rPr lang="ja-JP" altLang="en-US" sz="900" b="0" i="0" u="none" strike="noStrike" kern="1200" baseline="0">
                        <a:solidFill>
                          <a:sysClr val="windowText" lastClr="000000">
                            <a:lumMod val="75000"/>
                            <a:lumOff val="25000"/>
                          </a:sysClr>
                        </a:solidFill>
                      </a:rPr>
                      <a:t>都市部で研修</a:t>
                    </a:r>
                  </a:p>
                  <a:p>
                    <a:r>
                      <a:rPr lang="ja-JP" altLang="en-US" sz="900" b="0" i="0" u="none" strike="noStrike" kern="1200" baseline="0">
                        <a:solidFill>
                          <a:sysClr val="windowText" lastClr="000000">
                            <a:lumMod val="75000"/>
                            <a:lumOff val="25000"/>
                          </a:sysClr>
                        </a:solidFill>
                      </a:rPr>
                      <a:t>したいから</a:t>
                    </a:r>
                  </a:p>
                  <a:p>
                    <a:fld id="{18D33673-70FE-40DE-9E44-9DC2C80EF108}" type="PERCENTAGE">
                      <a:rPr lang="en-US" altLang="ja-JP"/>
                      <a:pPr/>
                      <a:t>[パーセンテージ]</a:t>
                    </a:fld>
                    <a:endParaRPr lang="ja-JP" altLang="en-US"/>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EF03-4C57-A618-C7BC29ED0AA4}"/>
                </c:ext>
              </c:extLst>
            </c:dLbl>
            <c:dLbl>
              <c:idx val="3"/>
              <c:layout>
                <c:manualLayout>
                  <c:x val="1.1044876968147909E-2"/>
                  <c:y val="2.602649346552106E-2"/>
                </c:manualLayout>
              </c:layout>
              <c:tx>
                <c:rich>
                  <a:bodyPr/>
                  <a:lstStyle/>
                  <a:p>
                    <a:fld id="{3A2EE5D0-FDA1-4547-BA73-F05C2BB01C0F}" type="CATEGORYNAME">
                      <a:rPr lang="ja-JP" altLang="en-US" sz="800" b="0" i="0" u="none" strike="noStrike" kern="1200" baseline="0">
                        <a:solidFill>
                          <a:sysClr val="windowText" lastClr="000000">
                            <a:lumMod val="75000"/>
                            <a:lumOff val="25000"/>
                          </a:sysClr>
                        </a:solidFill>
                      </a:rPr>
                      <a:pPr/>
                      <a:t>[分類名]</a:t>
                    </a:fld>
                    <a:endParaRPr lang="ja-JP" altLang="en-US" baseline="0"/>
                  </a:p>
                  <a:p>
                    <a:fld id="{D2EEF647-7894-428F-9A6E-2869DD051BC9}" type="PERCENTAGE">
                      <a:rPr lang="en-US" altLang="ja-JP"/>
                      <a:pPr/>
                      <a:t>[パーセンテージ]</a:t>
                    </a:fld>
                    <a:endParaRPr lang="ja-JP" altLang="en-US"/>
                  </a:p>
                </c:rich>
              </c:tx>
              <c:dLblPos val="bestFit"/>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EF03-4C57-A618-C7BC29ED0AA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(グラフ入り)'!$B$483:$E$487</c:f>
              <c:strCache>
                <c:ptCount val="5"/>
                <c:pt idx="0">
                  <c:v>地元・実家が道外</c:v>
                </c:pt>
                <c:pt idx="1">
                  <c:v>道外の後期研修プログラムが魅力的だから</c:v>
                </c:pt>
                <c:pt idx="2">
                  <c:v>都市部（東京等）で研修したいから</c:v>
                </c:pt>
                <c:pt idx="3">
                  <c:v>友人、恋人等が道外にいるから</c:v>
                </c:pt>
                <c:pt idx="4">
                  <c:v>その他</c:v>
                </c:pt>
              </c:strCache>
            </c:strRef>
          </c:cat>
          <c:val>
            <c:numRef>
              <c:f>'H29結果 (グラフ入り)'!$F$483:$F$487</c:f>
              <c:numCache>
                <c:formatCode>General</c:formatCode>
                <c:ptCount val="5"/>
                <c:pt idx="0">
                  <c:v>44</c:v>
                </c:pt>
                <c:pt idx="1">
                  <c:v>26</c:v>
                </c:pt>
                <c:pt idx="2">
                  <c:v>5</c:v>
                </c:pt>
                <c:pt idx="3">
                  <c:v>10</c:v>
                </c:pt>
                <c:pt idx="4">
                  <c:v>11</c:v>
                </c:pt>
              </c:numCache>
            </c:numRef>
          </c:val>
          <c:extLst>
            <c:ext xmlns:c16="http://schemas.microsoft.com/office/drawing/2014/chart" uri="{C3380CC4-5D6E-409C-BE32-E72D297353CC}">
              <c16:uniqueId val="{0000000A-EF03-4C57-A618-C7BC29ED0AA4}"/>
            </c:ext>
          </c:extLst>
        </c:ser>
        <c:ser>
          <c:idx val="1"/>
          <c:order val="1"/>
          <c:tx>
            <c:strRef>
              <c:f>'H29結果 (グラフ入り)'!$G$482</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F03-4C57-A618-C7BC29ED0A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F03-4C57-A618-C7BC29ED0AA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F03-4C57-A618-C7BC29ED0AA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F03-4C57-A618-C7BC29ED0AA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F03-4C57-A618-C7BC29ED0AA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(グラフ入り)'!$B$483:$E$487</c:f>
              <c:strCache>
                <c:ptCount val="5"/>
                <c:pt idx="0">
                  <c:v>地元・実家が道外</c:v>
                </c:pt>
                <c:pt idx="1">
                  <c:v>道外の後期研修プログラムが魅力的だから</c:v>
                </c:pt>
                <c:pt idx="2">
                  <c:v>都市部（東京等）で研修したいから</c:v>
                </c:pt>
                <c:pt idx="3">
                  <c:v>友人、恋人等が道外にいるから</c:v>
                </c:pt>
                <c:pt idx="4">
                  <c:v>その他</c:v>
                </c:pt>
              </c:strCache>
            </c:strRef>
          </c:cat>
          <c:val>
            <c:numRef>
              <c:f>'H29結果 (グラフ入り)'!$G$483:$G$487</c:f>
              <c:numCache>
                <c:formatCode>\(0.0%\)</c:formatCode>
                <c:ptCount val="5"/>
                <c:pt idx="0">
                  <c:v>0.45800000000000002</c:v>
                </c:pt>
                <c:pt idx="1">
                  <c:v>0.27100000000000002</c:v>
                </c:pt>
                <c:pt idx="2">
                  <c:v>5.1999999999999998E-2</c:v>
                </c:pt>
                <c:pt idx="3">
                  <c:v>0.104</c:v>
                </c:pt>
                <c:pt idx="4">
                  <c:v>0.115</c:v>
                </c:pt>
              </c:numCache>
            </c:numRef>
          </c:val>
          <c:extLst>
            <c:ext xmlns:c16="http://schemas.microsoft.com/office/drawing/2014/chart" uri="{C3380CC4-5D6E-409C-BE32-E72D297353CC}">
              <c16:uniqueId val="{00000015-EF03-4C57-A618-C7BC29ED0AA4}"/>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9698755033303581"/>
          <c:w val="0.3953866363438352"/>
          <c:h val="0.6113265136216875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E6B-4DFD-AC8E-CDAB78CCC4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E6B-4DFD-AC8E-CDAB78CCC4FA}"/>
              </c:ext>
            </c:extLst>
          </c:dPt>
          <c:dLbls>
            <c:dLbl>
              <c:idx val="0"/>
              <c:layout>
                <c:manualLayout>
                  <c:x val="-0.16281906459133433"/>
                  <c:y val="-0.2054887045773621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7657894182019532"/>
                      <c:h val="0.30866764649866374"/>
                    </c:manualLayout>
                  </c15:layout>
                </c:ext>
                <c:ext xmlns:c16="http://schemas.microsoft.com/office/drawing/2014/chart" uri="{C3380CC4-5D6E-409C-BE32-E72D297353CC}">
                  <c16:uniqueId val="{00000001-FE6B-4DFD-AC8E-CDAB78CCC4FA}"/>
                </c:ext>
              </c:extLst>
            </c:dLbl>
            <c:dLbl>
              <c:idx val="1"/>
              <c:layout>
                <c:manualLayout>
                  <c:x val="0.16850328414303342"/>
                  <c:y val="0.21997930967425045"/>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684107655714466"/>
                      <c:h val="0.29194308365977562"/>
                    </c:manualLayout>
                  </c15:layout>
                </c:ext>
                <c:ext xmlns:c16="http://schemas.microsoft.com/office/drawing/2014/chart" uri="{C3380CC4-5D6E-409C-BE32-E72D297353CC}">
                  <c16:uniqueId val="{00000003-FE6B-4DFD-AC8E-CDAB78CCC4F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(グラフ入り)'!$M$551:$M$552</c:f>
              <c:strCache>
                <c:ptCount val="2"/>
                <c:pt idx="0">
                  <c:v>地域で勤務する意志はある</c:v>
                </c:pt>
                <c:pt idx="1">
                  <c:v>地域で勤務する意志はない</c:v>
                </c:pt>
              </c:strCache>
            </c:strRef>
          </c:cat>
          <c:val>
            <c:numRef>
              <c:f>'H29結果 (グラフ入り)'!$N$551:$N$552</c:f>
              <c:numCache>
                <c:formatCode>General</c:formatCode>
                <c:ptCount val="2"/>
                <c:pt idx="0">
                  <c:v>262</c:v>
                </c:pt>
                <c:pt idx="1">
                  <c:v>104</c:v>
                </c:pt>
              </c:numCache>
            </c:numRef>
          </c:val>
          <c:extLst>
            <c:ext xmlns:c16="http://schemas.microsoft.com/office/drawing/2014/chart" uri="{C3380CC4-5D6E-409C-BE32-E72D297353CC}">
              <c16:uniqueId val="{00000004-FE6B-4DFD-AC8E-CDAB78CCC4FA}"/>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1460272024"/>
          <c:y val="0.29616214230577698"/>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EF-4C10-832F-C8E70C7B39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EF-4C10-832F-C8E70C7B39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EF-4C10-832F-C8E70C7B39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EF-4C10-832F-C8E70C7B39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9EF-4C10-832F-C8E70C7B391B}"/>
              </c:ext>
            </c:extLst>
          </c:dPt>
          <c:dLbls>
            <c:dLbl>
              <c:idx val="0"/>
              <c:layout>
                <c:manualLayout>
                  <c:x val="-0.21512964835237564"/>
                  <c:y val="2.890319625774523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２～４年程度</a:t>
                    </a:r>
                  </a:p>
                  <a:p>
                    <a:pPr>
                      <a:defRPr/>
                    </a:pPr>
                    <a:r>
                      <a:rPr lang="ja-JP" altLang="en-US"/>
                      <a:t>であれば地域</a:t>
                    </a:r>
                  </a:p>
                  <a:p>
                    <a:pPr>
                      <a:defRPr/>
                    </a:pPr>
                    <a:r>
                      <a:rPr lang="ja-JP" altLang="en-US"/>
                      <a:t>で勤務する</a:t>
                    </a:r>
                  </a:p>
                  <a:p>
                    <a:pPr>
                      <a:defRPr/>
                    </a:pPr>
                    <a:r>
                      <a:rPr lang="ja-JP" altLang="en-US"/>
                      <a:t>意志はある</a:t>
                    </a:r>
                    <a:r>
                      <a:rPr lang="ja-JP" altLang="en-US" baseline="0"/>
                      <a:t>
</a:t>
                    </a:r>
                    <a:fld id="{95C6078B-E17C-4B8E-BCBB-BFF8F4B412F5}"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9902111273015646"/>
                      <c:h val="0.34055303119728292"/>
                    </c:manualLayout>
                  </c15:layout>
                  <c15:dlblFieldTable/>
                  <c15:showDataLabelsRange val="0"/>
                </c:ext>
                <c:ext xmlns:c16="http://schemas.microsoft.com/office/drawing/2014/chart" uri="{C3380CC4-5D6E-409C-BE32-E72D297353CC}">
                  <c16:uniqueId val="{00000001-79EF-4C10-832F-C8E70C7B391B}"/>
                </c:ext>
              </c:extLst>
            </c:dLbl>
            <c:dLbl>
              <c:idx val="1"/>
              <c:layout>
                <c:manualLayout>
                  <c:x val="0.19955254651158216"/>
                  <c:y val="-0.11011278863990254"/>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a:t>１年程度で</a:t>
                    </a:r>
                  </a:p>
                  <a:p>
                    <a:pPr>
                      <a:defRPr/>
                    </a:pPr>
                    <a:r>
                      <a:rPr lang="ja-JP" altLang="en-US"/>
                      <a:t>あれば地域</a:t>
                    </a:r>
                  </a:p>
                  <a:p>
                    <a:pPr>
                      <a:defRPr/>
                    </a:pPr>
                    <a:r>
                      <a:rPr lang="ja-JP" altLang="en-US"/>
                      <a:t>で勤務する</a:t>
                    </a:r>
                  </a:p>
                  <a:p>
                    <a:pPr>
                      <a:defRPr/>
                    </a:pPr>
                    <a:r>
                      <a:rPr lang="ja-JP" altLang="en-US"/>
                      <a:t>意志はある</a:t>
                    </a:r>
                    <a:r>
                      <a:rPr lang="ja-JP" altLang="en-US" baseline="0"/>
                      <a:t>
</a:t>
                    </a:r>
                    <a:fld id="{973F7329-9A19-4331-AC3E-440B2C2A52BF}"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23737504752573449"/>
                      <c:h val="0.2836874778953557"/>
                    </c:manualLayout>
                  </c15:layout>
                  <c15:dlblFieldTable/>
                  <c15:showDataLabelsRange val="0"/>
                </c:ext>
                <c:ext xmlns:c16="http://schemas.microsoft.com/office/drawing/2014/chart" uri="{C3380CC4-5D6E-409C-BE32-E72D297353CC}">
                  <c16:uniqueId val="{00000003-79EF-4C10-832F-C8E70C7B391B}"/>
                </c:ext>
              </c:extLst>
            </c:dLbl>
            <c:dLbl>
              <c:idx val="2"/>
              <c:layout>
                <c:manualLayout>
                  <c:x val="1.1570477048454619E-7"/>
                  <c:y val="0.1195514307405309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4545454545454546"/>
                      <c:h val="0.20739434319681233"/>
                    </c:manualLayout>
                  </c15:layout>
                </c:ext>
                <c:ext xmlns:c16="http://schemas.microsoft.com/office/drawing/2014/chart" uri="{C3380CC4-5D6E-409C-BE32-E72D297353CC}">
                  <c16:uniqueId val="{00000005-79EF-4C10-832F-C8E70C7B391B}"/>
                </c:ext>
              </c:extLst>
            </c:dLbl>
            <c:dLbl>
              <c:idx val="3"/>
              <c:layout>
                <c:manualLayout>
                  <c:x val="-2.5656491512013744E-2"/>
                  <c:y val="8.362756979818258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9671328382135792"/>
                      <c:h val="0.21892374678187901"/>
                    </c:manualLayout>
                  </c15:layout>
                </c:ext>
                <c:ext xmlns:c16="http://schemas.microsoft.com/office/drawing/2014/chart" uri="{C3380CC4-5D6E-409C-BE32-E72D297353CC}">
                  <c16:uniqueId val="{00000007-79EF-4C10-832F-C8E70C7B391B}"/>
                </c:ext>
              </c:extLst>
            </c:dLbl>
            <c:dLbl>
              <c:idx val="4"/>
              <c:layout>
                <c:manualLayout>
                  <c:x val="0.28776030970001687"/>
                  <c:y val="7.682278423701821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8484848484848483"/>
                      <c:h val="0.21073941324837381"/>
                    </c:manualLayout>
                  </c15:layout>
                </c:ext>
                <c:ext xmlns:c16="http://schemas.microsoft.com/office/drawing/2014/chart" uri="{C3380CC4-5D6E-409C-BE32-E72D297353CC}">
                  <c16:uniqueId val="{00000009-79EF-4C10-832F-C8E70C7B391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(グラフ入り)'!$M$577:$M$581</c:f>
              <c:strCache>
                <c:ptCount val="5"/>
                <c:pt idx="0">
                  <c:v>２～４年程度であれば地域で勤務する意志はある</c:v>
                </c:pt>
                <c:pt idx="1">
                  <c:v>１年程度であれば地域で勤務する意志はある</c:v>
                </c:pt>
                <c:pt idx="2">
                  <c:v>半年程度であれば地域で勤務する意志はある</c:v>
                </c:pt>
                <c:pt idx="3">
                  <c:v>５年以上は継続して地域で勤務したい</c:v>
                </c:pt>
                <c:pt idx="4">
                  <c:v>10年以上は継続して地域で勤務したい</c:v>
                </c:pt>
              </c:strCache>
            </c:strRef>
          </c:cat>
          <c:val>
            <c:numRef>
              <c:f>'H29結果 (グラフ入り)'!$N$577:$N$581</c:f>
              <c:numCache>
                <c:formatCode>General</c:formatCode>
                <c:ptCount val="5"/>
                <c:pt idx="0">
                  <c:v>121</c:v>
                </c:pt>
                <c:pt idx="1">
                  <c:v>85</c:v>
                </c:pt>
                <c:pt idx="2">
                  <c:v>21</c:v>
                </c:pt>
                <c:pt idx="3">
                  <c:v>21</c:v>
                </c:pt>
                <c:pt idx="4">
                  <c:v>13</c:v>
                </c:pt>
              </c:numCache>
            </c:numRef>
          </c:val>
          <c:extLst>
            <c:ext xmlns:c16="http://schemas.microsoft.com/office/drawing/2014/chart" uri="{C3380CC4-5D6E-409C-BE32-E72D297353CC}">
              <c16:uniqueId val="{0000000A-79EF-4C10-832F-C8E70C7B391B}"/>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(グラフ入り)'!$E$205</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F8E-42C8-8719-34D4E0B23F5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F8E-42C8-8719-34D4E0B23F5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F8E-42C8-8719-34D4E0B23F5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F8E-42C8-8719-34D4E0B23F50}"/>
              </c:ext>
            </c:extLst>
          </c:dPt>
          <c:dLbls>
            <c:dLbl>
              <c:idx val="0"/>
              <c:layout>
                <c:manualLayout>
                  <c:x val="-0.15525657650701596"/>
                  <c:y val="5.76749240561659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F8E-42C8-8719-34D4E0B23F50}"/>
                </c:ext>
              </c:extLst>
            </c:dLbl>
            <c:dLbl>
              <c:idx val="1"/>
              <c:layout>
                <c:manualLayout>
                  <c:x val="0.16499963390732234"/>
                  <c:y val="-0.1408409919437327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CF8E-42C8-8719-34D4E0B23F50}"/>
                </c:ext>
              </c:extLst>
            </c:dLbl>
            <c:dLbl>
              <c:idx val="2"/>
              <c:layout>
                <c:manualLayout>
                  <c:x val="4.0691793856955484E-3"/>
                  <c:y val="7.845981228052938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F8E-42C8-8719-34D4E0B23F50}"/>
                </c:ext>
              </c:extLst>
            </c:dLbl>
            <c:dLbl>
              <c:idx val="3"/>
              <c:layout>
                <c:manualLayout>
                  <c:x val="1.951152949890082E-2"/>
                  <c:y val="1.694766894544045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F8E-42C8-8719-34D4E0B23F5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(グラフ入り)'!$C$206:$D$209</c:f>
              <c:strCache>
                <c:ptCount val="4"/>
                <c:pt idx="0">
                  <c:v>満足</c:v>
                </c:pt>
                <c:pt idx="1">
                  <c:v>どちらかというと満足</c:v>
                </c:pt>
                <c:pt idx="2">
                  <c:v>どちらかというと不満</c:v>
                </c:pt>
                <c:pt idx="3">
                  <c:v>不満</c:v>
                </c:pt>
              </c:strCache>
            </c:strRef>
          </c:cat>
          <c:val>
            <c:numRef>
              <c:f>'H29結果 (グラフ入り)'!$E$206:$E$209</c:f>
              <c:numCache>
                <c:formatCode>General</c:formatCode>
                <c:ptCount val="4"/>
                <c:pt idx="0">
                  <c:v>153</c:v>
                </c:pt>
                <c:pt idx="1">
                  <c:v>159</c:v>
                </c:pt>
                <c:pt idx="2">
                  <c:v>45</c:v>
                </c:pt>
                <c:pt idx="3">
                  <c:v>7</c:v>
                </c:pt>
              </c:numCache>
            </c:numRef>
          </c:val>
          <c:extLst>
            <c:ext xmlns:c16="http://schemas.microsoft.com/office/drawing/2014/chart" uri="{C3380CC4-5D6E-409C-BE32-E72D297353CC}">
              <c16:uniqueId val="{00000008-CF8E-42C8-8719-34D4E0B23F50}"/>
            </c:ext>
          </c:extLst>
        </c:ser>
        <c:ser>
          <c:idx val="1"/>
          <c:order val="1"/>
          <c:tx>
            <c:strRef>
              <c:f>'H29結果 (グラフ入り)'!$F$205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CF8E-42C8-8719-34D4E0B23F5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CF8E-42C8-8719-34D4E0B23F5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CF8E-42C8-8719-34D4E0B23F5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CF8E-42C8-8719-34D4E0B23F5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(グラフ入り)'!$C$206:$D$209</c:f>
              <c:strCache>
                <c:ptCount val="4"/>
                <c:pt idx="0">
                  <c:v>満足</c:v>
                </c:pt>
                <c:pt idx="1">
                  <c:v>どちらかというと満足</c:v>
                </c:pt>
                <c:pt idx="2">
                  <c:v>どちらかというと不満</c:v>
                </c:pt>
                <c:pt idx="3">
                  <c:v>不満</c:v>
                </c:pt>
              </c:strCache>
            </c:strRef>
          </c:cat>
          <c:val>
            <c:numRef>
              <c:f>'H29結果 (グラフ入り)'!$F$206:$F$209</c:f>
              <c:numCache>
                <c:formatCode>\(0.0%\)</c:formatCode>
                <c:ptCount val="4"/>
                <c:pt idx="0">
                  <c:v>0.42</c:v>
                </c:pt>
                <c:pt idx="1">
                  <c:v>0.437</c:v>
                </c:pt>
                <c:pt idx="2">
                  <c:v>0.124</c:v>
                </c:pt>
                <c:pt idx="3">
                  <c:v>1.9E-2</c:v>
                </c:pt>
              </c:numCache>
            </c:numRef>
          </c:val>
          <c:extLst>
            <c:ext xmlns:c16="http://schemas.microsoft.com/office/drawing/2014/chart" uri="{C3380CC4-5D6E-409C-BE32-E72D297353CC}">
              <c16:uniqueId val="{00000011-CF8E-42C8-8719-34D4E0B23F50}"/>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04119830415921"/>
          <c:y val="0.24317477330773676"/>
          <c:w val="0.38094130587356656"/>
          <c:h val="0.603484369998128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AAC-4CE1-98AF-DBEE676F16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AAC-4CE1-98AF-DBEE676F16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AAC-4CE1-98AF-DBEE676F16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AAC-4CE1-98AF-DBEE676F16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AAC-4CE1-98AF-DBEE676F164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AAC-4CE1-98AF-DBEE676F164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AAC-4CE1-98AF-DBEE676F164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AAC-4CE1-98AF-DBEE676F164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AAC-4CE1-98AF-DBEE676F164F}"/>
              </c:ext>
            </c:extLst>
          </c:dPt>
          <c:dLbls>
            <c:dLbl>
              <c:idx val="0"/>
              <c:layout>
                <c:manualLayout>
                  <c:x val="-0.18808041397346517"/>
                  <c:y val="0.174192451617016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家族の同意</a:t>
                    </a:r>
                  </a:p>
                  <a:p>
                    <a:pPr>
                      <a:defRPr/>
                    </a:pPr>
                    <a:r>
                      <a:rPr lang="ja-JP" altLang="en-US" baseline="0"/>
                      <a:t>があること
</a:t>
                    </a:r>
                    <a:fld id="{3FC04B3C-49E6-42B0-B0C5-064CE0B2E469}"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412947098871255"/>
                      <c:h val="0.19755228337248573"/>
                    </c:manualLayout>
                  </c15:layout>
                  <c15:dlblFieldTable/>
                  <c15:showDataLabelsRange val="0"/>
                </c:ext>
                <c:ext xmlns:c16="http://schemas.microsoft.com/office/drawing/2014/chart" uri="{C3380CC4-5D6E-409C-BE32-E72D297353CC}">
                  <c16:uniqueId val="{00000001-1AAC-4CE1-98AF-DBEE676F164F}"/>
                </c:ext>
              </c:extLst>
            </c:dLbl>
            <c:dLbl>
              <c:idx val="1"/>
              <c:layout>
                <c:manualLayout>
                  <c:x val="1.8379383655365227E-2"/>
                  <c:y val="-8.011835305669796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5038315651738202"/>
                      <c:h val="0.21365766652568602"/>
                    </c:manualLayout>
                  </c15:layout>
                </c:ext>
                <c:ext xmlns:c16="http://schemas.microsoft.com/office/drawing/2014/chart" uri="{C3380CC4-5D6E-409C-BE32-E72D297353CC}">
                  <c16:uniqueId val="{00000003-1AAC-4CE1-98AF-DBEE676F164F}"/>
                </c:ext>
              </c:extLst>
            </c:dLbl>
            <c:dLbl>
              <c:idx val="2"/>
              <c:layout>
                <c:manualLayout>
                  <c:x val="0.15815580160239393"/>
                  <c:y val="-6.3883496270139631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901165090049352"/>
                      <c:h val="0.20059924775282093"/>
                    </c:manualLayout>
                  </c15:layout>
                </c:ext>
                <c:ext xmlns:c16="http://schemas.microsoft.com/office/drawing/2014/chart" uri="{C3380CC4-5D6E-409C-BE32-E72D297353CC}">
                  <c16:uniqueId val="{00000005-1AAC-4CE1-98AF-DBEE676F164F}"/>
                </c:ext>
              </c:extLst>
            </c:dLbl>
            <c:dLbl>
              <c:idx val="3"/>
              <c:layout>
                <c:manualLayout>
                  <c:x val="3.0772339491554335E-2"/>
                  <c:y val="-5.7751246879984867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5994623260434788"/>
                      <c:h val="0.21453481991767562"/>
                    </c:manualLayout>
                  </c15:layout>
                </c:ext>
                <c:ext xmlns:c16="http://schemas.microsoft.com/office/drawing/2014/chart" uri="{C3380CC4-5D6E-409C-BE32-E72D297353CC}">
                  <c16:uniqueId val="{00000007-1AAC-4CE1-98AF-DBEE676F164F}"/>
                </c:ext>
              </c:extLst>
            </c:dLbl>
            <c:dLbl>
              <c:idx val="4"/>
              <c:layout>
                <c:manualLayout>
                  <c:x val="-1.2086693253659444E-3"/>
                  <c:y val="8.258828287139800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8668299819751791"/>
                      <c:h val="0.21365766652568602"/>
                    </c:manualLayout>
                  </c15:layout>
                </c:ext>
                <c:ext xmlns:c16="http://schemas.microsoft.com/office/drawing/2014/chart" uri="{C3380CC4-5D6E-409C-BE32-E72D297353CC}">
                  <c16:uniqueId val="{00000009-1AAC-4CE1-98AF-DBEE676F164F}"/>
                </c:ext>
              </c:extLst>
            </c:dLbl>
            <c:dLbl>
              <c:idx val="5"/>
              <c:layout>
                <c:manualLayout>
                  <c:x val="-1.4883490622082133E-2"/>
                  <c:y val="0.12707773888654114"/>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760867928479757"/>
                      <c:h val="0.20567000277082378"/>
                    </c:manualLayout>
                  </c15:layout>
                </c:ext>
                <c:ext xmlns:c16="http://schemas.microsoft.com/office/drawing/2014/chart" uri="{C3380CC4-5D6E-409C-BE32-E72D297353CC}">
                  <c16:uniqueId val="{0000000B-1AAC-4CE1-98AF-DBEE676F164F}"/>
                </c:ext>
              </c:extLst>
            </c:dLbl>
            <c:dLbl>
              <c:idx val="6"/>
              <c:layout>
                <c:manualLayout>
                  <c:x val="-4.4241568810898718E-2"/>
                  <c:y val="4.299263518679414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1AAC-4CE1-98AF-DBEE676F164F}"/>
                </c:ext>
              </c:extLst>
            </c:dLbl>
            <c:dLbl>
              <c:idx val="7"/>
              <c:layout>
                <c:manualLayout>
                  <c:x val="3.3425267820131492E-2"/>
                  <c:y val="6.217801299801312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ja-JP" altLang="en-US" baseline="0"/>
                      <a:t>出身地であること
</a:t>
                    </a:r>
                    <a:fld id="{9FC79A6C-531A-47B8-BB38-3B5BF183504D}" type="PERCENTAGE">
                      <a:rPr lang="en-US" altLang="ja-JP" baseline="0"/>
                      <a:pPr>
                        <a:defRPr/>
                      </a:pPr>
                      <a:t>[パーセンテージ]</a:t>
                    </a:fld>
                    <a:endParaRPr lang="ja-JP" altLang="en-US" baseline="0"/>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2893010493826152"/>
                      <c:h val="0.19755228337248573"/>
                    </c:manualLayout>
                  </c15:layout>
                  <c15:dlblFieldTable/>
                  <c15:showDataLabelsRange val="0"/>
                </c:ext>
                <c:ext xmlns:c16="http://schemas.microsoft.com/office/drawing/2014/chart" uri="{C3380CC4-5D6E-409C-BE32-E72D297353CC}">
                  <c16:uniqueId val="{0000000F-1AAC-4CE1-98AF-DBEE676F164F}"/>
                </c:ext>
              </c:extLst>
            </c:dLbl>
            <c:dLbl>
              <c:idx val="8"/>
              <c:layout>
                <c:manualLayout>
                  <c:x val="0.10536241521534075"/>
                  <c:y val="3.553869482680528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1AAC-4CE1-98AF-DBEE676F164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(グラフ入り)'!$M$622:$M$630</c:f>
              <c:strCache>
                <c:ptCount val="9"/>
                <c:pt idx="0">
                  <c:v>家族の同意があること</c:v>
                </c:pt>
                <c:pt idx="1">
                  <c:v>単身赴任への配慮が充実していること</c:v>
                </c:pt>
                <c:pt idx="2">
                  <c:v>子どもの教育環境が整備されていること</c:v>
                </c:pt>
                <c:pt idx="3">
                  <c:v>現在の生活圏から交通の便が良く距離が近いこと</c:v>
                </c:pt>
                <c:pt idx="4">
                  <c:v>配偶者の居住地・勤務地であること</c:v>
                </c:pt>
                <c:pt idx="5">
                  <c:v>商業・娯楽施設が充実していること</c:v>
                </c:pt>
                <c:pt idx="6">
                  <c:v>特になし</c:v>
                </c:pt>
                <c:pt idx="7">
                  <c:v>出身地であること（又は近いこと）</c:v>
                </c:pt>
                <c:pt idx="8">
                  <c:v>その他</c:v>
                </c:pt>
              </c:strCache>
            </c:strRef>
          </c:cat>
          <c:val>
            <c:numRef>
              <c:f>'H29結果 (グラフ入り)'!$N$622:$N$630</c:f>
              <c:numCache>
                <c:formatCode>General</c:formatCode>
                <c:ptCount val="9"/>
                <c:pt idx="0">
                  <c:v>0.26400000000000001</c:v>
                </c:pt>
                <c:pt idx="1">
                  <c:v>0.14899999999999999</c:v>
                </c:pt>
                <c:pt idx="2">
                  <c:v>0.14299999999999999</c:v>
                </c:pt>
                <c:pt idx="3">
                  <c:v>0.14299999999999999</c:v>
                </c:pt>
                <c:pt idx="4">
                  <c:v>0.11</c:v>
                </c:pt>
                <c:pt idx="5">
                  <c:v>7.6999999999999999E-2</c:v>
                </c:pt>
                <c:pt idx="6">
                  <c:v>6.7000000000000004E-2</c:v>
                </c:pt>
                <c:pt idx="7">
                  <c:v>4.3999999999999997E-2</c:v>
                </c:pt>
                <c:pt idx="8">
                  <c:v>3.0000000000000001E-3</c:v>
                </c:pt>
              </c:numCache>
            </c:numRef>
          </c:val>
          <c:extLst>
            <c:ext xmlns:c16="http://schemas.microsoft.com/office/drawing/2014/chart" uri="{C3380CC4-5D6E-409C-BE32-E72D297353CC}">
              <c16:uniqueId val="{00000012-1AAC-4CE1-98AF-DBEE676F164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04116457143798"/>
          <c:y val="0.22033768179820942"/>
          <c:w val="0.40567005395512001"/>
          <c:h val="0.74462992125984273"/>
        </c:manualLayout>
      </c:layout>
      <c:pieChart>
        <c:varyColors val="1"/>
        <c:ser>
          <c:idx val="0"/>
          <c:order val="0"/>
          <c:tx>
            <c:strRef>
              <c:f>'H29結果 (グラフ入り)'!$G$647</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12-4B90-9441-8837F023D1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312-4B90-9441-8837F023D1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312-4B90-9441-8837F023D1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312-4B90-9441-8837F023D1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312-4B90-9441-8837F023D11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12-4B90-9441-8837F023D11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312-4B90-9441-8837F023D11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312-4B90-9441-8837F023D112}"/>
              </c:ext>
            </c:extLst>
          </c:dPt>
          <c:dLbls>
            <c:dLbl>
              <c:idx val="0"/>
              <c:layout>
                <c:manualLayout>
                  <c:x val="-0.20292560739021639"/>
                  <c:y val="4.9629874371841992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5890879484677919"/>
                      <c:h val="0.3025200349047078"/>
                    </c:manualLayout>
                  </c15:layout>
                </c:ext>
                <c:ext xmlns:c16="http://schemas.microsoft.com/office/drawing/2014/chart" uri="{C3380CC4-5D6E-409C-BE32-E72D297353CC}">
                  <c16:uniqueId val="{00000001-4312-4B90-9441-8837F023D112}"/>
                </c:ext>
              </c:extLst>
            </c:dLbl>
            <c:dLbl>
              <c:idx val="1"/>
              <c:layout>
                <c:manualLayout>
                  <c:x val="2.1498202082275469E-2"/>
                  <c:y val="-4.1389360918928815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59442116177794058"/>
                      <c:h val="0.12747964291908098"/>
                    </c:manualLayout>
                  </c15:layout>
                </c:ext>
                <c:ext xmlns:c16="http://schemas.microsoft.com/office/drawing/2014/chart" uri="{C3380CC4-5D6E-409C-BE32-E72D297353CC}">
                  <c16:uniqueId val="{00000003-4312-4B90-9441-8837F023D112}"/>
                </c:ext>
              </c:extLst>
            </c:dLbl>
            <c:dLbl>
              <c:idx val="2"/>
              <c:layout>
                <c:manualLayout>
                  <c:x val="1.3008252227877527E-2"/>
                  <c:y val="2.031286737513435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522545869247838"/>
                      <c:h val="0.21365766652568602"/>
                    </c:manualLayout>
                  </c15:layout>
                </c:ext>
                <c:ext xmlns:c16="http://schemas.microsoft.com/office/drawing/2014/chart" uri="{C3380CC4-5D6E-409C-BE32-E72D297353CC}">
                  <c16:uniqueId val="{00000005-4312-4B90-9441-8837F023D112}"/>
                </c:ext>
              </c:extLst>
            </c:dLbl>
            <c:dLbl>
              <c:idx val="3"/>
              <c:layout>
                <c:manualLayout>
                  <c:x val="4.0222558484360746E-3"/>
                  <c:y val="0.11676865485947976"/>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0894728467618782"/>
                      <c:h val="0.20567009567262509"/>
                    </c:manualLayout>
                  </c15:layout>
                </c:ext>
                <c:ext xmlns:c16="http://schemas.microsoft.com/office/drawing/2014/chart" uri="{C3380CC4-5D6E-409C-BE32-E72D297353CC}">
                  <c16:uniqueId val="{00000007-4312-4B90-9441-8837F023D112}"/>
                </c:ext>
              </c:extLst>
            </c:dLbl>
            <c:dLbl>
              <c:idx val="4"/>
              <c:layout>
                <c:manualLayout>
                  <c:x val="7.5034564775435146E-3"/>
                  <c:y val="0.1202005169899967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3845460429433655"/>
                      <c:h val="0.19587628159297629"/>
                    </c:manualLayout>
                  </c15:layout>
                </c:ext>
                <c:ext xmlns:c16="http://schemas.microsoft.com/office/drawing/2014/chart" uri="{C3380CC4-5D6E-409C-BE32-E72D297353CC}">
                  <c16:uniqueId val="{00000009-4312-4B90-9441-8837F023D112}"/>
                </c:ext>
              </c:extLst>
            </c:dLbl>
            <c:dLbl>
              <c:idx val="5"/>
              <c:layout>
                <c:manualLayout>
                  <c:x val="-4.696097281326949E-2"/>
                  <c:y val="2.2387476530833936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4312-4B90-9441-8837F023D112}"/>
                </c:ext>
              </c:extLst>
            </c:dLbl>
            <c:dLbl>
              <c:idx val="6"/>
              <c:layout>
                <c:manualLayout>
                  <c:x val="3.9367761043352351E-2"/>
                  <c:y val="-1.552957886085346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47913065178717268"/>
                      <c:h val="0.17448241020709077"/>
                    </c:manualLayout>
                  </c15:layout>
                </c:ext>
                <c:ext xmlns:c16="http://schemas.microsoft.com/office/drawing/2014/chart" uri="{C3380CC4-5D6E-409C-BE32-E72D297353CC}">
                  <c16:uniqueId val="{0000000D-4312-4B90-9441-8837F023D112}"/>
                </c:ext>
              </c:extLst>
            </c:dLbl>
            <c:dLbl>
              <c:idx val="7"/>
              <c:layout>
                <c:manualLayout>
                  <c:x val="0.11394701103177889"/>
                  <c:y val="3.882051974563158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4312-4B90-9441-8837F023D11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(グラフ入り)'!$C$648:$F$655</c:f>
              <c:strCache>
                <c:ptCount val="8"/>
                <c:pt idx="0">
                  <c:v>自分と交代できる医師がいること</c:v>
                </c:pt>
                <c:pt idx="1">
                  <c:v>病院の施設・設備が整っていること</c:v>
                </c:pt>
                <c:pt idx="2">
                  <c:v>専門研修プログラム施設であること</c:v>
                </c:pt>
                <c:pt idx="3">
                  <c:v>他病院とのネットワーク・連携があること</c:v>
                </c:pt>
                <c:pt idx="4">
                  <c:v>地域の中核病院であること</c:v>
                </c:pt>
                <c:pt idx="5">
                  <c:v>特になし</c:v>
                </c:pt>
                <c:pt idx="6">
                  <c:v>入院のない小規模の診療所であること</c:v>
                </c:pt>
                <c:pt idx="7">
                  <c:v>その他</c:v>
                </c:pt>
              </c:strCache>
            </c:strRef>
          </c:cat>
          <c:val>
            <c:numRef>
              <c:f>'H29結果 (グラフ入り)'!$G$648:$G$655</c:f>
              <c:numCache>
                <c:formatCode>General</c:formatCode>
                <c:ptCount val="8"/>
                <c:pt idx="0">
                  <c:v>183</c:v>
                </c:pt>
                <c:pt idx="1">
                  <c:v>68</c:v>
                </c:pt>
                <c:pt idx="2">
                  <c:v>58</c:v>
                </c:pt>
                <c:pt idx="3">
                  <c:v>31</c:v>
                </c:pt>
                <c:pt idx="4">
                  <c:v>30</c:v>
                </c:pt>
                <c:pt idx="5">
                  <c:v>18</c:v>
                </c:pt>
                <c:pt idx="6">
                  <c:v>4</c:v>
                </c:pt>
                <c:pt idx="7">
                  <c:v>2</c:v>
                </c:pt>
              </c:numCache>
            </c:numRef>
          </c:val>
          <c:extLst>
            <c:ext xmlns:c16="http://schemas.microsoft.com/office/drawing/2014/chart" uri="{C3380CC4-5D6E-409C-BE32-E72D297353CC}">
              <c16:uniqueId val="{00000010-4312-4B90-9441-8837F023D112}"/>
            </c:ext>
          </c:extLst>
        </c:ser>
        <c:ser>
          <c:idx val="1"/>
          <c:order val="1"/>
          <c:tx>
            <c:strRef>
              <c:f>'H29結果 (グラフ入り)'!$H$647</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4312-4B90-9441-8837F023D1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4312-4B90-9441-8837F023D1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4312-4B90-9441-8837F023D1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4312-4B90-9441-8837F023D1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4312-4B90-9441-8837F023D11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4312-4B90-9441-8837F023D11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4312-4B90-9441-8837F023D11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4312-4B90-9441-8837F023D1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(グラフ入り)'!$C$648:$F$655</c:f>
              <c:strCache>
                <c:ptCount val="8"/>
                <c:pt idx="0">
                  <c:v>自分と交代できる医師がいること</c:v>
                </c:pt>
                <c:pt idx="1">
                  <c:v>病院の施設・設備が整っていること</c:v>
                </c:pt>
                <c:pt idx="2">
                  <c:v>専門研修プログラム施設であること</c:v>
                </c:pt>
                <c:pt idx="3">
                  <c:v>他病院とのネットワーク・連携があること</c:v>
                </c:pt>
                <c:pt idx="4">
                  <c:v>地域の中核病院であること</c:v>
                </c:pt>
                <c:pt idx="5">
                  <c:v>特になし</c:v>
                </c:pt>
                <c:pt idx="6">
                  <c:v>入院のない小規模の診療所であること</c:v>
                </c:pt>
                <c:pt idx="7">
                  <c:v>その他</c:v>
                </c:pt>
              </c:strCache>
            </c:strRef>
          </c:cat>
          <c:val>
            <c:numRef>
              <c:f>'H29結果 (グラフ入り)'!$H$648:$H$655</c:f>
              <c:numCache>
                <c:formatCode>\(0.0%\)</c:formatCode>
                <c:ptCount val="8"/>
                <c:pt idx="0">
                  <c:v>0.46400000000000002</c:v>
                </c:pt>
                <c:pt idx="1">
                  <c:v>0.17299999999999999</c:v>
                </c:pt>
                <c:pt idx="2">
                  <c:v>0.14699999999999999</c:v>
                </c:pt>
                <c:pt idx="3">
                  <c:v>7.9000000000000001E-2</c:v>
                </c:pt>
                <c:pt idx="4">
                  <c:v>7.5999999999999998E-2</c:v>
                </c:pt>
                <c:pt idx="5">
                  <c:v>4.5999999999999999E-2</c:v>
                </c:pt>
                <c:pt idx="6">
                  <c:v>0.01</c:v>
                </c:pt>
                <c:pt idx="7">
                  <c:v>5.0000000000000001E-3</c:v>
                </c:pt>
              </c:numCache>
            </c:numRef>
          </c:val>
          <c:extLst>
            <c:ext xmlns:c16="http://schemas.microsoft.com/office/drawing/2014/chart" uri="{C3380CC4-5D6E-409C-BE32-E72D297353CC}">
              <c16:uniqueId val="{00000021-4312-4B90-9441-8837F023D11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04112997702321"/>
          <c:y val="0.28513211623843504"/>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1D6-4B9C-AD90-0D576750CF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1D6-4B9C-AD90-0D576750CF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1D6-4B9C-AD90-0D576750CF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1D6-4B9C-AD90-0D576750CF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1D6-4B9C-AD90-0D576750CF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1D6-4B9C-AD90-0D576750CF3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1D6-4B9C-AD90-0D576750CF3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1D6-4B9C-AD90-0D576750CF3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1D6-4B9C-AD90-0D576750CF31}"/>
              </c:ext>
            </c:extLst>
          </c:dPt>
          <c:dLbls>
            <c:dLbl>
              <c:idx val="0"/>
              <c:layout>
                <c:manualLayout>
                  <c:x val="-0.16707180368714802"/>
                  <c:y val="0.1847217871320079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132244229295996"/>
                      <c:h val="0.19755228337248573"/>
                    </c:manualLayout>
                  </c15:layout>
                </c:ext>
                <c:ext xmlns:c16="http://schemas.microsoft.com/office/drawing/2014/chart" uri="{C3380CC4-5D6E-409C-BE32-E72D297353CC}">
                  <c16:uniqueId val="{00000001-71D6-4B9C-AD90-0D576750CF31}"/>
                </c:ext>
              </c:extLst>
            </c:dLbl>
            <c:dLbl>
              <c:idx val="1"/>
              <c:layout>
                <c:manualLayout>
                  <c:x val="-0.10325181098083824"/>
                  <c:y val="-4.0924261856598684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0755096812722676"/>
                      <c:h val="0.24412731032903787"/>
                    </c:manualLayout>
                  </c15:layout>
                </c:ext>
                <c:ext xmlns:c16="http://schemas.microsoft.com/office/drawing/2014/chart" uri="{C3380CC4-5D6E-409C-BE32-E72D297353CC}">
                  <c16:uniqueId val="{00000003-71D6-4B9C-AD90-0D576750CF31}"/>
                </c:ext>
              </c:extLst>
            </c:dLbl>
            <c:dLbl>
              <c:idx val="2"/>
              <c:layout>
                <c:manualLayout>
                  <c:x val="2.0045104212473189E-2"/>
                  <c:y val="0"/>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9426490780498266"/>
                      <c:h val="0.26458549973985984"/>
                    </c:manualLayout>
                  </c15:layout>
                </c:ext>
                <c:ext xmlns:c16="http://schemas.microsoft.com/office/drawing/2014/chart" uri="{C3380CC4-5D6E-409C-BE32-E72D297353CC}">
                  <c16:uniqueId val="{00000005-71D6-4B9C-AD90-0D576750CF31}"/>
                </c:ext>
              </c:extLst>
            </c:dLbl>
            <c:dLbl>
              <c:idx val="3"/>
              <c:layout>
                <c:manualLayout>
                  <c:x val="2.3983003417591499E-2"/>
                  <c:y val="4.693901752707137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484661630702677"/>
                      <c:h val="0.15670102527438104"/>
                    </c:manualLayout>
                  </c15:layout>
                </c:ext>
                <c:ext xmlns:c16="http://schemas.microsoft.com/office/drawing/2014/chart" uri="{C3380CC4-5D6E-409C-BE32-E72D297353CC}">
                  <c16:uniqueId val="{00000007-71D6-4B9C-AD90-0D576750CF31}"/>
                </c:ext>
              </c:extLst>
            </c:dLbl>
            <c:dLbl>
              <c:idx val="4"/>
              <c:layout>
                <c:manualLayout>
                  <c:x val="-3.1329621764240846E-2"/>
                  <c:y val="0.10976851981966358"/>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9-71D6-4B9C-AD90-0D576750CF31}"/>
                </c:ext>
              </c:extLst>
            </c:dLbl>
            <c:dLbl>
              <c:idx val="5"/>
              <c:layout>
                <c:manualLayout>
                  <c:x val="1.3776630331471295E-3"/>
                  <c:y val="6.895102167560419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0719897007221075"/>
                      <c:h val="0.16272983331151217"/>
                    </c:manualLayout>
                  </c15:layout>
                </c:ext>
                <c:ext xmlns:c16="http://schemas.microsoft.com/office/drawing/2014/chart" uri="{C3380CC4-5D6E-409C-BE32-E72D297353CC}">
                  <c16:uniqueId val="{0000000B-71D6-4B9C-AD90-0D576750CF31}"/>
                </c:ext>
              </c:extLst>
            </c:dLbl>
            <c:dLbl>
              <c:idx val="6"/>
              <c:layout>
                <c:manualLayout>
                  <c:x val="-4.3795590662444969E-2"/>
                  <c:y val="-3.633736373488599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71D6-4B9C-AD90-0D576750CF31}"/>
                </c:ext>
              </c:extLst>
            </c:dLbl>
            <c:dLbl>
              <c:idx val="7"/>
              <c:layout>
                <c:manualLayout>
                  <c:x val="2.4444468013415821E-2"/>
                  <c:y val="-7.352540976358434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71D6-4B9C-AD90-0D576750CF31}"/>
                </c:ext>
              </c:extLst>
            </c:dLbl>
            <c:dLbl>
              <c:idx val="8"/>
              <c:layout>
                <c:manualLayout>
                  <c:x val="0.19222238901801966"/>
                  <c:y val="4.951831229019990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31437436210805592"/>
                      <c:h val="0.16272983331151217"/>
                    </c:manualLayout>
                  </c15:layout>
                </c:ext>
                <c:ext xmlns:c16="http://schemas.microsoft.com/office/drawing/2014/chart" uri="{C3380CC4-5D6E-409C-BE32-E72D297353CC}">
                  <c16:uniqueId val="{00000011-71D6-4B9C-AD90-0D576750CF3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(グラフ入り)'!$M$675:$M$683</c:f>
              <c:strCache>
                <c:ptCount val="9"/>
                <c:pt idx="0">
                  <c:v>給与や手当が良いこと</c:v>
                </c:pt>
                <c:pt idx="1">
                  <c:v>医師の勤務環境改善に取り組まれていること</c:v>
                </c:pt>
                <c:pt idx="2">
                  <c:v>医師の勤務環境に対して地域の理解があること</c:v>
                </c:pt>
                <c:pt idx="3">
                  <c:v>期間限定であること</c:v>
                </c:pt>
                <c:pt idx="4">
                  <c:v>居住環境が整備されていること</c:v>
                </c:pt>
                <c:pt idx="5">
                  <c:v>専門医取得後であること</c:v>
                </c:pt>
                <c:pt idx="6">
                  <c:v>特になし</c:v>
                </c:pt>
                <c:pt idx="7">
                  <c:v>その他</c:v>
                </c:pt>
                <c:pt idx="8">
                  <c:v>定年退職後であること</c:v>
                </c:pt>
              </c:strCache>
            </c:strRef>
          </c:cat>
          <c:val>
            <c:numRef>
              <c:f>'H29結果 (グラフ入り)'!$N$675:$N$683</c:f>
              <c:numCache>
                <c:formatCode>General</c:formatCode>
                <c:ptCount val="9"/>
                <c:pt idx="0">
                  <c:v>0.30599999999999999</c:v>
                </c:pt>
                <c:pt idx="1">
                  <c:v>0.29799999999999999</c:v>
                </c:pt>
                <c:pt idx="2">
                  <c:v>0.114</c:v>
                </c:pt>
                <c:pt idx="3">
                  <c:v>9.6000000000000002E-2</c:v>
                </c:pt>
                <c:pt idx="4">
                  <c:v>7.8E-2</c:v>
                </c:pt>
                <c:pt idx="5">
                  <c:v>6.6000000000000003E-2</c:v>
                </c:pt>
                <c:pt idx="6">
                  <c:v>0.03</c:v>
                </c:pt>
                <c:pt idx="7">
                  <c:v>0.01</c:v>
                </c:pt>
                <c:pt idx="8">
                  <c:v>2E-3</c:v>
                </c:pt>
              </c:numCache>
            </c:numRef>
          </c:val>
          <c:extLst>
            <c:ext xmlns:c16="http://schemas.microsoft.com/office/drawing/2014/chart" uri="{C3380CC4-5D6E-409C-BE32-E72D297353CC}">
              <c16:uniqueId val="{00000012-71D6-4B9C-AD90-0D576750CF31}"/>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(グラフ入り)'!$E$215</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C3-4D90-BDDC-D1D8E6544EF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C3-4D90-BDDC-D1D8E6544EF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C3-4D90-BDDC-D1D8E6544EF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C3-4D90-BDDC-D1D8E6544EF2}"/>
              </c:ext>
            </c:extLst>
          </c:dPt>
          <c:dLbls>
            <c:dLbl>
              <c:idx val="0"/>
              <c:layout>
                <c:manualLayout>
                  <c:x val="-0.16417758944007177"/>
                  <c:y val="3.681968472986677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EC3-4D90-BDDC-D1D8E6544EF2}"/>
                </c:ext>
              </c:extLst>
            </c:dLbl>
            <c:dLbl>
              <c:idx val="1"/>
              <c:layout>
                <c:manualLayout>
                  <c:x val="0.17115377284221647"/>
                  <c:y val="-0.14084099194373276"/>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EC3-4D90-BDDC-D1D8E6544EF2}"/>
                </c:ext>
              </c:extLst>
            </c:dLbl>
            <c:dLbl>
              <c:idx val="2"/>
              <c:layout>
                <c:manualLayout>
                  <c:x val="2.1337151992603116E-2"/>
                  <c:y val="3.984367516408163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EC3-4D90-BDDC-D1D8E6544EF2}"/>
                </c:ext>
              </c:extLst>
            </c:dLbl>
            <c:dLbl>
              <c:idx val="3"/>
              <c:layout>
                <c:manualLayout>
                  <c:x val="1.668898520925071E-2"/>
                  <c:y val="1.344748121910911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EC3-4D90-BDDC-D1D8E6544EF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(グラフ入り)'!$C$216:$D$219</c:f>
              <c:strCache>
                <c:ptCount val="4"/>
                <c:pt idx="0">
                  <c:v>満足</c:v>
                </c:pt>
                <c:pt idx="1">
                  <c:v>どちらかというと満足</c:v>
                </c:pt>
                <c:pt idx="2">
                  <c:v>どちらかというと不満</c:v>
                </c:pt>
                <c:pt idx="3">
                  <c:v>不満</c:v>
                </c:pt>
              </c:strCache>
            </c:strRef>
          </c:cat>
          <c:val>
            <c:numRef>
              <c:f>'H29結果 (グラフ入り)'!$E$216:$E$219</c:f>
              <c:numCache>
                <c:formatCode>General</c:formatCode>
                <c:ptCount val="4"/>
                <c:pt idx="0">
                  <c:v>159</c:v>
                </c:pt>
                <c:pt idx="1">
                  <c:v>151</c:v>
                </c:pt>
                <c:pt idx="2">
                  <c:v>46</c:v>
                </c:pt>
                <c:pt idx="3">
                  <c:v>7</c:v>
                </c:pt>
              </c:numCache>
            </c:numRef>
          </c:val>
          <c:extLst>
            <c:ext xmlns:c16="http://schemas.microsoft.com/office/drawing/2014/chart" uri="{C3380CC4-5D6E-409C-BE32-E72D297353CC}">
              <c16:uniqueId val="{00000008-EEC3-4D90-BDDC-D1D8E6544EF2}"/>
            </c:ext>
          </c:extLst>
        </c:ser>
        <c:ser>
          <c:idx val="1"/>
          <c:order val="1"/>
          <c:tx>
            <c:strRef>
              <c:f>'H29結果 (グラフ入り)'!$F$215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EEC3-4D90-BDDC-D1D8E6544EF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EEC3-4D90-BDDC-D1D8E6544EF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EEC3-4D90-BDDC-D1D8E6544EF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EEC3-4D90-BDDC-D1D8E6544EF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(グラフ入り)'!$C$216:$D$219</c:f>
              <c:strCache>
                <c:ptCount val="4"/>
                <c:pt idx="0">
                  <c:v>満足</c:v>
                </c:pt>
                <c:pt idx="1">
                  <c:v>どちらかというと満足</c:v>
                </c:pt>
                <c:pt idx="2">
                  <c:v>どちらかというと不満</c:v>
                </c:pt>
                <c:pt idx="3">
                  <c:v>不満</c:v>
                </c:pt>
              </c:strCache>
            </c:strRef>
          </c:cat>
          <c:val>
            <c:numRef>
              <c:f>'H29結果 (グラフ入り)'!$F$216:$F$219</c:f>
              <c:numCache>
                <c:formatCode>\(0.0%\)</c:formatCode>
                <c:ptCount val="4"/>
                <c:pt idx="0">
                  <c:v>0.438</c:v>
                </c:pt>
                <c:pt idx="1">
                  <c:v>0.41599999999999998</c:v>
                </c:pt>
                <c:pt idx="2">
                  <c:v>0.127</c:v>
                </c:pt>
                <c:pt idx="3">
                  <c:v>1.9E-2</c:v>
                </c:pt>
              </c:numCache>
            </c:numRef>
          </c:val>
          <c:extLst>
            <c:ext xmlns:c16="http://schemas.microsoft.com/office/drawing/2014/chart" uri="{C3380CC4-5D6E-409C-BE32-E72D297353CC}">
              <c16:uniqueId val="{00000011-EEC3-4D90-BDDC-D1D8E6544EF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(グラフ入り)'!$E$225</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7FE-48F0-A00E-D14BD24D13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7FE-48F0-A00E-D14BD24D13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7FE-48F0-A00E-D14BD24D13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7FE-48F0-A00E-D14BD24D13F9}"/>
              </c:ext>
            </c:extLst>
          </c:dPt>
          <c:dLbls>
            <c:dLbl>
              <c:idx val="0"/>
              <c:layout>
                <c:manualLayout>
                  <c:x val="-0.16074547536185735"/>
                  <c:y val="3.224918671361735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7FE-48F0-A00E-D14BD24D13F9}"/>
                </c:ext>
              </c:extLst>
            </c:dLbl>
            <c:dLbl>
              <c:idx val="1"/>
              <c:layout>
                <c:manualLayout>
                  <c:x val="0.20322576058022973"/>
                  <c:y val="-0.1035665800886773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7FE-48F0-A00E-D14BD24D13F9}"/>
                </c:ext>
              </c:extLst>
            </c:dLbl>
            <c:dLbl>
              <c:idx val="2"/>
              <c:layout>
                <c:manualLayout>
                  <c:x val="-3.0470256633992644E-2"/>
                  <c:y val="2.971416051096795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7FE-48F0-A00E-D14BD24D13F9}"/>
                </c:ext>
              </c:extLst>
            </c:dLbl>
            <c:dLbl>
              <c:idx val="3"/>
              <c:layout>
                <c:manualLayout>
                  <c:x val="4.6908271697647394E-3"/>
                  <c:y val="3.127707855989132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7FE-48F0-A00E-D14BD24D13F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(グラフ入り)'!$C$226:$D$229</c:f>
              <c:strCache>
                <c:ptCount val="4"/>
                <c:pt idx="0">
                  <c:v>満足</c:v>
                </c:pt>
                <c:pt idx="1">
                  <c:v>どちらかというと満足</c:v>
                </c:pt>
                <c:pt idx="2">
                  <c:v>どちらかというと不満</c:v>
                </c:pt>
                <c:pt idx="3">
                  <c:v>不満</c:v>
                </c:pt>
              </c:strCache>
            </c:strRef>
          </c:cat>
          <c:val>
            <c:numRef>
              <c:f>'H29結果 (グラフ入り)'!$E$226:$E$229</c:f>
              <c:numCache>
                <c:formatCode>General</c:formatCode>
                <c:ptCount val="4"/>
                <c:pt idx="0">
                  <c:v>161</c:v>
                </c:pt>
                <c:pt idx="1">
                  <c:v>175</c:v>
                </c:pt>
                <c:pt idx="2">
                  <c:v>24</c:v>
                </c:pt>
                <c:pt idx="3">
                  <c:v>5</c:v>
                </c:pt>
              </c:numCache>
            </c:numRef>
          </c:val>
          <c:extLst>
            <c:ext xmlns:c16="http://schemas.microsoft.com/office/drawing/2014/chart" uri="{C3380CC4-5D6E-409C-BE32-E72D297353CC}">
              <c16:uniqueId val="{00000008-17FE-48F0-A00E-D14BD24D13F9}"/>
            </c:ext>
          </c:extLst>
        </c:ser>
        <c:ser>
          <c:idx val="1"/>
          <c:order val="1"/>
          <c:tx>
            <c:strRef>
              <c:f>'H29結果 (グラフ入り)'!$F$225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17FE-48F0-A00E-D14BD24D13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17FE-48F0-A00E-D14BD24D13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17FE-48F0-A00E-D14BD24D13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17FE-48F0-A00E-D14BD24D13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(グラフ入り)'!$C$226:$D$229</c:f>
              <c:strCache>
                <c:ptCount val="4"/>
                <c:pt idx="0">
                  <c:v>満足</c:v>
                </c:pt>
                <c:pt idx="1">
                  <c:v>どちらかというと満足</c:v>
                </c:pt>
                <c:pt idx="2">
                  <c:v>どちらかというと不満</c:v>
                </c:pt>
                <c:pt idx="3">
                  <c:v>不満</c:v>
                </c:pt>
              </c:strCache>
            </c:strRef>
          </c:cat>
          <c:val>
            <c:numRef>
              <c:f>'H29結果 (グラフ入り)'!$F$226:$F$229</c:f>
              <c:numCache>
                <c:formatCode>\(0.0%\)</c:formatCode>
                <c:ptCount val="4"/>
                <c:pt idx="0">
                  <c:v>0.441</c:v>
                </c:pt>
                <c:pt idx="1">
                  <c:v>0.47899999999999998</c:v>
                </c:pt>
                <c:pt idx="2">
                  <c:v>6.6000000000000003E-2</c:v>
                </c:pt>
                <c:pt idx="3">
                  <c:v>1.4E-2</c:v>
                </c:pt>
              </c:numCache>
            </c:numRef>
          </c:val>
          <c:extLst>
            <c:ext xmlns:c16="http://schemas.microsoft.com/office/drawing/2014/chart" uri="{C3380CC4-5D6E-409C-BE32-E72D297353CC}">
              <c16:uniqueId val="{00000011-17FE-48F0-A00E-D14BD24D13F9}"/>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(グラフ入り)'!$E$235</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71-4142-A801-DA467BF7E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71-4142-A801-DA467BF7E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71-4142-A801-DA467BF7E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71-4142-A801-DA467BF7E347}"/>
              </c:ext>
            </c:extLst>
          </c:dPt>
          <c:dLbls>
            <c:dLbl>
              <c:idx val="0"/>
              <c:layout>
                <c:manualLayout>
                  <c:x val="-0.16206862331604921"/>
                  <c:y val="-1.75323181063973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171-4142-A801-DA467BF7E347}"/>
                </c:ext>
              </c:extLst>
            </c:dLbl>
            <c:dLbl>
              <c:idx val="1"/>
              <c:layout>
                <c:manualLayout>
                  <c:x val="0.20451525396242382"/>
                  <c:y val="-1.275052656960689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C171-4142-A801-DA467BF7E347}"/>
                </c:ext>
              </c:extLst>
            </c:dLbl>
            <c:dLbl>
              <c:idx val="2"/>
              <c:layout>
                <c:manualLayout>
                  <c:x val="-5.6619258169161434E-2"/>
                  <c:y val="2.971416051096795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171-4142-A801-DA467BF7E347}"/>
                </c:ext>
              </c:extLst>
            </c:dLbl>
            <c:dLbl>
              <c:idx val="3"/>
              <c:layout>
                <c:manualLayout>
                  <c:x val="1.4316946702352129E-3"/>
                  <c:y val="2.451507701183721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171-4142-A801-DA467BF7E34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(グラフ入り)'!$C$236:$D$239</c:f>
              <c:strCache>
                <c:ptCount val="4"/>
                <c:pt idx="0">
                  <c:v>満足</c:v>
                </c:pt>
                <c:pt idx="1">
                  <c:v>どちらかというと満足</c:v>
                </c:pt>
                <c:pt idx="2">
                  <c:v>どちらかというと不満</c:v>
                </c:pt>
                <c:pt idx="3">
                  <c:v>不満</c:v>
                </c:pt>
              </c:strCache>
            </c:strRef>
          </c:cat>
          <c:val>
            <c:numRef>
              <c:f>'H29結果 (グラフ入り)'!$E$236:$E$239</c:f>
              <c:numCache>
                <c:formatCode>General</c:formatCode>
                <c:ptCount val="4"/>
                <c:pt idx="0">
                  <c:v>187</c:v>
                </c:pt>
                <c:pt idx="1">
                  <c:v>157</c:v>
                </c:pt>
                <c:pt idx="2">
                  <c:v>19</c:v>
                </c:pt>
                <c:pt idx="3">
                  <c:v>3</c:v>
                </c:pt>
              </c:numCache>
            </c:numRef>
          </c:val>
          <c:extLst>
            <c:ext xmlns:c16="http://schemas.microsoft.com/office/drawing/2014/chart" uri="{C3380CC4-5D6E-409C-BE32-E72D297353CC}">
              <c16:uniqueId val="{00000008-C171-4142-A801-DA467BF7E347}"/>
            </c:ext>
          </c:extLst>
        </c:ser>
        <c:ser>
          <c:idx val="1"/>
          <c:order val="1"/>
          <c:tx>
            <c:strRef>
              <c:f>'H29結果 (グラフ入り)'!$F$235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C171-4142-A801-DA467BF7E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C171-4142-A801-DA467BF7E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C171-4142-A801-DA467BF7E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C171-4142-A801-DA467BF7E3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(グラフ入り)'!$C$236:$D$239</c:f>
              <c:strCache>
                <c:ptCount val="4"/>
                <c:pt idx="0">
                  <c:v>満足</c:v>
                </c:pt>
                <c:pt idx="1">
                  <c:v>どちらかというと満足</c:v>
                </c:pt>
                <c:pt idx="2">
                  <c:v>どちらかというと不満</c:v>
                </c:pt>
                <c:pt idx="3">
                  <c:v>不満</c:v>
                </c:pt>
              </c:strCache>
            </c:strRef>
          </c:cat>
          <c:val>
            <c:numRef>
              <c:f>'H29結果 (グラフ入り)'!$F$236:$F$239</c:f>
              <c:numCache>
                <c:formatCode>\(0.0%\)</c:formatCode>
                <c:ptCount val="4"/>
                <c:pt idx="0">
                  <c:v>0.51100000000000001</c:v>
                </c:pt>
                <c:pt idx="1">
                  <c:v>0.42899999999999999</c:v>
                </c:pt>
                <c:pt idx="2">
                  <c:v>5.1999999999999998E-2</c:v>
                </c:pt>
                <c:pt idx="3">
                  <c:v>8.0000000000000002E-3</c:v>
                </c:pt>
              </c:numCache>
            </c:numRef>
          </c:val>
          <c:extLst>
            <c:ext xmlns:c16="http://schemas.microsoft.com/office/drawing/2014/chart" uri="{C3380CC4-5D6E-409C-BE32-E72D297353CC}">
              <c16:uniqueId val="{00000011-C171-4142-A801-DA467BF7E347}"/>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tx>
            <c:strRef>
              <c:f>'H29結果 (グラフ入り)'!$E$245</c:f>
              <c:strCache>
                <c:ptCount val="1"/>
                <c:pt idx="0">
                  <c:v>H29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45-488F-91CC-F248670723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45-488F-91CC-F248670723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45-488F-91CC-F248670723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45-488F-91CC-F248670723C5}"/>
              </c:ext>
            </c:extLst>
          </c:dPt>
          <c:dLbls>
            <c:dLbl>
              <c:idx val="0"/>
              <c:layout>
                <c:manualLayout>
                  <c:x val="-0.16050743470691706"/>
                  <c:y val="-7.1468130014522655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445-488F-91CC-F248670723C5}"/>
                </c:ext>
              </c:extLst>
            </c:dLbl>
            <c:dLbl>
              <c:idx val="1"/>
              <c:layout>
                <c:manualLayout>
                  <c:x val="0.16358321831165318"/>
                  <c:y val="-0.13384942476468145"/>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445-488F-91CC-F248670723C5}"/>
                </c:ext>
              </c:extLst>
            </c:dLbl>
            <c:dLbl>
              <c:idx val="2"/>
              <c:layout>
                <c:manualLayout>
                  <c:x val="3.9738264752936181E-2"/>
                  <c:y val="9.0743924304248647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445-488F-91CC-F248670723C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(グラフ入り)'!$C$246:$D$249</c:f>
              <c:strCache>
                <c:ptCount val="4"/>
                <c:pt idx="0">
                  <c:v>満足</c:v>
                </c:pt>
                <c:pt idx="1">
                  <c:v>どちらかというと満足</c:v>
                </c:pt>
                <c:pt idx="2">
                  <c:v>どちらかというと不満</c:v>
                </c:pt>
                <c:pt idx="3">
                  <c:v>不満</c:v>
                </c:pt>
              </c:strCache>
            </c:strRef>
          </c:cat>
          <c:val>
            <c:numRef>
              <c:f>'H29結果 (グラフ入り)'!$E$246:$E$249</c:f>
              <c:numCache>
                <c:formatCode>General</c:formatCode>
                <c:ptCount val="4"/>
                <c:pt idx="0">
                  <c:v>169</c:v>
                </c:pt>
                <c:pt idx="1">
                  <c:v>126</c:v>
                </c:pt>
                <c:pt idx="2">
                  <c:v>41</c:v>
                </c:pt>
                <c:pt idx="3">
                  <c:v>30</c:v>
                </c:pt>
              </c:numCache>
            </c:numRef>
          </c:val>
          <c:extLst>
            <c:ext xmlns:c16="http://schemas.microsoft.com/office/drawing/2014/chart" uri="{C3380CC4-5D6E-409C-BE32-E72D297353CC}">
              <c16:uniqueId val="{00000008-B445-488F-91CC-F248670723C5}"/>
            </c:ext>
          </c:extLst>
        </c:ser>
        <c:ser>
          <c:idx val="1"/>
          <c:order val="1"/>
          <c:tx>
            <c:strRef>
              <c:f>'H29結果 (グラフ入り)'!$F$245</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B445-488F-91CC-F248670723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B445-488F-91CC-F248670723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B445-488F-91CC-F248670723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B445-488F-91CC-F248670723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'H29結果 (グラフ入り)'!$C$246:$D$249</c:f>
              <c:strCache>
                <c:ptCount val="4"/>
                <c:pt idx="0">
                  <c:v>満足</c:v>
                </c:pt>
                <c:pt idx="1">
                  <c:v>どちらかというと満足</c:v>
                </c:pt>
                <c:pt idx="2">
                  <c:v>どちらかというと不満</c:v>
                </c:pt>
                <c:pt idx="3">
                  <c:v>不満</c:v>
                </c:pt>
              </c:strCache>
            </c:strRef>
          </c:cat>
          <c:val>
            <c:numRef>
              <c:f>'H29結果 (グラフ入り)'!$F$246:$F$249</c:f>
              <c:numCache>
                <c:formatCode>\(0.0%\)</c:formatCode>
                <c:ptCount val="4"/>
                <c:pt idx="0">
                  <c:v>0.46200000000000002</c:v>
                </c:pt>
                <c:pt idx="1">
                  <c:v>0.34399999999999997</c:v>
                </c:pt>
                <c:pt idx="2">
                  <c:v>0.112</c:v>
                </c:pt>
                <c:pt idx="3">
                  <c:v>8.2000000000000003E-2</c:v>
                </c:pt>
              </c:numCache>
            </c:numRef>
          </c:val>
          <c:extLst>
            <c:ext xmlns:c16="http://schemas.microsoft.com/office/drawing/2014/chart" uri="{C3380CC4-5D6E-409C-BE32-E72D297353CC}">
              <c16:uniqueId val="{00000011-B445-488F-91CC-F248670723C5}"/>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4684345187342"/>
          <c:y val="0.22238592772057336"/>
          <c:w val="0.40567005395512001"/>
          <c:h val="0.7446299212598427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59-4C13-92D9-6E74A4EC536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59-4C13-92D9-6E74A4EC536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59-4C13-92D9-6E74A4EC536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59-4C13-92D9-6E74A4EC5368}"/>
              </c:ext>
            </c:extLst>
          </c:dPt>
          <c:dLbls>
            <c:dLbl>
              <c:idx val="1"/>
              <c:layout>
                <c:manualLayout>
                  <c:x val="0.16340729999737949"/>
                  <c:y val="-0.18978196219709184"/>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F59-4C13-92D9-6E74A4EC5368}"/>
                </c:ext>
              </c:extLst>
            </c:dLbl>
            <c:dLbl>
              <c:idx val="2"/>
              <c:layout>
                <c:manualLayout>
                  <c:x val="-3.1154073337331421E-2"/>
                  <c:y val="5.768042922717309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F59-4C13-92D9-6E74A4EC536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'H29結果 (グラフ入り)'!$M$256:$M$259</c:f>
              <c:strCache>
                <c:ptCount val="4"/>
                <c:pt idx="0">
                  <c:v>満足</c:v>
                </c:pt>
                <c:pt idx="1">
                  <c:v>どちらかというと満足</c:v>
                </c:pt>
                <c:pt idx="2">
                  <c:v>どちらかというと不満</c:v>
                </c:pt>
                <c:pt idx="3">
                  <c:v>不満</c:v>
                </c:pt>
              </c:strCache>
            </c:strRef>
          </c:cat>
          <c:val>
            <c:numRef>
              <c:f>'H29結果 (グラフ入り)'!$N$256:$N$259</c:f>
              <c:numCache>
                <c:formatCode>General</c:formatCode>
                <c:ptCount val="4"/>
                <c:pt idx="0">
                  <c:v>0.375</c:v>
                </c:pt>
                <c:pt idx="1">
                  <c:v>0.54200000000000004</c:v>
                </c:pt>
                <c:pt idx="2">
                  <c:v>6.6000000000000003E-2</c:v>
                </c:pt>
                <c:pt idx="3">
                  <c:v>1.7000000000000001E-2</c:v>
                </c:pt>
              </c:numCache>
            </c:numRef>
          </c:val>
          <c:extLst>
            <c:ext xmlns:c16="http://schemas.microsoft.com/office/drawing/2014/chart" uri="{C3380CC4-5D6E-409C-BE32-E72D297353CC}">
              <c16:uniqueId val="{00000008-9F59-4C13-92D9-6E74A4EC5368}"/>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5</xdr:col>
      <xdr:colOff>268325</xdr:colOff>
      <xdr:row>182</xdr:row>
      <xdr:rowOff>75492</xdr:rowOff>
    </xdr:from>
    <xdr:to>
      <xdr:col>10</xdr:col>
      <xdr:colOff>379823</xdr:colOff>
      <xdr:row>191</xdr:row>
      <xdr:rowOff>177466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278536</xdr:colOff>
      <xdr:row>192</xdr:row>
      <xdr:rowOff>98245</xdr:rowOff>
    </xdr:from>
    <xdr:to>
      <xdr:col>10</xdr:col>
      <xdr:colOff>390034</xdr:colOff>
      <xdr:row>202</xdr:row>
      <xdr:rowOff>9719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350921</xdr:colOff>
      <xdr:row>166</xdr:row>
      <xdr:rowOff>170448</xdr:rowOff>
    </xdr:from>
    <xdr:to>
      <xdr:col>13</xdr:col>
      <xdr:colOff>90237</xdr:colOff>
      <xdr:row>184</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246529</xdr:colOff>
      <xdr:row>202</xdr:row>
      <xdr:rowOff>86697</xdr:rowOff>
    </xdr:from>
    <xdr:to>
      <xdr:col>10</xdr:col>
      <xdr:colOff>358027</xdr:colOff>
      <xdr:row>211</xdr:row>
      <xdr:rowOff>188671</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257734</xdr:colOff>
      <xdr:row>211</xdr:row>
      <xdr:rowOff>175754</xdr:rowOff>
    </xdr:from>
    <xdr:to>
      <xdr:col>10</xdr:col>
      <xdr:colOff>369232</xdr:colOff>
      <xdr:row>221</xdr:row>
      <xdr:rowOff>87228</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257736</xdr:colOff>
      <xdr:row>221</xdr:row>
      <xdr:rowOff>145677</xdr:rowOff>
    </xdr:from>
    <xdr:to>
      <xdr:col>10</xdr:col>
      <xdr:colOff>369234</xdr:colOff>
      <xdr:row>231</xdr:row>
      <xdr:rowOff>57151</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246529</xdr:colOff>
      <xdr:row>231</xdr:row>
      <xdr:rowOff>156882</xdr:rowOff>
    </xdr:from>
    <xdr:to>
      <xdr:col>10</xdr:col>
      <xdr:colOff>358027</xdr:colOff>
      <xdr:row>241</xdr:row>
      <xdr:rowOff>68356</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246529</xdr:colOff>
      <xdr:row>241</xdr:row>
      <xdr:rowOff>123265</xdr:rowOff>
    </xdr:from>
    <xdr:to>
      <xdr:col>10</xdr:col>
      <xdr:colOff>358027</xdr:colOff>
      <xdr:row>251</xdr:row>
      <xdr:rowOff>34739</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246529</xdr:colOff>
      <xdr:row>251</xdr:row>
      <xdr:rowOff>145676</xdr:rowOff>
    </xdr:from>
    <xdr:to>
      <xdr:col>10</xdr:col>
      <xdr:colOff>358027</xdr:colOff>
      <xdr:row>261</xdr:row>
      <xdr:rowOff>57150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278966</xdr:colOff>
      <xdr:row>262</xdr:row>
      <xdr:rowOff>4128</xdr:rowOff>
    </xdr:from>
    <xdr:to>
      <xdr:col>10</xdr:col>
      <xdr:colOff>390464</xdr:colOff>
      <xdr:row>271</xdr:row>
      <xdr:rowOff>106102</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264631</xdr:colOff>
      <xdr:row>271</xdr:row>
      <xdr:rowOff>134471</xdr:rowOff>
    </xdr:from>
    <xdr:to>
      <xdr:col>10</xdr:col>
      <xdr:colOff>376129</xdr:colOff>
      <xdr:row>281</xdr:row>
      <xdr:rowOff>45945</xdr:rowOff>
    </xdr:to>
    <xdr:graphicFrame macro="">
      <xdr:nvGraphicFramePr>
        <xdr:cNvPr id="1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246528</xdr:colOff>
      <xdr:row>281</xdr:row>
      <xdr:rowOff>134471</xdr:rowOff>
    </xdr:from>
    <xdr:to>
      <xdr:col>10</xdr:col>
      <xdr:colOff>358026</xdr:colOff>
      <xdr:row>291</xdr:row>
      <xdr:rowOff>45945</xdr:rowOff>
    </xdr:to>
    <xdr:graphicFrame macro="">
      <xdr:nvGraphicFramePr>
        <xdr:cNvPr id="16"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256122</xdr:colOff>
      <xdr:row>291</xdr:row>
      <xdr:rowOff>161850</xdr:rowOff>
    </xdr:from>
    <xdr:to>
      <xdr:col>10</xdr:col>
      <xdr:colOff>367620</xdr:colOff>
      <xdr:row>301</xdr:row>
      <xdr:rowOff>73324</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372266</xdr:colOff>
      <xdr:row>302</xdr:row>
      <xdr:rowOff>6170</xdr:rowOff>
    </xdr:from>
    <xdr:to>
      <xdr:col>11</xdr:col>
      <xdr:colOff>63244</xdr:colOff>
      <xdr:row>312</xdr:row>
      <xdr:rowOff>80560</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268940</xdr:colOff>
      <xdr:row>377</xdr:row>
      <xdr:rowOff>145676</xdr:rowOff>
    </xdr:from>
    <xdr:to>
      <xdr:col>10</xdr:col>
      <xdr:colOff>380438</xdr:colOff>
      <xdr:row>387</xdr:row>
      <xdr:rowOff>57150</xdr:rowOff>
    </xdr:to>
    <xdr:graphicFrame macro="">
      <xdr:nvGraphicFramePr>
        <xdr:cNvPr id="1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269370</xdr:colOff>
      <xdr:row>387</xdr:row>
      <xdr:rowOff>154523</xdr:rowOff>
    </xdr:from>
    <xdr:to>
      <xdr:col>10</xdr:col>
      <xdr:colOff>380868</xdr:colOff>
      <xdr:row>397</xdr:row>
      <xdr:rowOff>65997</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258915</xdr:colOff>
      <xdr:row>397</xdr:row>
      <xdr:rowOff>186961</xdr:rowOff>
    </xdr:from>
    <xdr:to>
      <xdr:col>10</xdr:col>
      <xdr:colOff>370413</xdr:colOff>
      <xdr:row>407</xdr:row>
      <xdr:rowOff>98435</xdr:rowOff>
    </xdr:to>
    <xdr:graphicFrame macro="">
      <xdr:nvGraphicFramePr>
        <xdr:cNvPr id="2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340891</xdr:colOff>
      <xdr:row>434</xdr:row>
      <xdr:rowOff>170448</xdr:rowOff>
    </xdr:from>
    <xdr:to>
      <xdr:col>13</xdr:col>
      <xdr:colOff>631658</xdr:colOff>
      <xdr:row>456</xdr:row>
      <xdr:rowOff>50134</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13496</xdr:colOff>
      <xdr:row>499</xdr:row>
      <xdr:rowOff>73901</xdr:rowOff>
    </xdr:from>
    <xdr:to>
      <xdr:col>12</xdr:col>
      <xdr:colOff>296461</xdr:colOff>
      <xdr:row>509</xdr:row>
      <xdr:rowOff>177772</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10233</xdr:colOff>
      <xdr:row>508</xdr:row>
      <xdr:rowOff>40106</xdr:rowOff>
    </xdr:from>
    <xdr:to>
      <xdr:col>14</xdr:col>
      <xdr:colOff>332980</xdr:colOff>
      <xdr:row>534</xdr:row>
      <xdr:rowOff>67258</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405771</xdr:colOff>
      <xdr:row>534</xdr:row>
      <xdr:rowOff>150394</xdr:rowOff>
    </xdr:from>
    <xdr:to>
      <xdr:col>13</xdr:col>
      <xdr:colOff>80211</xdr:colOff>
      <xdr:row>547</xdr:row>
      <xdr:rowOff>104923</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70180</xdr:colOff>
      <xdr:row>599</xdr:row>
      <xdr:rowOff>160420</xdr:rowOff>
    </xdr:from>
    <xdr:to>
      <xdr:col>8</xdr:col>
      <xdr:colOff>421106</xdr:colOff>
      <xdr:row>618</xdr:row>
      <xdr:rowOff>170447</xdr:rowOff>
    </xdr:to>
    <xdr:graphicFrame macro="">
      <xdr:nvGraphicFramePr>
        <xdr:cNvPr id="27"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190499</xdr:colOff>
      <xdr:row>74</xdr:row>
      <xdr:rowOff>44823</xdr:rowOff>
    </xdr:from>
    <xdr:to>
      <xdr:col>12</xdr:col>
      <xdr:colOff>11206</xdr:colOff>
      <xdr:row>85</xdr:row>
      <xdr:rowOff>113179</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190500</xdr:colOff>
      <xdr:row>84</xdr:row>
      <xdr:rowOff>67235</xdr:rowOff>
    </xdr:from>
    <xdr:to>
      <xdr:col>12</xdr:col>
      <xdr:colOff>11207</xdr:colOff>
      <xdr:row>95</xdr:row>
      <xdr:rowOff>135591</xdr:rowOff>
    </xdr:to>
    <xdr:graphicFrame macro="">
      <xdr:nvGraphicFramePr>
        <xdr:cNvPr id="32" name="グラフ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190500</xdr:colOff>
      <xdr:row>94</xdr:row>
      <xdr:rowOff>44823</xdr:rowOff>
    </xdr:from>
    <xdr:to>
      <xdr:col>12</xdr:col>
      <xdr:colOff>11207</xdr:colOff>
      <xdr:row>105</xdr:row>
      <xdr:rowOff>113179</xdr:rowOff>
    </xdr:to>
    <xdr:graphicFrame macro="">
      <xdr:nvGraphicFramePr>
        <xdr:cNvPr id="33"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170448</xdr:colOff>
      <xdr:row>105</xdr:row>
      <xdr:rowOff>13566</xdr:rowOff>
    </xdr:from>
    <xdr:to>
      <xdr:col>11</xdr:col>
      <xdr:colOff>672945</xdr:colOff>
      <xdr:row>117</xdr:row>
      <xdr:rowOff>159242</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601579</xdr:colOff>
      <xdr:row>136</xdr:row>
      <xdr:rowOff>140368</xdr:rowOff>
    </xdr:from>
    <xdr:to>
      <xdr:col>13</xdr:col>
      <xdr:colOff>681789</xdr:colOff>
      <xdr:row>159</xdr:row>
      <xdr:rowOff>20053</xdr:rowOff>
    </xdr:to>
    <xdr:graphicFrame macro="">
      <xdr:nvGraphicFramePr>
        <xdr:cNvPr id="35"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202886</xdr:colOff>
      <xdr:row>126</xdr:row>
      <xdr:rowOff>120317</xdr:rowOff>
    </xdr:from>
    <xdr:to>
      <xdr:col>13</xdr:col>
      <xdr:colOff>320842</xdr:colOff>
      <xdr:row>140</xdr:row>
      <xdr:rowOff>83102</xdr:rowOff>
    </xdr:to>
    <xdr:graphicFrame macro="">
      <xdr:nvGraphicFramePr>
        <xdr:cNvPr id="36"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551447</xdr:colOff>
      <xdr:row>357</xdr:row>
      <xdr:rowOff>80209</xdr:rowOff>
    </xdr:from>
    <xdr:to>
      <xdr:col>12</xdr:col>
      <xdr:colOff>622839</xdr:colOff>
      <xdr:row>367</xdr:row>
      <xdr:rowOff>111999</xdr:rowOff>
    </xdr:to>
    <xdr:graphicFrame macro="">
      <xdr:nvGraphicFramePr>
        <xdr:cNvPr id="30"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601580</xdr:colOff>
      <xdr:row>368</xdr:row>
      <xdr:rowOff>40105</xdr:rowOff>
    </xdr:from>
    <xdr:to>
      <xdr:col>12</xdr:col>
      <xdr:colOff>672972</xdr:colOff>
      <xdr:row>377</xdr:row>
      <xdr:rowOff>142079</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170448</xdr:colOff>
      <xdr:row>159</xdr:row>
      <xdr:rowOff>60156</xdr:rowOff>
    </xdr:from>
    <xdr:to>
      <xdr:col>9</xdr:col>
      <xdr:colOff>230604</xdr:colOff>
      <xdr:row>169</xdr:row>
      <xdr:rowOff>20051</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343</xdr:row>
      <xdr:rowOff>90236</xdr:rowOff>
    </xdr:from>
    <xdr:to>
      <xdr:col>7</xdr:col>
      <xdr:colOff>340895</xdr:colOff>
      <xdr:row>357</xdr:row>
      <xdr:rowOff>138361</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40105</xdr:colOff>
      <xdr:row>343</xdr:row>
      <xdr:rowOff>50132</xdr:rowOff>
    </xdr:from>
    <xdr:to>
      <xdr:col>12</xdr:col>
      <xdr:colOff>501315</xdr:colOff>
      <xdr:row>357</xdr:row>
      <xdr:rowOff>98257</xdr:rowOff>
    </xdr:to>
    <xdr:graphicFrame macro="">
      <xdr:nvGraphicFramePr>
        <xdr:cNvPr id="39" name="グラフ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xdr:col>
      <xdr:colOff>70185</xdr:colOff>
      <xdr:row>116</xdr:row>
      <xdr:rowOff>10026</xdr:rowOff>
    </xdr:from>
    <xdr:to>
      <xdr:col>13</xdr:col>
      <xdr:colOff>50131</xdr:colOff>
      <xdr:row>125</xdr:row>
      <xdr:rowOff>160421</xdr:rowOff>
    </xdr:to>
    <xdr:graphicFrame macro="">
      <xdr:nvGraphicFramePr>
        <xdr:cNvPr id="40"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xdr:col>
      <xdr:colOff>235619</xdr:colOff>
      <xdr:row>420</xdr:row>
      <xdr:rowOff>92242</xdr:rowOff>
    </xdr:from>
    <xdr:to>
      <xdr:col>7</xdr:col>
      <xdr:colOff>461211</xdr:colOff>
      <xdr:row>433</xdr:row>
      <xdr:rowOff>70184</xdr:rowOff>
    </xdr:to>
    <xdr:graphicFrame macro="">
      <xdr:nvGraphicFramePr>
        <xdr:cNvPr id="26" name="グラフ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30079</xdr:colOff>
      <xdr:row>466</xdr:row>
      <xdr:rowOff>20052</xdr:rowOff>
    </xdr:from>
    <xdr:to>
      <xdr:col>7</xdr:col>
      <xdr:colOff>15040</xdr:colOff>
      <xdr:row>478</xdr:row>
      <xdr:rowOff>188494</xdr:rowOff>
    </xdr:to>
    <xdr:graphicFrame macro="">
      <xdr:nvGraphicFramePr>
        <xdr:cNvPr id="41"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xdr:col>
      <xdr:colOff>611604</xdr:colOff>
      <xdr:row>488</xdr:row>
      <xdr:rowOff>0</xdr:rowOff>
    </xdr:from>
    <xdr:to>
      <xdr:col>9</xdr:col>
      <xdr:colOff>70183</xdr:colOff>
      <xdr:row>500</xdr:row>
      <xdr:rowOff>110289</xdr:rowOff>
    </xdr:to>
    <xdr:graphicFrame macro="">
      <xdr:nvGraphicFramePr>
        <xdr:cNvPr id="38" name="グラフ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2</xdr:col>
      <xdr:colOff>912393</xdr:colOff>
      <xdr:row>553</xdr:row>
      <xdr:rowOff>80211</xdr:rowOff>
    </xdr:from>
    <xdr:to>
      <xdr:col>8</xdr:col>
      <xdr:colOff>346201</xdr:colOff>
      <xdr:row>566</xdr:row>
      <xdr:rowOff>0</xdr:rowOff>
    </xdr:to>
    <xdr:graphicFrame macro="">
      <xdr:nvGraphicFramePr>
        <xdr:cNvPr id="42"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3</xdr:col>
      <xdr:colOff>80208</xdr:colOff>
      <xdr:row>570</xdr:row>
      <xdr:rowOff>170448</xdr:rowOff>
    </xdr:from>
    <xdr:to>
      <xdr:col>9</xdr:col>
      <xdr:colOff>551445</xdr:colOff>
      <xdr:row>586</xdr:row>
      <xdr:rowOff>170450</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2</xdr:col>
      <xdr:colOff>782052</xdr:colOff>
      <xdr:row>629</xdr:row>
      <xdr:rowOff>130342</xdr:rowOff>
    </xdr:from>
    <xdr:to>
      <xdr:col>10</xdr:col>
      <xdr:colOff>260684</xdr:colOff>
      <xdr:row>646</xdr:row>
      <xdr:rowOff>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2</xdr:col>
      <xdr:colOff>802107</xdr:colOff>
      <xdr:row>655</xdr:row>
      <xdr:rowOff>160420</xdr:rowOff>
    </xdr:from>
    <xdr:to>
      <xdr:col>10</xdr:col>
      <xdr:colOff>80210</xdr:colOff>
      <xdr:row>671</xdr:row>
      <xdr:rowOff>30078</xdr:rowOff>
    </xdr:to>
    <xdr:graphicFrame macro="">
      <xdr:nvGraphicFramePr>
        <xdr:cNvPr id="46" name="グラフ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3</xdr:col>
      <xdr:colOff>20054</xdr:colOff>
      <xdr:row>687</xdr:row>
      <xdr:rowOff>0</xdr:rowOff>
    </xdr:from>
    <xdr:to>
      <xdr:col>10</xdr:col>
      <xdr:colOff>431132</xdr:colOff>
      <xdr:row>702</xdr:row>
      <xdr:rowOff>60158</xdr:rowOff>
    </xdr:to>
    <xdr:graphicFrame macro="">
      <xdr:nvGraphicFramePr>
        <xdr:cNvPr id="47"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68"/>
  <sheetViews>
    <sheetView tabSelected="1" view="pageBreakPreview" topLeftCell="A697" zoomScale="95" zoomScaleNormal="100" zoomScaleSheetLayoutView="95" workbookViewId="0">
      <selection activeCell="M507" sqref="M507"/>
    </sheetView>
  </sheetViews>
  <sheetFormatPr defaultRowHeight="13.5" x14ac:dyDescent="0.15"/>
  <cols>
    <col min="1" max="2" width="3.125" style="1" customWidth="1"/>
    <col min="3" max="3" width="12.625" style="1" customWidth="1"/>
    <col min="4" max="4" width="8.625" style="1" customWidth="1"/>
    <col min="5" max="11" width="8.75" style="1" customWidth="1"/>
    <col min="12" max="12" width="8.375" style="1" customWidth="1"/>
    <col min="13" max="256" width="9" style="1"/>
    <col min="257" max="258" width="3.625" style="1" customWidth="1"/>
    <col min="259" max="259" width="12.625" style="1" customWidth="1"/>
    <col min="260" max="265" width="9" style="1"/>
    <col min="266" max="266" width="9" style="1" customWidth="1"/>
    <col min="267" max="512" width="9" style="1"/>
    <col min="513" max="514" width="3.625" style="1" customWidth="1"/>
    <col min="515" max="515" width="12.625" style="1" customWidth="1"/>
    <col min="516" max="521" width="9" style="1"/>
    <col min="522" max="522" width="9" style="1" customWidth="1"/>
    <col min="523" max="768" width="9" style="1"/>
    <col min="769" max="770" width="3.625" style="1" customWidth="1"/>
    <col min="771" max="771" width="12.625" style="1" customWidth="1"/>
    <col min="772" max="777" width="9" style="1"/>
    <col min="778" max="778" width="9" style="1" customWidth="1"/>
    <col min="779" max="1024" width="9" style="1"/>
    <col min="1025" max="1026" width="3.625" style="1" customWidth="1"/>
    <col min="1027" max="1027" width="12.625" style="1" customWidth="1"/>
    <col min="1028" max="1033" width="9" style="1"/>
    <col min="1034" max="1034" width="9" style="1" customWidth="1"/>
    <col min="1035" max="1280" width="9" style="1"/>
    <col min="1281" max="1282" width="3.625" style="1" customWidth="1"/>
    <col min="1283" max="1283" width="12.625" style="1" customWidth="1"/>
    <col min="1284" max="1289" width="9" style="1"/>
    <col min="1290" max="1290" width="9" style="1" customWidth="1"/>
    <col min="1291" max="1536" width="9" style="1"/>
    <col min="1537" max="1538" width="3.625" style="1" customWidth="1"/>
    <col min="1539" max="1539" width="12.625" style="1" customWidth="1"/>
    <col min="1540" max="1545" width="9" style="1"/>
    <col min="1546" max="1546" width="9" style="1" customWidth="1"/>
    <col min="1547" max="1792" width="9" style="1"/>
    <col min="1793" max="1794" width="3.625" style="1" customWidth="1"/>
    <col min="1795" max="1795" width="12.625" style="1" customWidth="1"/>
    <col min="1796" max="1801" width="9" style="1"/>
    <col min="1802" max="1802" width="9" style="1" customWidth="1"/>
    <col min="1803" max="2048" width="9" style="1"/>
    <col min="2049" max="2050" width="3.625" style="1" customWidth="1"/>
    <col min="2051" max="2051" width="12.625" style="1" customWidth="1"/>
    <col min="2052" max="2057" width="9" style="1"/>
    <col min="2058" max="2058" width="9" style="1" customWidth="1"/>
    <col min="2059" max="2304" width="9" style="1"/>
    <col min="2305" max="2306" width="3.625" style="1" customWidth="1"/>
    <col min="2307" max="2307" width="12.625" style="1" customWidth="1"/>
    <col min="2308" max="2313" width="9" style="1"/>
    <col min="2314" max="2314" width="9" style="1" customWidth="1"/>
    <col min="2315" max="2560" width="9" style="1"/>
    <col min="2561" max="2562" width="3.625" style="1" customWidth="1"/>
    <col min="2563" max="2563" width="12.625" style="1" customWidth="1"/>
    <col min="2564" max="2569" width="9" style="1"/>
    <col min="2570" max="2570" width="9" style="1" customWidth="1"/>
    <col min="2571" max="2816" width="9" style="1"/>
    <col min="2817" max="2818" width="3.625" style="1" customWidth="1"/>
    <col min="2819" max="2819" width="12.625" style="1" customWidth="1"/>
    <col min="2820" max="2825" width="9" style="1"/>
    <col min="2826" max="2826" width="9" style="1" customWidth="1"/>
    <col min="2827" max="3072" width="9" style="1"/>
    <col min="3073" max="3074" width="3.625" style="1" customWidth="1"/>
    <col min="3075" max="3075" width="12.625" style="1" customWidth="1"/>
    <col min="3076" max="3081" width="9" style="1"/>
    <col min="3082" max="3082" width="9" style="1" customWidth="1"/>
    <col min="3083" max="3328" width="9" style="1"/>
    <col min="3329" max="3330" width="3.625" style="1" customWidth="1"/>
    <col min="3331" max="3331" width="12.625" style="1" customWidth="1"/>
    <col min="3332" max="3337" width="9" style="1"/>
    <col min="3338" max="3338" width="9" style="1" customWidth="1"/>
    <col min="3339" max="3584" width="9" style="1"/>
    <col min="3585" max="3586" width="3.625" style="1" customWidth="1"/>
    <col min="3587" max="3587" width="12.625" style="1" customWidth="1"/>
    <col min="3588" max="3593" width="9" style="1"/>
    <col min="3594" max="3594" width="9" style="1" customWidth="1"/>
    <col min="3595" max="3840" width="9" style="1"/>
    <col min="3841" max="3842" width="3.625" style="1" customWidth="1"/>
    <col min="3843" max="3843" width="12.625" style="1" customWidth="1"/>
    <col min="3844" max="3849" width="9" style="1"/>
    <col min="3850" max="3850" width="9" style="1" customWidth="1"/>
    <col min="3851" max="4096" width="9" style="1"/>
    <col min="4097" max="4098" width="3.625" style="1" customWidth="1"/>
    <col min="4099" max="4099" width="12.625" style="1" customWidth="1"/>
    <col min="4100" max="4105" width="9" style="1"/>
    <col min="4106" max="4106" width="9" style="1" customWidth="1"/>
    <col min="4107" max="4352" width="9" style="1"/>
    <col min="4353" max="4354" width="3.625" style="1" customWidth="1"/>
    <col min="4355" max="4355" width="12.625" style="1" customWidth="1"/>
    <col min="4356" max="4361" width="9" style="1"/>
    <col min="4362" max="4362" width="9" style="1" customWidth="1"/>
    <col min="4363" max="4608" width="9" style="1"/>
    <col min="4609" max="4610" width="3.625" style="1" customWidth="1"/>
    <col min="4611" max="4611" width="12.625" style="1" customWidth="1"/>
    <col min="4612" max="4617" width="9" style="1"/>
    <col min="4618" max="4618" width="9" style="1" customWidth="1"/>
    <col min="4619" max="4864" width="9" style="1"/>
    <col min="4865" max="4866" width="3.625" style="1" customWidth="1"/>
    <col min="4867" max="4867" width="12.625" style="1" customWidth="1"/>
    <col min="4868" max="4873" width="9" style="1"/>
    <col min="4874" max="4874" width="9" style="1" customWidth="1"/>
    <col min="4875" max="5120" width="9" style="1"/>
    <col min="5121" max="5122" width="3.625" style="1" customWidth="1"/>
    <col min="5123" max="5123" width="12.625" style="1" customWidth="1"/>
    <col min="5124" max="5129" width="9" style="1"/>
    <col min="5130" max="5130" width="9" style="1" customWidth="1"/>
    <col min="5131" max="5376" width="9" style="1"/>
    <col min="5377" max="5378" width="3.625" style="1" customWidth="1"/>
    <col min="5379" max="5379" width="12.625" style="1" customWidth="1"/>
    <col min="5380" max="5385" width="9" style="1"/>
    <col min="5386" max="5386" width="9" style="1" customWidth="1"/>
    <col min="5387" max="5632" width="9" style="1"/>
    <col min="5633" max="5634" width="3.625" style="1" customWidth="1"/>
    <col min="5635" max="5635" width="12.625" style="1" customWidth="1"/>
    <col min="5636" max="5641" width="9" style="1"/>
    <col min="5642" max="5642" width="9" style="1" customWidth="1"/>
    <col min="5643" max="5888" width="9" style="1"/>
    <col min="5889" max="5890" width="3.625" style="1" customWidth="1"/>
    <col min="5891" max="5891" width="12.625" style="1" customWidth="1"/>
    <col min="5892" max="5897" width="9" style="1"/>
    <col min="5898" max="5898" width="9" style="1" customWidth="1"/>
    <col min="5899" max="6144" width="9" style="1"/>
    <col min="6145" max="6146" width="3.625" style="1" customWidth="1"/>
    <col min="6147" max="6147" width="12.625" style="1" customWidth="1"/>
    <col min="6148" max="6153" width="9" style="1"/>
    <col min="6154" max="6154" width="9" style="1" customWidth="1"/>
    <col min="6155" max="6400" width="9" style="1"/>
    <col min="6401" max="6402" width="3.625" style="1" customWidth="1"/>
    <col min="6403" max="6403" width="12.625" style="1" customWidth="1"/>
    <col min="6404" max="6409" width="9" style="1"/>
    <col min="6410" max="6410" width="9" style="1" customWidth="1"/>
    <col min="6411" max="6656" width="9" style="1"/>
    <col min="6657" max="6658" width="3.625" style="1" customWidth="1"/>
    <col min="6659" max="6659" width="12.625" style="1" customWidth="1"/>
    <col min="6660" max="6665" width="9" style="1"/>
    <col min="6666" max="6666" width="9" style="1" customWidth="1"/>
    <col min="6667" max="6912" width="9" style="1"/>
    <col min="6913" max="6914" width="3.625" style="1" customWidth="1"/>
    <col min="6915" max="6915" width="12.625" style="1" customWidth="1"/>
    <col min="6916" max="6921" width="9" style="1"/>
    <col min="6922" max="6922" width="9" style="1" customWidth="1"/>
    <col min="6923" max="7168" width="9" style="1"/>
    <col min="7169" max="7170" width="3.625" style="1" customWidth="1"/>
    <col min="7171" max="7171" width="12.625" style="1" customWidth="1"/>
    <col min="7172" max="7177" width="9" style="1"/>
    <col min="7178" max="7178" width="9" style="1" customWidth="1"/>
    <col min="7179" max="7424" width="9" style="1"/>
    <col min="7425" max="7426" width="3.625" style="1" customWidth="1"/>
    <col min="7427" max="7427" width="12.625" style="1" customWidth="1"/>
    <col min="7428" max="7433" width="9" style="1"/>
    <col min="7434" max="7434" width="9" style="1" customWidth="1"/>
    <col min="7435" max="7680" width="9" style="1"/>
    <col min="7681" max="7682" width="3.625" style="1" customWidth="1"/>
    <col min="7683" max="7683" width="12.625" style="1" customWidth="1"/>
    <col min="7684" max="7689" width="9" style="1"/>
    <col min="7690" max="7690" width="9" style="1" customWidth="1"/>
    <col min="7691" max="7936" width="9" style="1"/>
    <col min="7937" max="7938" width="3.625" style="1" customWidth="1"/>
    <col min="7939" max="7939" width="12.625" style="1" customWidth="1"/>
    <col min="7940" max="7945" width="9" style="1"/>
    <col min="7946" max="7946" width="9" style="1" customWidth="1"/>
    <col min="7947" max="8192" width="9" style="1"/>
    <col min="8193" max="8194" width="3.625" style="1" customWidth="1"/>
    <col min="8195" max="8195" width="12.625" style="1" customWidth="1"/>
    <col min="8196" max="8201" width="9" style="1"/>
    <col min="8202" max="8202" width="9" style="1" customWidth="1"/>
    <col min="8203" max="8448" width="9" style="1"/>
    <col min="8449" max="8450" width="3.625" style="1" customWidth="1"/>
    <col min="8451" max="8451" width="12.625" style="1" customWidth="1"/>
    <col min="8452" max="8457" width="9" style="1"/>
    <col min="8458" max="8458" width="9" style="1" customWidth="1"/>
    <col min="8459" max="8704" width="9" style="1"/>
    <col min="8705" max="8706" width="3.625" style="1" customWidth="1"/>
    <col min="8707" max="8707" width="12.625" style="1" customWidth="1"/>
    <col min="8708" max="8713" width="9" style="1"/>
    <col min="8714" max="8714" width="9" style="1" customWidth="1"/>
    <col min="8715" max="8960" width="9" style="1"/>
    <col min="8961" max="8962" width="3.625" style="1" customWidth="1"/>
    <col min="8963" max="8963" width="12.625" style="1" customWidth="1"/>
    <col min="8964" max="8969" width="9" style="1"/>
    <col min="8970" max="8970" width="9" style="1" customWidth="1"/>
    <col min="8971" max="9216" width="9" style="1"/>
    <col min="9217" max="9218" width="3.625" style="1" customWidth="1"/>
    <col min="9219" max="9219" width="12.625" style="1" customWidth="1"/>
    <col min="9220" max="9225" width="9" style="1"/>
    <col min="9226" max="9226" width="9" style="1" customWidth="1"/>
    <col min="9227" max="9472" width="9" style="1"/>
    <col min="9473" max="9474" width="3.625" style="1" customWidth="1"/>
    <col min="9475" max="9475" width="12.625" style="1" customWidth="1"/>
    <col min="9476" max="9481" width="9" style="1"/>
    <col min="9482" max="9482" width="9" style="1" customWidth="1"/>
    <col min="9483" max="9728" width="9" style="1"/>
    <col min="9729" max="9730" width="3.625" style="1" customWidth="1"/>
    <col min="9731" max="9731" width="12.625" style="1" customWidth="1"/>
    <col min="9732" max="9737" width="9" style="1"/>
    <col min="9738" max="9738" width="9" style="1" customWidth="1"/>
    <col min="9739" max="9984" width="9" style="1"/>
    <col min="9985" max="9986" width="3.625" style="1" customWidth="1"/>
    <col min="9987" max="9987" width="12.625" style="1" customWidth="1"/>
    <col min="9988" max="9993" width="9" style="1"/>
    <col min="9994" max="9994" width="9" style="1" customWidth="1"/>
    <col min="9995" max="10240" width="9" style="1"/>
    <col min="10241" max="10242" width="3.625" style="1" customWidth="1"/>
    <col min="10243" max="10243" width="12.625" style="1" customWidth="1"/>
    <col min="10244" max="10249" width="9" style="1"/>
    <col min="10250" max="10250" width="9" style="1" customWidth="1"/>
    <col min="10251" max="10496" width="9" style="1"/>
    <col min="10497" max="10498" width="3.625" style="1" customWidth="1"/>
    <col min="10499" max="10499" width="12.625" style="1" customWidth="1"/>
    <col min="10500" max="10505" width="9" style="1"/>
    <col min="10506" max="10506" width="9" style="1" customWidth="1"/>
    <col min="10507" max="10752" width="9" style="1"/>
    <col min="10753" max="10754" width="3.625" style="1" customWidth="1"/>
    <col min="10755" max="10755" width="12.625" style="1" customWidth="1"/>
    <col min="10756" max="10761" width="9" style="1"/>
    <col min="10762" max="10762" width="9" style="1" customWidth="1"/>
    <col min="10763" max="11008" width="9" style="1"/>
    <col min="11009" max="11010" width="3.625" style="1" customWidth="1"/>
    <col min="11011" max="11011" width="12.625" style="1" customWidth="1"/>
    <col min="11012" max="11017" width="9" style="1"/>
    <col min="11018" max="11018" width="9" style="1" customWidth="1"/>
    <col min="11019" max="11264" width="9" style="1"/>
    <col min="11265" max="11266" width="3.625" style="1" customWidth="1"/>
    <col min="11267" max="11267" width="12.625" style="1" customWidth="1"/>
    <col min="11268" max="11273" width="9" style="1"/>
    <col min="11274" max="11274" width="9" style="1" customWidth="1"/>
    <col min="11275" max="11520" width="9" style="1"/>
    <col min="11521" max="11522" width="3.625" style="1" customWidth="1"/>
    <col min="11523" max="11523" width="12.625" style="1" customWidth="1"/>
    <col min="11524" max="11529" width="9" style="1"/>
    <col min="11530" max="11530" width="9" style="1" customWidth="1"/>
    <col min="11531" max="11776" width="9" style="1"/>
    <col min="11777" max="11778" width="3.625" style="1" customWidth="1"/>
    <col min="11779" max="11779" width="12.625" style="1" customWidth="1"/>
    <col min="11780" max="11785" width="9" style="1"/>
    <col min="11786" max="11786" width="9" style="1" customWidth="1"/>
    <col min="11787" max="12032" width="9" style="1"/>
    <col min="12033" max="12034" width="3.625" style="1" customWidth="1"/>
    <col min="12035" max="12035" width="12.625" style="1" customWidth="1"/>
    <col min="12036" max="12041" width="9" style="1"/>
    <col min="12042" max="12042" width="9" style="1" customWidth="1"/>
    <col min="12043" max="12288" width="9" style="1"/>
    <col min="12289" max="12290" width="3.625" style="1" customWidth="1"/>
    <col min="12291" max="12291" width="12.625" style="1" customWidth="1"/>
    <col min="12292" max="12297" width="9" style="1"/>
    <col min="12298" max="12298" width="9" style="1" customWidth="1"/>
    <col min="12299" max="12544" width="9" style="1"/>
    <col min="12545" max="12546" width="3.625" style="1" customWidth="1"/>
    <col min="12547" max="12547" width="12.625" style="1" customWidth="1"/>
    <col min="12548" max="12553" width="9" style="1"/>
    <col min="12554" max="12554" width="9" style="1" customWidth="1"/>
    <col min="12555" max="12800" width="9" style="1"/>
    <col min="12801" max="12802" width="3.625" style="1" customWidth="1"/>
    <col min="12803" max="12803" width="12.625" style="1" customWidth="1"/>
    <col min="12804" max="12809" width="9" style="1"/>
    <col min="12810" max="12810" width="9" style="1" customWidth="1"/>
    <col min="12811" max="13056" width="9" style="1"/>
    <col min="13057" max="13058" width="3.625" style="1" customWidth="1"/>
    <col min="13059" max="13059" width="12.625" style="1" customWidth="1"/>
    <col min="13060" max="13065" width="9" style="1"/>
    <col min="13066" max="13066" width="9" style="1" customWidth="1"/>
    <col min="13067" max="13312" width="9" style="1"/>
    <col min="13313" max="13314" width="3.625" style="1" customWidth="1"/>
    <col min="13315" max="13315" width="12.625" style="1" customWidth="1"/>
    <col min="13316" max="13321" width="9" style="1"/>
    <col min="13322" max="13322" width="9" style="1" customWidth="1"/>
    <col min="13323" max="13568" width="9" style="1"/>
    <col min="13569" max="13570" width="3.625" style="1" customWidth="1"/>
    <col min="13571" max="13571" width="12.625" style="1" customWidth="1"/>
    <col min="13572" max="13577" width="9" style="1"/>
    <col min="13578" max="13578" width="9" style="1" customWidth="1"/>
    <col min="13579" max="13824" width="9" style="1"/>
    <col min="13825" max="13826" width="3.625" style="1" customWidth="1"/>
    <col min="13827" max="13827" width="12.625" style="1" customWidth="1"/>
    <col min="13828" max="13833" width="9" style="1"/>
    <col min="13834" max="13834" width="9" style="1" customWidth="1"/>
    <col min="13835" max="14080" width="9" style="1"/>
    <col min="14081" max="14082" width="3.625" style="1" customWidth="1"/>
    <col min="14083" max="14083" width="12.625" style="1" customWidth="1"/>
    <col min="14084" max="14089" width="9" style="1"/>
    <col min="14090" max="14090" width="9" style="1" customWidth="1"/>
    <col min="14091" max="14336" width="9" style="1"/>
    <col min="14337" max="14338" width="3.625" style="1" customWidth="1"/>
    <col min="14339" max="14339" width="12.625" style="1" customWidth="1"/>
    <col min="14340" max="14345" width="9" style="1"/>
    <col min="14346" max="14346" width="9" style="1" customWidth="1"/>
    <col min="14347" max="14592" width="9" style="1"/>
    <col min="14593" max="14594" width="3.625" style="1" customWidth="1"/>
    <col min="14595" max="14595" width="12.625" style="1" customWidth="1"/>
    <col min="14596" max="14601" width="9" style="1"/>
    <col min="14602" max="14602" width="9" style="1" customWidth="1"/>
    <col min="14603" max="14848" width="9" style="1"/>
    <col min="14849" max="14850" width="3.625" style="1" customWidth="1"/>
    <col min="14851" max="14851" width="12.625" style="1" customWidth="1"/>
    <col min="14852" max="14857" width="9" style="1"/>
    <col min="14858" max="14858" width="9" style="1" customWidth="1"/>
    <col min="14859" max="15104" width="9" style="1"/>
    <col min="15105" max="15106" width="3.625" style="1" customWidth="1"/>
    <col min="15107" max="15107" width="12.625" style="1" customWidth="1"/>
    <col min="15108" max="15113" width="9" style="1"/>
    <col min="15114" max="15114" width="9" style="1" customWidth="1"/>
    <col min="15115" max="15360" width="9" style="1"/>
    <col min="15361" max="15362" width="3.625" style="1" customWidth="1"/>
    <col min="15363" max="15363" width="12.625" style="1" customWidth="1"/>
    <col min="15364" max="15369" width="9" style="1"/>
    <col min="15370" max="15370" width="9" style="1" customWidth="1"/>
    <col min="15371" max="15616" width="9" style="1"/>
    <col min="15617" max="15618" width="3.625" style="1" customWidth="1"/>
    <col min="15619" max="15619" width="12.625" style="1" customWidth="1"/>
    <col min="15620" max="15625" width="9" style="1"/>
    <col min="15626" max="15626" width="9" style="1" customWidth="1"/>
    <col min="15627" max="15872" width="9" style="1"/>
    <col min="15873" max="15874" width="3.625" style="1" customWidth="1"/>
    <col min="15875" max="15875" width="12.625" style="1" customWidth="1"/>
    <col min="15876" max="15881" width="9" style="1"/>
    <col min="15882" max="15882" width="9" style="1" customWidth="1"/>
    <col min="15883" max="16128" width="9" style="1"/>
    <col min="16129" max="16130" width="3.625" style="1" customWidth="1"/>
    <col min="16131" max="16131" width="12.625" style="1" customWidth="1"/>
    <col min="16132" max="16137" width="9" style="1"/>
    <col min="16138" max="16138" width="9" style="1" customWidth="1"/>
    <col min="16139" max="16384" width="9" style="1"/>
  </cols>
  <sheetData>
    <row r="1" spans="1:12" ht="15" customHeight="1" x14ac:dyDescent="0.15">
      <c r="A1" s="112" t="s">
        <v>357</v>
      </c>
      <c r="B1" s="112"/>
      <c r="C1" s="112"/>
      <c r="D1" s="112"/>
      <c r="E1" s="112"/>
      <c r="F1" s="112"/>
      <c r="G1" s="112"/>
      <c r="H1" s="112"/>
      <c r="I1" s="112"/>
      <c r="J1" s="112"/>
      <c r="K1" s="112"/>
      <c r="L1" s="112"/>
    </row>
    <row r="2" spans="1:12" ht="15" customHeight="1" x14ac:dyDescent="0.15">
      <c r="L2" s="18" t="s">
        <v>359</v>
      </c>
    </row>
    <row r="3" spans="1:12" ht="15" customHeight="1" x14ac:dyDescent="0.15">
      <c r="A3" s="2" t="s">
        <v>103</v>
      </c>
    </row>
    <row r="4" spans="1:12" ht="15" customHeight="1" x14ac:dyDescent="0.15">
      <c r="A4" s="1" t="s">
        <v>313</v>
      </c>
    </row>
    <row r="5" spans="1:12" ht="15" customHeight="1" x14ac:dyDescent="0.15">
      <c r="A5" s="1" t="s">
        <v>312</v>
      </c>
    </row>
    <row r="6" spans="1:12" ht="15" customHeight="1" x14ac:dyDescent="0.15"/>
    <row r="7" spans="1:12" ht="15" customHeight="1" x14ac:dyDescent="0.15">
      <c r="A7" s="2" t="s">
        <v>104</v>
      </c>
    </row>
    <row r="8" spans="1:12" ht="15" customHeight="1" x14ac:dyDescent="0.15">
      <c r="A8" s="1" t="s">
        <v>105</v>
      </c>
    </row>
    <row r="9" spans="1:12" ht="15" customHeight="1" x14ac:dyDescent="0.15"/>
    <row r="10" spans="1:12" ht="15" customHeight="1" x14ac:dyDescent="0.15">
      <c r="A10" s="2" t="s">
        <v>106</v>
      </c>
    </row>
    <row r="11" spans="1:12" ht="15" customHeight="1" x14ac:dyDescent="0.15">
      <c r="A11" s="1" t="s">
        <v>107</v>
      </c>
    </row>
    <row r="12" spans="1:12" ht="15" customHeight="1" x14ac:dyDescent="0.15">
      <c r="A12" s="1" t="s">
        <v>349</v>
      </c>
    </row>
    <row r="13" spans="1:12" ht="15" customHeight="1" x14ac:dyDescent="0.15"/>
    <row r="14" spans="1:12" ht="15" customHeight="1" x14ac:dyDescent="0.15">
      <c r="A14" s="2" t="s">
        <v>108</v>
      </c>
    </row>
    <row r="15" spans="1:12" ht="15" customHeight="1" x14ac:dyDescent="0.15">
      <c r="A15" s="1" t="s">
        <v>109</v>
      </c>
    </row>
    <row r="16" spans="1:12" ht="15" customHeight="1" x14ac:dyDescent="0.15"/>
    <row r="17" spans="1:9" ht="15" customHeight="1" x14ac:dyDescent="0.15">
      <c r="A17" s="2" t="s">
        <v>110</v>
      </c>
    </row>
    <row r="18" spans="1:9" ht="15" customHeight="1" x14ac:dyDescent="0.15">
      <c r="C18" s="3"/>
      <c r="D18" s="4" t="s">
        <v>101</v>
      </c>
      <c r="E18" s="5" t="s">
        <v>347</v>
      </c>
      <c r="F18" s="6" t="s">
        <v>348</v>
      </c>
    </row>
    <row r="19" spans="1:9" ht="15" customHeight="1" x14ac:dyDescent="0.15">
      <c r="C19" s="3" t="s">
        <v>57</v>
      </c>
      <c r="D19" s="7">
        <v>652</v>
      </c>
      <c r="E19" s="8">
        <v>613</v>
      </c>
      <c r="F19" s="9">
        <v>544</v>
      </c>
    </row>
    <row r="20" spans="1:9" ht="15" customHeight="1" x14ac:dyDescent="0.15">
      <c r="C20" s="3" t="s">
        <v>58</v>
      </c>
      <c r="D20" s="7">
        <v>369</v>
      </c>
      <c r="E20" s="8">
        <v>355</v>
      </c>
      <c r="F20" s="9">
        <v>280</v>
      </c>
    </row>
    <row r="21" spans="1:9" ht="15" customHeight="1" x14ac:dyDescent="0.15">
      <c r="C21" s="4" t="s">
        <v>59</v>
      </c>
      <c r="D21" s="10">
        <f>ROUND(D20/D19,3)</f>
        <v>0.56599999999999995</v>
      </c>
      <c r="E21" s="11">
        <v>0.57899999999999996</v>
      </c>
      <c r="F21" s="12">
        <v>0.51500000000000001</v>
      </c>
    </row>
    <row r="22" spans="1:9" ht="15" customHeight="1" x14ac:dyDescent="0.15">
      <c r="C22" s="13"/>
      <c r="D22" s="14"/>
      <c r="E22" s="14"/>
      <c r="F22" s="14"/>
    </row>
    <row r="23" spans="1:9" ht="15" customHeight="1" x14ac:dyDescent="0.15">
      <c r="C23" s="13"/>
      <c r="D23" s="14"/>
      <c r="E23" s="14"/>
      <c r="F23" s="14"/>
    </row>
    <row r="24" spans="1:9" ht="15" customHeight="1" x14ac:dyDescent="0.15">
      <c r="A24" s="2" t="s">
        <v>111</v>
      </c>
    </row>
    <row r="25" spans="1:9" ht="15" customHeight="1" x14ac:dyDescent="0.15"/>
    <row r="26" spans="1:9" ht="15" customHeight="1" x14ac:dyDescent="0.15">
      <c r="A26" s="1" t="s">
        <v>112</v>
      </c>
    </row>
    <row r="27" spans="1:9" ht="15" customHeight="1" x14ac:dyDescent="0.15"/>
    <row r="28" spans="1:9" ht="15" customHeight="1" x14ac:dyDescent="0.15">
      <c r="B28" s="1" t="s">
        <v>113</v>
      </c>
    </row>
    <row r="29" spans="1:9" ht="15" customHeight="1" x14ac:dyDescent="0.15">
      <c r="C29" s="6"/>
      <c r="D29" s="100" t="s">
        <v>101</v>
      </c>
      <c r="E29" s="113"/>
      <c r="F29" s="98" t="s">
        <v>102</v>
      </c>
      <c r="G29" s="99"/>
      <c r="H29" s="100" t="s">
        <v>56</v>
      </c>
      <c r="I29" s="99"/>
    </row>
    <row r="30" spans="1:9" ht="15" customHeight="1" x14ac:dyDescent="0.15">
      <c r="C30" s="3" t="s">
        <v>60</v>
      </c>
      <c r="D30" s="7">
        <v>260</v>
      </c>
      <c r="E30" s="15">
        <f>ROUND(D30/(D30+D31),3)</f>
        <v>0.70499999999999996</v>
      </c>
      <c r="F30" s="16">
        <v>257</v>
      </c>
      <c r="G30" s="15">
        <v>0.72399999999999998</v>
      </c>
      <c r="H30" s="17">
        <v>205</v>
      </c>
      <c r="I30" s="15">
        <v>0.73199999999999998</v>
      </c>
    </row>
    <row r="31" spans="1:9" ht="15" customHeight="1" x14ac:dyDescent="0.15">
      <c r="C31" s="3" t="s">
        <v>61</v>
      </c>
      <c r="D31" s="7">
        <v>109</v>
      </c>
      <c r="E31" s="15">
        <f>1-E30</f>
        <v>0.29500000000000004</v>
      </c>
      <c r="F31" s="16">
        <v>98</v>
      </c>
      <c r="G31" s="15">
        <v>0.27600000000000002</v>
      </c>
      <c r="H31" s="17">
        <v>75</v>
      </c>
      <c r="I31" s="15">
        <v>0.26800000000000002</v>
      </c>
    </row>
    <row r="32" spans="1:9" ht="15" customHeight="1" x14ac:dyDescent="0.15">
      <c r="C32" s="3" t="s">
        <v>62</v>
      </c>
      <c r="D32" s="7">
        <f>SUM(D30:D31)</f>
        <v>369</v>
      </c>
      <c r="E32" s="15">
        <f t="shared" ref="D32:E32" si="0">SUM(E30:E31)</f>
        <v>1</v>
      </c>
      <c r="F32" s="16">
        <v>355</v>
      </c>
      <c r="G32" s="15">
        <v>1</v>
      </c>
      <c r="H32" s="17">
        <v>280</v>
      </c>
      <c r="I32" s="15">
        <v>1</v>
      </c>
    </row>
    <row r="33" spans="2:9" ht="15" customHeight="1" x14ac:dyDescent="0.15">
      <c r="D33" s="18"/>
    </row>
    <row r="34" spans="2:9" ht="15" customHeight="1" x14ac:dyDescent="0.15">
      <c r="B34" s="1" t="s">
        <v>114</v>
      </c>
    </row>
    <row r="35" spans="2:9" ht="15" customHeight="1" x14ac:dyDescent="0.15">
      <c r="C35" s="6"/>
      <c r="D35" s="100" t="s">
        <v>100</v>
      </c>
      <c r="E35" s="113"/>
      <c r="F35" s="98" t="s">
        <v>102</v>
      </c>
      <c r="G35" s="99"/>
      <c r="H35" s="100" t="s">
        <v>56</v>
      </c>
      <c r="I35" s="99"/>
    </row>
    <row r="36" spans="2:9" ht="15" customHeight="1" x14ac:dyDescent="0.15">
      <c r="C36" s="3" t="s">
        <v>63</v>
      </c>
      <c r="D36" s="7">
        <v>191</v>
      </c>
      <c r="E36" s="15">
        <f>ROUND(D36/(D36+D37),3)</f>
        <v>0.51800000000000002</v>
      </c>
      <c r="F36" s="16">
        <v>201</v>
      </c>
      <c r="G36" s="15">
        <v>0.56599999999999995</v>
      </c>
      <c r="H36" s="17">
        <v>139</v>
      </c>
      <c r="I36" s="15">
        <v>0.496</v>
      </c>
    </row>
    <row r="37" spans="2:9" ht="15" customHeight="1" x14ac:dyDescent="0.15">
      <c r="C37" s="3" t="s">
        <v>64</v>
      </c>
      <c r="D37" s="7">
        <v>178</v>
      </c>
      <c r="E37" s="15">
        <f>1-E36</f>
        <v>0.48199999999999998</v>
      </c>
      <c r="F37" s="16">
        <v>154</v>
      </c>
      <c r="G37" s="15">
        <v>0.43400000000000005</v>
      </c>
      <c r="H37" s="17">
        <v>141</v>
      </c>
      <c r="I37" s="15">
        <v>0.504</v>
      </c>
    </row>
    <row r="38" spans="2:9" ht="15" customHeight="1" x14ac:dyDescent="0.15">
      <c r="C38" s="3" t="s">
        <v>62</v>
      </c>
      <c r="D38" s="7">
        <f>SUM(D36:D37)</f>
        <v>369</v>
      </c>
      <c r="E38" s="15">
        <f t="shared" ref="D38:E38" si="1">SUM(E36:E37)</f>
        <v>1</v>
      </c>
      <c r="F38" s="16">
        <v>355</v>
      </c>
      <c r="G38" s="15">
        <v>1</v>
      </c>
      <c r="H38" s="17">
        <v>280</v>
      </c>
      <c r="I38" s="15">
        <v>1</v>
      </c>
    </row>
    <row r="39" spans="2:9" ht="15" customHeight="1" x14ac:dyDescent="0.15"/>
    <row r="40" spans="2:9" ht="15" customHeight="1" x14ac:dyDescent="0.15">
      <c r="B40" s="1" t="s">
        <v>115</v>
      </c>
    </row>
    <row r="41" spans="2:9" ht="15" customHeight="1" x14ac:dyDescent="0.15">
      <c r="C41" s="3"/>
      <c r="D41" s="118" t="s">
        <v>100</v>
      </c>
      <c r="E41" s="119"/>
      <c r="F41" s="98" t="s">
        <v>102</v>
      </c>
      <c r="G41" s="99"/>
      <c r="H41" s="100" t="s">
        <v>56</v>
      </c>
      <c r="I41" s="99"/>
    </row>
    <row r="42" spans="2:9" ht="15" customHeight="1" x14ac:dyDescent="0.15">
      <c r="C42" s="3" t="s">
        <v>65</v>
      </c>
      <c r="D42" s="19">
        <v>257</v>
      </c>
      <c r="E42" s="20">
        <f>ROUND(D42/D$52,3)</f>
        <v>0.69599999999999995</v>
      </c>
      <c r="F42" s="16">
        <v>243</v>
      </c>
      <c r="G42" s="15">
        <v>0.68500000000000005</v>
      </c>
      <c r="H42" s="17">
        <v>173</v>
      </c>
      <c r="I42" s="15">
        <v>0.61799999999999999</v>
      </c>
    </row>
    <row r="43" spans="2:9" ht="15" customHeight="1" x14ac:dyDescent="0.15">
      <c r="C43" s="3" t="s">
        <v>66</v>
      </c>
      <c r="D43" s="19">
        <v>11</v>
      </c>
      <c r="E43" s="20">
        <f>ROUND(D43/D$52,3)</f>
        <v>0.03</v>
      </c>
      <c r="F43" s="16">
        <v>14</v>
      </c>
      <c r="G43" s="15">
        <v>3.9E-2</v>
      </c>
      <c r="H43" s="17">
        <v>11</v>
      </c>
      <c r="I43" s="15">
        <v>3.9E-2</v>
      </c>
    </row>
    <row r="44" spans="2:9" ht="15" customHeight="1" x14ac:dyDescent="0.15">
      <c r="C44" s="3" t="s">
        <v>67</v>
      </c>
      <c r="D44" s="19">
        <v>37</v>
      </c>
      <c r="E44" s="20">
        <f t="shared" ref="E44:E50" si="2">ROUND(D44/D$52,3)</f>
        <v>0.1</v>
      </c>
      <c r="F44" s="16">
        <v>44</v>
      </c>
      <c r="G44" s="15">
        <v>0.124</v>
      </c>
      <c r="H44" s="17">
        <v>46</v>
      </c>
      <c r="I44" s="15">
        <v>0.16400000000000001</v>
      </c>
    </row>
    <row r="45" spans="2:9" ht="15" customHeight="1" x14ac:dyDescent="0.15">
      <c r="C45" s="3" t="s">
        <v>68</v>
      </c>
      <c r="D45" s="19">
        <v>13</v>
      </c>
      <c r="E45" s="20">
        <f t="shared" si="2"/>
        <v>3.5000000000000003E-2</v>
      </c>
      <c r="F45" s="16">
        <v>9</v>
      </c>
      <c r="G45" s="15">
        <v>2.5000000000000001E-2</v>
      </c>
      <c r="H45" s="17">
        <v>12</v>
      </c>
      <c r="I45" s="15">
        <v>4.2999999999999997E-2</v>
      </c>
    </row>
    <row r="46" spans="2:9" ht="15" customHeight="1" x14ac:dyDescent="0.15">
      <c r="C46" s="3" t="s">
        <v>69</v>
      </c>
      <c r="D46" s="19">
        <v>19</v>
      </c>
      <c r="E46" s="20">
        <f>ROUND(D46/D$52,3)+0.001</f>
        <v>5.1999999999999998E-2</v>
      </c>
      <c r="F46" s="16">
        <v>23</v>
      </c>
      <c r="G46" s="15">
        <v>6.5000000000000002E-2</v>
      </c>
      <c r="H46" s="17">
        <v>16</v>
      </c>
      <c r="I46" s="15">
        <v>5.7000000000000002E-2</v>
      </c>
    </row>
    <row r="47" spans="2:9" ht="15" customHeight="1" x14ac:dyDescent="0.15">
      <c r="C47" s="3" t="s">
        <v>70</v>
      </c>
      <c r="D47" s="19">
        <v>7</v>
      </c>
      <c r="E47" s="20">
        <f t="shared" si="2"/>
        <v>1.9E-2</v>
      </c>
      <c r="F47" s="16">
        <v>4</v>
      </c>
      <c r="G47" s="15">
        <v>1.0999999999999999E-2</v>
      </c>
      <c r="H47" s="17">
        <v>3</v>
      </c>
      <c r="I47" s="15">
        <v>1.0999999999999999E-2</v>
      </c>
    </row>
    <row r="48" spans="2:9" ht="15" customHeight="1" x14ac:dyDescent="0.15">
      <c r="C48" s="3" t="s">
        <v>71</v>
      </c>
      <c r="D48" s="19">
        <v>4</v>
      </c>
      <c r="E48" s="20">
        <f t="shared" si="2"/>
        <v>1.0999999999999999E-2</v>
      </c>
      <c r="F48" s="16">
        <v>5</v>
      </c>
      <c r="G48" s="15">
        <v>1.4E-2</v>
      </c>
      <c r="H48" s="17">
        <v>3</v>
      </c>
      <c r="I48" s="15">
        <v>1.0999999999999999E-2</v>
      </c>
    </row>
    <row r="49" spans="2:13" ht="15" customHeight="1" x14ac:dyDescent="0.15">
      <c r="C49" s="97" t="s">
        <v>72</v>
      </c>
      <c r="D49" s="19">
        <v>15</v>
      </c>
      <c r="E49" s="20">
        <f t="shared" si="2"/>
        <v>4.1000000000000002E-2</v>
      </c>
      <c r="F49" s="16">
        <v>8</v>
      </c>
      <c r="G49" s="15">
        <v>2.2499999999999999E-2</v>
      </c>
      <c r="H49" s="17">
        <v>8</v>
      </c>
      <c r="I49" s="15">
        <v>2.86E-2</v>
      </c>
    </row>
    <row r="50" spans="2:13" ht="15" customHeight="1" x14ac:dyDescent="0.15">
      <c r="C50" s="3" t="s">
        <v>73</v>
      </c>
      <c r="D50" s="19">
        <v>6</v>
      </c>
      <c r="E50" s="20">
        <f t="shared" si="2"/>
        <v>1.6E-2</v>
      </c>
      <c r="F50" s="16">
        <v>3</v>
      </c>
      <c r="G50" s="15">
        <v>8.5000000000000006E-3</v>
      </c>
      <c r="H50" s="17">
        <v>3</v>
      </c>
      <c r="I50" s="15">
        <v>1.0699999999999999E-2</v>
      </c>
    </row>
    <row r="51" spans="2:13" ht="15" customHeight="1" x14ac:dyDescent="0.15">
      <c r="C51" s="3" t="s">
        <v>74</v>
      </c>
      <c r="D51" s="21" t="s">
        <v>124</v>
      </c>
      <c r="E51" s="22" t="s">
        <v>124</v>
      </c>
      <c r="F51" s="16">
        <v>2</v>
      </c>
      <c r="G51" s="15">
        <v>5.5999999999999999E-3</v>
      </c>
      <c r="H51" s="17">
        <v>5</v>
      </c>
      <c r="I51" s="15">
        <v>1.7899999999999999E-2</v>
      </c>
    </row>
    <row r="52" spans="2:13" ht="15" customHeight="1" x14ac:dyDescent="0.15">
      <c r="C52" s="3" t="s">
        <v>62</v>
      </c>
      <c r="D52" s="19">
        <f>SUM(D42:D51)</f>
        <v>369</v>
      </c>
      <c r="E52" s="20">
        <f>SUM(E42:E51)</f>
        <v>1</v>
      </c>
      <c r="F52" s="16">
        <v>355</v>
      </c>
      <c r="G52" s="15">
        <v>0.99960000000000016</v>
      </c>
      <c r="H52" s="17">
        <v>280</v>
      </c>
      <c r="I52" s="15">
        <v>1.0002000000000002</v>
      </c>
    </row>
    <row r="53" spans="2:13" ht="15" customHeight="1" x14ac:dyDescent="0.15">
      <c r="F53" s="23">
        <f>SUM(F42:F51)</f>
        <v>355</v>
      </c>
      <c r="G53" s="23"/>
      <c r="H53" s="23">
        <f>SUM(H42:H51)</f>
        <v>280</v>
      </c>
    </row>
    <row r="54" spans="2:13" ht="15" customHeight="1" x14ac:dyDescent="0.15">
      <c r="B54" s="1" t="s">
        <v>116</v>
      </c>
      <c r="G54" s="23"/>
      <c r="H54" s="23"/>
      <c r="I54" s="23"/>
    </row>
    <row r="55" spans="2:13" ht="15" customHeight="1" x14ac:dyDescent="0.15">
      <c r="C55" s="3"/>
      <c r="D55" s="118" t="s">
        <v>100</v>
      </c>
      <c r="E55" s="119"/>
      <c r="F55" s="98" t="s">
        <v>102</v>
      </c>
      <c r="G55" s="99"/>
      <c r="H55" s="100" t="s">
        <v>56</v>
      </c>
      <c r="I55" s="99"/>
    </row>
    <row r="56" spans="2:13" ht="15" customHeight="1" x14ac:dyDescent="0.15">
      <c r="C56" s="3" t="s">
        <v>65</v>
      </c>
      <c r="D56" s="24">
        <v>282</v>
      </c>
      <c r="E56" s="25">
        <f>ROUND(D56/D$66,3)</f>
        <v>0.76400000000000001</v>
      </c>
      <c r="F56" s="16">
        <v>258</v>
      </c>
      <c r="G56" s="15">
        <v>0.72699999999999998</v>
      </c>
      <c r="H56" s="17">
        <v>203</v>
      </c>
      <c r="I56" s="15">
        <v>0.72499999999999998</v>
      </c>
      <c r="M56" s="25">
        <f>ROUND(D56/D$66,3)</f>
        <v>0.76400000000000001</v>
      </c>
    </row>
    <row r="57" spans="2:13" ht="15" customHeight="1" x14ac:dyDescent="0.15">
      <c r="C57" s="3" t="s">
        <v>66</v>
      </c>
      <c r="D57" s="24">
        <v>10</v>
      </c>
      <c r="E57" s="25">
        <f t="shared" ref="E57:E64" si="3">ROUND(D57/D$66,3)</f>
        <v>2.7E-2</v>
      </c>
      <c r="F57" s="16">
        <v>16</v>
      </c>
      <c r="G57" s="15">
        <v>4.4999999999999998E-2</v>
      </c>
      <c r="H57" s="17">
        <v>15</v>
      </c>
      <c r="I57" s="15">
        <v>5.3999999999999999E-2</v>
      </c>
      <c r="M57" s="25">
        <f t="shared" ref="M57:M64" si="4">ROUND(D57/D$66,3)</f>
        <v>2.7E-2</v>
      </c>
    </row>
    <row r="58" spans="2:13" ht="15" customHeight="1" x14ac:dyDescent="0.15">
      <c r="C58" s="3" t="s">
        <v>67</v>
      </c>
      <c r="D58" s="24">
        <v>25</v>
      </c>
      <c r="E58" s="25">
        <f t="shared" si="3"/>
        <v>6.8000000000000005E-2</v>
      </c>
      <c r="F58" s="16">
        <v>43</v>
      </c>
      <c r="G58" s="15">
        <v>0.121</v>
      </c>
      <c r="H58" s="17">
        <v>20</v>
      </c>
      <c r="I58" s="15">
        <v>7.0999999999999994E-2</v>
      </c>
      <c r="M58" s="25">
        <f t="shared" si="4"/>
        <v>6.8000000000000005E-2</v>
      </c>
    </row>
    <row r="59" spans="2:13" ht="15" customHeight="1" x14ac:dyDescent="0.15">
      <c r="C59" s="3" t="s">
        <v>68</v>
      </c>
      <c r="D59" s="24">
        <v>11</v>
      </c>
      <c r="E59" s="25">
        <f t="shared" si="3"/>
        <v>0.03</v>
      </c>
      <c r="F59" s="16">
        <v>11</v>
      </c>
      <c r="G59" s="15">
        <v>3.1E-2</v>
      </c>
      <c r="H59" s="17">
        <v>10</v>
      </c>
      <c r="I59" s="15">
        <v>3.5999999999999997E-2</v>
      </c>
      <c r="M59" s="25">
        <f t="shared" si="4"/>
        <v>0.03</v>
      </c>
    </row>
    <row r="60" spans="2:13" ht="15" customHeight="1" x14ac:dyDescent="0.15">
      <c r="C60" s="3" t="s">
        <v>69</v>
      </c>
      <c r="D60" s="24">
        <v>11</v>
      </c>
      <c r="E60" s="25">
        <f t="shared" si="3"/>
        <v>0.03</v>
      </c>
      <c r="F60" s="16">
        <v>5</v>
      </c>
      <c r="G60" s="15">
        <v>1.4E-2</v>
      </c>
      <c r="H60" s="17">
        <v>8</v>
      </c>
      <c r="I60" s="15">
        <v>2.9000000000000001E-2</v>
      </c>
      <c r="M60" s="25">
        <f t="shared" si="4"/>
        <v>0.03</v>
      </c>
    </row>
    <row r="61" spans="2:13" ht="15" customHeight="1" x14ac:dyDescent="0.15">
      <c r="C61" s="3" t="s">
        <v>70</v>
      </c>
      <c r="D61" s="24">
        <v>4</v>
      </c>
      <c r="E61" s="25">
        <f>ROUND(D61/D$66,3)</f>
        <v>1.0999999999999999E-2</v>
      </c>
      <c r="F61" s="16">
        <v>3</v>
      </c>
      <c r="G61" s="15">
        <v>8.0000000000000002E-3</v>
      </c>
      <c r="H61" s="17">
        <v>3</v>
      </c>
      <c r="I61" s="15">
        <v>1.0999999999999999E-2</v>
      </c>
      <c r="M61" s="25">
        <f t="shared" si="4"/>
        <v>1.0999999999999999E-2</v>
      </c>
    </row>
    <row r="62" spans="2:13" ht="15" customHeight="1" x14ac:dyDescent="0.15">
      <c r="C62" s="3" t="s">
        <v>71</v>
      </c>
      <c r="D62" s="24">
        <v>8</v>
      </c>
      <c r="E62" s="25">
        <f>ROUND(D62/D$66,3)-0.001</f>
        <v>2.0999999999999998E-2</v>
      </c>
      <c r="F62" s="16">
        <v>6</v>
      </c>
      <c r="G62" s="15">
        <v>1.7000000000000001E-2</v>
      </c>
      <c r="H62" s="17">
        <v>4</v>
      </c>
      <c r="I62" s="15">
        <v>1.4E-2</v>
      </c>
      <c r="M62" s="25">
        <f t="shared" si="4"/>
        <v>2.1999999999999999E-2</v>
      </c>
    </row>
    <row r="63" spans="2:13" ht="15" customHeight="1" x14ac:dyDescent="0.15">
      <c r="C63" s="97" t="s">
        <v>72</v>
      </c>
      <c r="D63" s="24">
        <v>10</v>
      </c>
      <c r="E63" s="25">
        <f>ROUND(D63/D$66,3)</f>
        <v>2.7E-2</v>
      </c>
      <c r="F63" s="16">
        <v>10</v>
      </c>
      <c r="G63" s="15">
        <v>2.8000000000000001E-2</v>
      </c>
      <c r="H63" s="17">
        <v>11</v>
      </c>
      <c r="I63" s="15">
        <v>3.9E-2</v>
      </c>
      <c r="M63" s="25">
        <f t="shared" si="4"/>
        <v>2.7E-2</v>
      </c>
    </row>
    <row r="64" spans="2:13" ht="15" customHeight="1" x14ac:dyDescent="0.15">
      <c r="C64" s="3" t="s">
        <v>73</v>
      </c>
      <c r="D64" s="24">
        <v>8</v>
      </c>
      <c r="E64" s="25">
        <f t="shared" si="3"/>
        <v>2.1999999999999999E-2</v>
      </c>
      <c r="F64" s="16">
        <v>2</v>
      </c>
      <c r="G64" s="15">
        <v>6.0000000000000001E-3</v>
      </c>
      <c r="H64" s="17">
        <v>2</v>
      </c>
      <c r="I64" s="15">
        <v>7.0000000000000001E-3</v>
      </c>
      <c r="M64" s="25">
        <f t="shared" si="4"/>
        <v>2.1999999999999999E-2</v>
      </c>
    </row>
    <row r="65" spans="1:16" ht="15" customHeight="1" x14ac:dyDescent="0.15">
      <c r="C65" s="3" t="s">
        <v>74</v>
      </c>
      <c r="D65" s="21" t="s">
        <v>124</v>
      </c>
      <c r="E65" s="22" t="s">
        <v>124</v>
      </c>
      <c r="F65" s="16">
        <v>1</v>
      </c>
      <c r="G65" s="15">
        <v>3.0000000000000001E-3</v>
      </c>
      <c r="H65" s="7">
        <v>4</v>
      </c>
      <c r="I65" s="15">
        <v>1.4E-2</v>
      </c>
    </row>
    <row r="66" spans="1:16" ht="15" customHeight="1" x14ac:dyDescent="0.15">
      <c r="C66" s="3" t="s">
        <v>62</v>
      </c>
      <c r="D66" s="24">
        <f>SUM(D56:D65)</f>
        <v>369</v>
      </c>
      <c r="E66" s="25">
        <f t="shared" ref="E66:I66" si="5">SUM(E56:E65)</f>
        <v>1</v>
      </c>
      <c r="F66" s="16">
        <f t="shared" si="5"/>
        <v>355</v>
      </c>
      <c r="G66" s="15">
        <f t="shared" si="5"/>
        <v>1</v>
      </c>
      <c r="H66" s="17">
        <f t="shared" si="5"/>
        <v>280</v>
      </c>
      <c r="I66" s="15">
        <f t="shared" si="5"/>
        <v>1</v>
      </c>
    </row>
    <row r="67" spans="1:16" ht="15" customHeight="1" x14ac:dyDescent="0.15">
      <c r="D67" s="23">
        <v>355</v>
      </c>
      <c r="F67" s="23">
        <f>SUM(F56:F65)</f>
        <v>355</v>
      </c>
      <c r="G67" s="23"/>
      <c r="H67" s="23">
        <f>SUM(H56:H65)</f>
        <v>280</v>
      </c>
    </row>
    <row r="68" spans="1:16" ht="15" customHeight="1" x14ac:dyDescent="0.15">
      <c r="B68" s="1" t="s">
        <v>117</v>
      </c>
    </row>
    <row r="69" spans="1:16" ht="15" customHeight="1" x14ac:dyDescent="0.15">
      <c r="C69" s="6"/>
      <c r="D69" s="100" t="s">
        <v>100</v>
      </c>
      <c r="E69" s="113"/>
      <c r="F69" s="98" t="s">
        <v>102</v>
      </c>
      <c r="G69" s="99"/>
      <c r="H69" s="100" t="s">
        <v>56</v>
      </c>
      <c r="I69" s="99"/>
    </row>
    <row r="70" spans="1:16" ht="15" customHeight="1" x14ac:dyDescent="0.15">
      <c r="C70" s="3" t="s">
        <v>75</v>
      </c>
      <c r="D70" s="17">
        <v>71</v>
      </c>
      <c r="E70" s="26">
        <f>ROUND(D70/(D70+D71),3)</f>
        <v>0.193</v>
      </c>
      <c r="F70" s="27">
        <v>88</v>
      </c>
      <c r="G70" s="15">
        <v>0.248</v>
      </c>
      <c r="H70" s="17">
        <v>69</v>
      </c>
      <c r="I70" s="15">
        <v>0.248</v>
      </c>
    </row>
    <row r="71" spans="1:16" ht="15" customHeight="1" x14ac:dyDescent="0.15">
      <c r="C71" s="28" t="s">
        <v>76</v>
      </c>
      <c r="D71" s="17">
        <v>297</v>
      </c>
      <c r="E71" s="26">
        <f>1-E70</f>
        <v>0.80699999999999994</v>
      </c>
      <c r="F71" s="27">
        <v>267</v>
      </c>
      <c r="G71" s="15">
        <v>0.752</v>
      </c>
      <c r="H71" s="17">
        <v>209</v>
      </c>
      <c r="I71" s="15">
        <v>0.752</v>
      </c>
    </row>
    <row r="72" spans="1:16" ht="15" customHeight="1" x14ac:dyDescent="0.15">
      <c r="C72" s="3" t="s">
        <v>62</v>
      </c>
      <c r="D72" s="7">
        <f t="shared" ref="D72:I72" si="6">SUM(D70:D71)</f>
        <v>368</v>
      </c>
      <c r="E72" s="26">
        <f>SUM(E70:E71)</f>
        <v>1</v>
      </c>
      <c r="F72" s="27">
        <f t="shared" si="6"/>
        <v>355</v>
      </c>
      <c r="G72" s="15">
        <f t="shared" si="6"/>
        <v>1</v>
      </c>
      <c r="H72" s="17">
        <f t="shared" si="6"/>
        <v>278</v>
      </c>
      <c r="I72" s="15">
        <f t="shared" si="6"/>
        <v>1</v>
      </c>
    </row>
    <row r="73" spans="1:16" ht="15" customHeight="1" x14ac:dyDescent="0.15"/>
    <row r="74" spans="1:16" ht="15" customHeight="1" x14ac:dyDescent="0.15">
      <c r="A74" s="1" t="s">
        <v>118</v>
      </c>
      <c r="N74" s="29"/>
      <c r="O74" s="30"/>
      <c r="P74" s="29"/>
    </row>
    <row r="75" spans="1:16" ht="15" customHeight="1" x14ac:dyDescent="0.15">
      <c r="N75" s="29"/>
      <c r="O75" s="30"/>
      <c r="P75" s="29"/>
    </row>
    <row r="76" spans="1:16" ht="15" customHeight="1" x14ac:dyDescent="0.15">
      <c r="A76" s="1" t="s">
        <v>324</v>
      </c>
      <c r="N76" s="29"/>
      <c r="O76" s="30"/>
      <c r="P76" s="29"/>
    </row>
    <row r="77" spans="1:16" ht="15" customHeight="1" x14ac:dyDescent="0.15">
      <c r="B77" s="1" t="s">
        <v>120</v>
      </c>
      <c r="N77" s="29"/>
      <c r="O77" s="30"/>
      <c r="P77" s="29"/>
    </row>
    <row r="78" spans="1:16" ht="15" customHeight="1" x14ac:dyDescent="0.15">
      <c r="C78" s="6"/>
      <c r="D78" s="100" t="s">
        <v>100</v>
      </c>
      <c r="E78" s="113"/>
      <c r="F78" s="98" t="s">
        <v>102</v>
      </c>
      <c r="G78" s="99"/>
      <c r="L78" s="29"/>
      <c r="M78" s="30"/>
      <c r="N78" s="29"/>
    </row>
    <row r="79" spans="1:16" ht="15" customHeight="1" x14ac:dyDescent="0.15">
      <c r="C79" s="3" t="s">
        <v>119</v>
      </c>
      <c r="D79" s="17">
        <v>78</v>
      </c>
      <c r="E79" s="26">
        <f t="shared" ref="E79:E82" si="7">ROUND(D79/(D$79+D$80+D$81+D$82),3)</f>
        <v>0.21199999999999999</v>
      </c>
      <c r="F79" s="27">
        <v>54</v>
      </c>
      <c r="G79" s="15">
        <v>0.152</v>
      </c>
      <c r="L79" s="29"/>
      <c r="M79" s="30"/>
      <c r="N79" s="29"/>
    </row>
    <row r="80" spans="1:16" ht="15" customHeight="1" x14ac:dyDescent="0.15">
      <c r="C80" s="3" t="s">
        <v>27</v>
      </c>
      <c r="D80" s="17">
        <v>202</v>
      </c>
      <c r="E80" s="26">
        <f t="shared" si="7"/>
        <v>0.54900000000000004</v>
      </c>
      <c r="F80" s="27">
        <v>215</v>
      </c>
      <c r="G80" s="15">
        <v>0.60599999999999998</v>
      </c>
      <c r="L80" s="29"/>
      <c r="M80" s="30"/>
      <c r="N80" s="29"/>
    </row>
    <row r="81" spans="2:16" ht="15" customHeight="1" x14ac:dyDescent="0.15">
      <c r="C81" s="3" t="s">
        <v>28</v>
      </c>
      <c r="D81" s="17">
        <v>71</v>
      </c>
      <c r="E81" s="26">
        <f t="shared" si="7"/>
        <v>0.193</v>
      </c>
      <c r="F81" s="27">
        <v>66</v>
      </c>
      <c r="G81" s="15">
        <v>0.186</v>
      </c>
      <c r="L81" s="29"/>
      <c r="M81" s="30"/>
      <c r="N81" s="29"/>
    </row>
    <row r="82" spans="2:16" ht="15" customHeight="1" x14ac:dyDescent="0.15">
      <c r="C82" s="3" t="s">
        <v>29</v>
      </c>
      <c r="D82" s="17">
        <v>17</v>
      </c>
      <c r="E82" s="26">
        <f t="shared" si="7"/>
        <v>4.5999999999999999E-2</v>
      </c>
      <c r="F82" s="27">
        <v>16</v>
      </c>
      <c r="G82" s="15">
        <v>4.4999999999999998E-2</v>
      </c>
      <c r="L82" s="29"/>
      <c r="M82" s="30"/>
      <c r="N82" s="29"/>
    </row>
    <row r="83" spans="2:16" ht="15" customHeight="1" x14ac:dyDescent="0.15">
      <c r="C83" s="3" t="s">
        <v>74</v>
      </c>
      <c r="D83" s="31" t="s">
        <v>124</v>
      </c>
      <c r="E83" s="32" t="s">
        <v>124</v>
      </c>
      <c r="F83" s="27">
        <v>4</v>
      </c>
      <c r="G83" s="15">
        <v>1.0999999999999999E-2</v>
      </c>
      <c r="L83" s="29"/>
      <c r="M83" s="30"/>
      <c r="N83" s="29"/>
    </row>
    <row r="84" spans="2:16" ht="15" customHeight="1" x14ac:dyDescent="0.15">
      <c r="C84" s="3" t="s">
        <v>62</v>
      </c>
      <c r="D84" s="7">
        <f>SUM(D79:D83)</f>
        <v>368</v>
      </c>
      <c r="E84" s="26">
        <f>SUM(E79:E83)</f>
        <v>1</v>
      </c>
      <c r="F84" s="27">
        <f>SUM(F79:F83)</f>
        <v>355</v>
      </c>
      <c r="G84" s="15">
        <f>SUM(G79:G83)</f>
        <v>1</v>
      </c>
      <c r="L84" s="29"/>
      <c r="M84" s="30"/>
      <c r="N84" s="29"/>
    </row>
    <row r="85" spans="2:16" ht="15" customHeight="1" x14ac:dyDescent="0.15">
      <c r="C85" s="13"/>
      <c r="D85" s="33"/>
      <c r="E85" s="34"/>
      <c r="F85" s="30"/>
      <c r="G85" s="34"/>
      <c r="L85" s="29"/>
      <c r="M85" s="30"/>
      <c r="N85" s="29"/>
    </row>
    <row r="86" spans="2:16" ht="15" customHeight="1" x14ac:dyDescent="0.15">
      <c r="N86" s="29"/>
      <c r="O86" s="30"/>
      <c r="P86" s="29"/>
    </row>
    <row r="87" spans="2:16" ht="15" customHeight="1" x14ac:dyDescent="0.15">
      <c r="B87" s="1" t="s">
        <v>121</v>
      </c>
      <c r="N87" s="29"/>
      <c r="O87" s="30"/>
      <c r="P87" s="29"/>
    </row>
    <row r="88" spans="2:16" ht="15" customHeight="1" x14ac:dyDescent="0.15">
      <c r="C88" s="6"/>
      <c r="D88" s="100" t="s">
        <v>100</v>
      </c>
      <c r="E88" s="113"/>
      <c r="F88" s="98" t="s">
        <v>102</v>
      </c>
      <c r="G88" s="99"/>
      <c r="L88" s="29"/>
      <c r="M88" s="30"/>
      <c r="N88" s="29"/>
    </row>
    <row r="89" spans="2:16" ht="15" customHeight="1" x14ac:dyDescent="0.15">
      <c r="C89" s="3" t="s">
        <v>119</v>
      </c>
      <c r="D89" s="17">
        <v>68</v>
      </c>
      <c r="E89" s="26">
        <f>ROUND(D89/(D$89+D$90+D$91+D$92),3)</f>
        <v>0.186</v>
      </c>
      <c r="F89" s="27">
        <v>46</v>
      </c>
      <c r="G89" s="15">
        <v>0.13</v>
      </c>
      <c r="L89" s="29"/>
      <c r="M89" s="30" t="s">
        <v>119</v>
      </c>
      <c r="N89" s="29">
        <v>0.186</v>
      </c>
    </row>
    <row r="90" spans="2:16" ht="15" customHeight="1" x14ac:dyDescent="0.15">
      <c r="C90" s="3" t="s">
        <v>27</v>
      </c>
      <c r="D90" s="17">
        <v>242</v>
      </c>
      <c r="E90" s="26">
        <f t="shared" ref="E90:E91" si="8">ROUND(D90/(D$89+D$90+D$91+D$92),3)</f>
        <v>0.66300000000000003</v>
      </c>
      <c r="F90" s="27">
        <v>228</v>
      </c>
      <c r="G90" s="15">
        <v>0.64200000000000002</v>
      </c>
      <c r="L90" s="29"/>
      <c r="M90" s="30" t="s">
        <v>27</v>
      </c>
      <c r="N90" s="29">
        <v>0.66300000000000003</v>
      </c>
    </row>
    <row r="91" spans="2:16" ht="15" customHeight="1" x14ac:dyDescent="0.15">
      <c r="C91" s="3" t="s">
        <v>28</v>
      </c>
      <c r="D91" s="17">
        <v>49</v>
      </c>
      <c r="E91" s="26">
        <f t="shared" si="8"/>
        <v>0.13400000000000001</v>
      </c>
      <c r="F91" s="27">
        <v>53</v>
      </c>
      <c r="G91" s="15">
        <v>0.14899999999999999</v>
      </c>
      <c r="L91" s="29"/>
      <c r="M91" s="30" t="s">
        <v>28</v>
      </c>
      <c r="N91" s="29">
        <v>0.13400000000000001</v>
      </c>
    </row>
    <row r="92" spans="2:16" ht="15" customHeight="1" x14ac:dyDescent="0.15">
      <c r="C92" s="3" t="s">
        <v>29</v>
      </c>
      <c r="D92" s="17">
        <v>6</v>
      </c>
      <c r="E92" s="26">
        <f>ROUND(D92/(D$89+D$90+D$91+D$92),3)+0.001</f>
        <v>1.7000000000000001E-2</v>
      </c>
      <c r="F92" s="27">
        <v>6</v>
      </c>
      <c r="G92" s="15">
        <v>1.7000000000000001E-2</v>
      </c>
      <c r="L92" s="29"/>
      <c r="M92" s="30" t="s">
        <v>29</v>
      </c>
      <c r="N92" s="29">
        <v>1.7000000000000001E-2</v>
      </c>
    </row>
    <row r="93" spans="2:16" ht="15" customHeight="1" x14ac:dyDescent="0.15">
      <c r="C93" s="3" t="s">
        <v>74</v>
      </c>
      <c r="D93" s="31" t="s">
        <v>124</v>
      </c>
      <c r="E93" s="32" t="s">
        <v>124</v>
      </c>
      <c r="F93" s="27">
        <v>22</v>
      </c>
      <c r="G93" s="15">
        <v>6.2E-2</v>
      </c>
      <c r="L93" s="29"/>
      <c r="M93" s="30"/>
      <c r="N93" s="29"/>
    </row>
    <row r="94" spans="2:16" ht="15" customHeight="1" x14ac:dyDescent="0.15">
      <c r="C94" s="3" t="s">
        <v>62</v>
      </c>
      <c r="D94" s="7">
        <f>SUM(D89:D93)</f>
        <v>365</v>
      </c>
      <c r="E94" s="26">
        <f>SUM(E89:E93)</f>
        <v>1</v>
      </c>
      <c r="F94" s="27">
        <f>SUM(F89:F93)</f>
        <v>355</v>
      </c>
      <c r="G94" s="15">
        <f>SUM(G89:G93)</f>
        <v>1</v>
      </c>
      <c r="L94" s="29"/>
      <c r="M94" s="30"/>
      <c r="N94" s="29"/>
    </row>
    <row r="95" spans="2:16" ht="15" customHeight="1" x14ac:dyDescent="0.15">
      <c r="C95" s="13"/>
      <c r="D95" s="33"/>
      <c r="E95" s="34"/>
      <c r="F95" s="30"/>
      <c r="G95" s="34"/>
      <c r="L95" s="29"/>
      <c r="M95" s="30"/>
      <c r="N95" s="29"/>
    </row>
    <row r="96" spans="2:16" ht="15" customHeight="1" x14ac:dyDescent="0.15">
      <c r="N96" s="29"/>
      <c r="O96" s="30"/>
      <c r="P96" s="29"/>
    </row>
    <row r="97" spans="2:16" ht="15" customHeight="1" x14ac:dyDescent="0.15">
      <c r="B97" s="1" t="s">
        <v>122</v>
      </c>
      <c r="N97" s="29"/>
      <c r="O97" s="30"/>
      <c r="P97" s="29"/>
    </row>
    <row r="98" spans="2:16" ht="15" customHeight="1" x14ac:dyDescent="0.15">
      <c r="C98" s="6"/>
      <c r="D98" s="100" t="s">
        <v>100</v>
      </c>
      <c r="E98" s="113"/>
      <c r="F98" s="98" t="s">
        <v>102</v>
      </c>
      <c r="G98" s="99"/>
      <c r="L98" s="29"/>
      <c r="M98" s="30"/>
      <c r="N98" s="29"/>
    </row>
    <row r="99" spans="2:16" ht="15" customHeight="1" x14ac:dyDescent="0.15">
      <c r="C99" s="3" t="s">
        <v>33</v>
      </c>
      <c r="D99" s="17">
        <v>208</v>
      </c>
      <c r="E99" s="26">
        <f>ROUND(D99/(D$99+D$100+D$101+D$102),3)+0.001</f>
        <v>0.56899999999999995</v>
      </c>
      <c r="F99" s="27">
        <v>186</v>
      </c>
      <c r="G99" s="15">
        <v>0.52400000000000002</v>
      </c>
      <c r="L99" s="29"/>
      <c r="M99" s="30" t="s">
        <v>33</v>
      </c>
      <c r="N99" s="29">
        <v>0.56899999999999995</v>
      </c>
    </row>
    <row r="100" spans="2:16" ht="15" customHeight="1" x14ac:dyDescent="0.15">
      <c r="C100" s="3" t="s">
        <v>30</v>
      </c>
      <c r="D100" s="17">
        <v>89</v>
      </c>
      <c r="E100" s="26">
        <f t="shared" ref="E100:E101" si="9">ROUND(D100/(D$99+D$100+D$101+D$102),3)</f>
        <v>0.24299999999999999</v>
      </c>
      <c r="F100" s="27">
        <v>74</v>
      </c>
      <c r="G100" s="15">
        <v>0.20799999999999999</v>
      </c>
      <c r="L100" s="29"/>
      <c r="M100" s="30" t="s">
        <v>30</v>
      </c>
      <c r="N100" s="29">
        <v>0.24299999999999999</v>
      </c>
    </row>
    <row r="101" spans="2:16" ht="15" customHeight="1" x14ac:dyDescent="0.15">
      <c r="C101" s="3" t="s">
        <v>31</v>
      </c>
      <c r="D101" s="17">
        <v>44</v>
      </c>
      <c r="E101" s="26">
        <f t="shared" si="9"/>
        <v>0.12</v>
      </c>
      <c r="F101" s="27">
        <v>57</v>
      </c>
      <c r="G101" s="15">
        <v>0.161</v>
      </c>
      <c r="L101" s="29"/>
      <c r="M101" s="30" t="s">
        <v>31</v>
      </c>
      <c r="N101" s="29">
        <v>0.12</v>
      </c>
    </row>
    <row r="102" spans="2:16" ht="15" customHeight="1" x14ac:dyDescent="0.15">
      <c r="C102" s="3" t="s">
        <v>32</v>
      </c>
      <c r="D102" s="17">
        <v>25</v>
      </c>
      <c r="E102" s="26">
        <f>ROUND(D102/(D$99+D$100+D$101+D$102),3)</f>
        <v>6.8000000000000005E-2</v>
      </c>
      <c r="F102" s="27">
        <v>23</v>
      </c>
      <c r="G102" s="15">
        <v>6.5000000000000002E-2</v>
      </c>
      <c r="L102" s="29"/>
      <c r="M102" s="30" t="s">
        <v>32</v>
      </c>
      <c r="N102" s="29">
        <v>6.8000000000000005E-2</v>
      </c>
    </row>
    <row r="103" spans="2:16" ht="15" customHeight="1" x14ac:dyDescent="0.15">
      <c r="C103" s="3" t="s">
        <v>74</v>
      </c>
      <c r="D103" s="31" t="s">
        <v>124</v>
      </c>
      <c r="E103" s="32" t="s">
        <v>124</v>
      </c>
      <c r="F103" s="27">
        <v>15</v>
      </c>
      <c r="G103" s="15">
        <v>4.2000000000000003E-2</v>
      </c>
      <c r="L103" s="29"/>
      <c r="M103" s="30"/>
      <c r="N103" s="29"/>
    </row>
    <row r="104" spans="2:16" ht="15" customHeight="1" x14ac:dyDescent="0.15">
      <c r="C104" s="3" t="s">
        <v>62</v>
      </c>
      <c r="D104" s="7">
        <f>SUM(D99:D103)</f>
        <v>366</v>
      </c>
      <c r="E104" s="26">
        <f>SUM(E99:E102)</f>
        <v>1</v>
      </c>
      <c r="F104" s="27">
        <f>SUM(F99:F103)</f>
        <v>355</v>
      </c>
      <c r="G104" s="15">
        <f>SUM(G99:G103)</f>
        <v>1</v>
      </c>
      <c r="L104" s="29"/>
      <c r="M104" s="30"/>
      <c r="N104" s="29"/>
    </row>
    <row r="105" spans="2:16" ht="15" customHeight="1" x14ac:dyDescent="0.15">
      <c r="C105" s="13"/>
      <c r="D105" s="33"/>
      <c r="E105" s="34"/>
      <c r="F105" s="30"/>
      <c r="G105" s="34"/>
      <c r="L105" s="29"/>
      <c r="M105" s="30"/>
      <c r="N105" s="29"/>
    </row>
    <row r="106" spans="2:16" ht="15" customHeight="1" x14ac:dyDescent="0.15">
      <c r="N106" s="29"/>
      <c r="O106" s="30"/>
      <c r="P106" s="29"/>
    </row>
    <row r="107" spans="2:16" ht="15" customHeight="1" x14ac:dyDescent="0.15">
      <c r="N107" s="29"/>
      <c r="O107" s="30"/>
      <c r="P107" s="29"/>
    </row>
    <row r="108" spans="2:16" ht="15" customHeight="1" x14ac:dyDescent="0.15">
      <c r="B108" s="1" t="s">
        <v>123</v>
      </c>
      <c r="N108" s="29"/>
      <c r="O108" s="30"/>
      <c r="P108" s="29"/>
    </row>
    <row r="109" spans="2:16" ht="15" customHeight="1" x14ac:dyDescent="0.15">
      <c r="C109" s="6"/>
      <c r="D109" s="100" t="s">
        <v>100</v>
      </c>
      <c r="E109" s="113"/>
      <c r="F109" s="98" t="s">
        <v>102</v>
      </c>
      <c r="G109" s="99"/>
      <c r="L109" s="29"/>
      <c r="M109" s="30"/>
      <c r="N109" s="29"/>
    </row>
    <row r="110" spans="2:16" ht="15" customHeight="1" x14ac:dyDescent="0.15">
      <c r="C110" s="3" t="s">
        <v>119</v>
      </c>
      <c r="D110" s="17">
        <v>40</v>
      </c>
      <c r="E110" s="26">
        <f>ROUND(D110/(D$110+D$111+D$112+D$113+D$114),3)</f>
        <v>0.109</v>
      </c>
      <c r="F110" s="27">
        <v>61</v>
      </c>
      <c r="G110" s="15">
        <v>0.17199999999999999</v>
      </c>
      <c r="L110" s="29"/>
      <c r="M110" s="30"/>
      <c r="N110" s="29"/>
    </row>
    <row r="111" spans="2:16" ht="15" customHeight="1" x14ac:dyDescent="0.15">
      <c r="C111" s="3" t="s">
        <v>27</v>
      </c>
      <c r="D111" s="17">
        <v>110</v>
      </c>
      <c r="E111" s="26">
        <f t="shared" ref="E111:E113" si="10">ROUND(D111/(D$110+D$111+D$112+D$113+D$114),3)</f>
        <v>0.3</v>
      </c>
      <c r="F111" s="27">
        <v>152</v>
      </c>
      <c r="G111" s="15">
        <v>0.42799999999999999</v>
      </c>
      <c r="L111" s="29"/>
      <c r="M111" s="30"/>
      <c r="N111" s="29"/>
    </row>
    <row r="112" spans="2:16" ht="15" customHeight="1" x14ac:dyDescent="0.15">
      <c r="C112" s="3" t="s">
        <v>28</v>
      </c>
      <c r="D112" s="17">
        <v>17</v>
      </c>
      <c r="E112" s="26">
        <f t="shared" si="10"/>
        <v>4.5999999999999999E-2</v>
      </c>
      <c r="F112" s="27">
        <v>24</v>
      </c>
      <c r="G112" s="15">
        <v>6.8000000000000005E-2</v>
      </c>
      <c r="L112" s="29"/>
      <c r="M112" s="30"/>
      <c r="N112" s="29"/>
    </row>
    <row r="113" spans="1:16" ht="15" customHeight="1" x14ac:dyDescent="0.15">
      <c r="C113" s="3" t="s">
        <v>29</v>
      </c>
      <c r="D113" s="17">
        <v>3</v>
      </c>
      <c r="E113" s="26">
        <f t="shared" si="10"/>
        <v>8.0000000000000002E-3</v>
      </c>
      <c r="F113" s="27">
        <v>1</v>
      </c>
      <c r="G113" s="15">
        <v>3.0000000000000001E-3</v>
      </c>
      <c r="L113" s="29"/>
      <c r="M113" s="30"/>
      <c r="N113" s="29"/>
    </row>
    <row r="114" spans="1:16" ht="15" customHeight="1" x14ac:dyDescent="0.15">
      <c r="C114" s="3" t="s">
        <v>338</v>
      </c>
      <c r="D114" s="35">
        <v>197</v>
      </c>
      <c r="E114" s="26">
        <f>ROUND(D114/(D$110+D$111+D$112+D$113+D$114),3)</f>
        <v>0.53700000000000003</v>
      </c>
      <c r="F114" s="27">
        <v>117</v>
      </c>
      <c r="G114" s="15">
        <v>0.32900000000000001</v>
      </c>
      <c r="L114" s="29"/>
      <c r="M114" s="30"/>
      <c r="N114" s="29"/>
    </row>
    <row r="115" spans="1:16" ht="15" customHeight="1" x14ac:dyDescent="0.15">
      <c r="C115" s="3" t="s">
        <v>62</v>
      </c>
      <c r="D115" s="7">
        <f>SUM(D110:D114)</f>
        <v>367</v>
      </c>
      <c r="E115" s="26">
        <f>SUM(E110:E114)</f>
        <v>1</v>
      </c>
      <c r="F115" s="27">
        <f>SUM(F110:F114)</f>
        <v>355</v>
      </c>
      <c r="G115" s="15">
        <f>SUM(G110:G114)</f>
        <v>1</v>
      </c>
      <c r="L115" s="29"/>
      <c r="M115" s="30"/>
      <c r="N115" s="29"/>
    </row>
    <row r="116" spans="1:16" ht="15" customHeight="1" x14ac:dyDescent="0.15">
      <c r="C116" s="1" t="s">
        <v>339</v>
      </c>
      <c r="N116" s="29"/>
      <c r="O116" s="30"/>
      <c r="P116" s="29"/>
    </row>
    <row r="117" spans="1:16" ht="15" customHeight="1" x14ac:dyDescent="0.15">
      <c r="N117" s="29"/>
      <c r="O117" s="30"/>
      <c r="P117" s="29"/>
    </row>
    <row r="118" spans="1:16" ht="15" customHeight="1" x14ac:dyDescent="0.15">
      <c r="A118" s="1" t="s">
        <v>323</v>
      </c>
      <c r="N118" s="29"/>
      <c r="O118" s="30"/>
      <c r="P118" s="29"/>
    </row>
    <row r="119" spans="1:16" ht="15" customHeight="1" x14ac:dyDescent="0.15">
      <c r="B119" s="17"/>
      <c r="C119" s="27"/>
      <c r="D119" s="100" t="s">
        <v>100</v>
      </c>
      <c r="E119" s="113"/>
      <c r="F119" s="98" t="s">
        <v>102</v>
      </c>
      <c r="G119" s="99"/>
      <c r="H119" s="100" t="s">
        <v>56</v>
      </c>
      <c r="I119" s="99"/>
    </row>
    <row r="120" spans="1:16" ht="15" customHeight="1" x14ac:dyDescent="0.15">
      <c r="B120" s="106" t="s">
        <v>321</v>
      </c>
      <c r="C120" s="108"/>
      <c r="D120" s="17">
        <v>227</v>
      </c>
      <c r="E120" s="36">
        <f>ROUND(D120/(D$120+D$121+D$122),3)</f>
        <v>0.61499999999999999</v>
      </c>
      <c r="F120" s="16">
        <v>241</v>
      </c>
      <c r="G120" s="15">
        <v>0.67900000000000005</v>
      </c>
      <c r="H120" s="17">
        <v>178</v>
      </c>
      <c r="I120" s="15">
        <v>0.63600000000000001</v>
      </c>
    </row>
    <row r="121" spans="1:16" ht="15" customHeight="1" x14ac:dyDescent="0.15">
      <c r="B121" s="106" t="s">
        <v>320</v>
      </c>
      <c r="C121" s="108"/>
      <c r="D121" s="17">
        <v>124</v>
      </c>
      <c r="E121" s="36">
        <f t="shared" ref="E121:E122" si="11">ROUND(D121/(D$120+D$121+D$122),3)</f>
        <v>0.33600000000000002</v>
      </c>
      <c r="F121" s="16">
        <v>111</v>
      </c>
      <c r="G121" s="15">
        <v>0.313</v>
      </c>
      <c r="H121" s="17">
        <v>98</v>
      </c>
      <c r="I121" s="15">
        <v>0.35</v>
      </c>
    </row>
    <row r="122" spans="1:16" ht="15" customHeight="1" x14ac:dyDescent="0.15">
      <c r="B122" s="106" t="s">
        <v>322</v>
      </c>
      <c r="C122" s="108"/>
      <c r="D122" s="17">
        <v>18</v>
      </c>
      <c r="E122" s="36">
        <f t="shared" si="11"/>
        <v>4.9000000000000002E-2</v>
      </c>
      <c r="F122" s="37" t="s">
        <v>124</v>
      </c>
      <c r="G122" s="38" t="s">
        <v>124</v>
      </c>
      <c r="H122" s="39" t="s">
        <v>124</v>
      </c>
      <c r="I122" s="38" t="s">
        <v>124</v>
      </c>
    </row>
    <row r="123" spans="1:16" ht="15" customHeight="1" x14ac:dyDescent="0.15">
      <c r="B123" s="106" t="s">
        <v>74</v>
      </c>
      <c r="C123" s="108"/>
      <c r="D123" s="31" t="s">
        <v>124</v>
      </c>
      <c r="E123" s="32" t="s">
        <v>124</v>
      </c>
      <c r="F123" s="16">
        <v>3</v>
      </c>
      <c r="G123" s="15">
        <v>8.0000000000000002E-3</v>
      </c>
      <c r="H123" s="17">
        <v>4</v>
      </c>
      <c r="I123" s="15">
        <v>1.4E-2</v>
      </c>
    </row>
    <row r="124" spans="1:16" ht="15" customHeight="1" x14ac:dyDescent="0.15">
      <c r="B124" s="35" t="s">
        <v>62</v>
      </c>
      <c r="C124" s="40"/>
      <c r="D124" s="17">
        <f t="shared" ref="D124:I124" si="12">SUM(D120:D123)</f>
        <v>369</v>
      </c>
      <c r="E124" s="20">
        <f>SUM(E120:E122)</f>
        <v>1</v>
      </c>
      <c r="F124" s="41">
        <f t="shared" si="12"/>
        <v>355</v>
      </c>
      <c r="G124" s="25">
        <f>SUM(G120:G123)</f>
        <v>1</v>
      </c>
      <c r="H124" s="19">
        <f t="shared" si="12"/>
        <v>280</v>
      </c>
      <c r="I124" s="15">
        <f t="shared" si="12"/>
        <v>1</v>
      </c>
    </row>
    <row r="125" spans="1:16" ht="15" customHeight="1" x14ac:dyDescent="0.15">
      <c r="N125" s="29"/>
      <c r="O125" s="30"/>
      <c r="P125" s="29"/>
    </row>
    <row r="126" spans="1:16" ht="15" customHeight="1" x14ac:dyDescent="0.15"/>
    <row r="127" spans="1:16" ht="15" customHeight="1" x14ac:dyDescent="0.15">
      <c r="A127" s="1" t="s">
        <v>125</v>
      </c>
    </row>
    <row r="128" spans="1:16" ht="15" customHeight="1" x14ac:dyDescent="0.15">
      <c r="B128" s="17"/>
      <c r="C128" s="27"/>
      <c r="D128" s="42"/>
      <c r="E128" s="100" t="s">
        <v>100</v>
      </c>
      <c r="F128" s="113"/>
      <c r="G128" s="98" t="s">
        <v>102</v>
      </c>
      <c r="H128" s="99"/>
    </row>
    <row r="129" spans="1:14" ht="15" customHeight="1" x14ac:dyDescent="0.15">
      <c r="B129" s="17" t="s">
        <v>126</v>
      </c>
      <c r="C129" s="27"/>
      <c r="D129" s="42"/>
      <c r="E129" s="27">
        <v>282</v>
      </c>
      <c r="F129" s="26">
        <f>ROUND(E129/(E$129+E$130+E$131+E$133+E$134+E$135+E$136+E$137+E$138),3)</f>
        <v>0.627</v>
      </c>
      <c r="G129" s="27">
        <v>225</v>
      </c>
      <c r="H129" s="15">
        <v>0.63400000000000001</v>
      </c>
      <c r="M129" s="1" t="s">
        <v>126</v>
      </c>
      <c r="N129" s="1">
        <v>0.627</v>
      </c>
    </row>
    <row r="130" spans="1:14" ht="15" customHeight="1" x14ac:dyDescent="0.15">
      <c r="B130" s="17" t="s">
        <v>130</v>
      </c>
      <c r="C130" s="27"/>
      <c r="D130" s="42"/>
      <c r="E130" s="27">
        <v>69</v>
      </c>
      <c r="F130" s="26">
        <f t="shared" ref="F130:F131" si="13">ROUND(E130/(E$129+E$130+E$131+E$133+E$134+E$135+E$136+E$137+E$138),3)</f>
        <v>0.153</v>
      </c>
      <c r="G130" s="27">
        <v>57</v>
      </c>
      <c r="H130" s="15">
        <v>0.16</v>
      </c>
      <c r="M130" s="1" t="s">
        <v>130</v>
      </c>
      <c r="N130" s="1">
        <v>0.153</v>
      </c>
    </row>
    <row r="131" spans="1:14" ht="15" customHeight="1" x14ac:dyDescent="0.15">
      <c r="B131" s="17" t="s">
        <v>131</v>
      </c>
      <c r="C131" s="27"/>
      <c r="D131" s="42"/>
      <c r="E131" s="27">
        <v>40</v>
      </c>
      <c r="F131" s="26">
        <f t="shared" si="13"/>
        <v>8.8999999999999996E-2</v>
      </c>
      <c r="G131" s="27">
        <v>41</v>
      </c>
      <c r="H131" s="15">
        <v>0.115</v>
      </c>
      <c r="M131" s="1" t="s">
        <v>131</v>
      </c>
      <c r="N131" s="1">
        <v>8.8999999999999996E-2</v>
      </c>
    </row>
    <row r="132" spans="1:14" ht="15" customHeight="1" x14ac:dyDescent="0.15">
      <c r="B132" s="43" t="s">
        <v>132</v>
      </c>
      <c r="C132" s="44"/>
      <c r="D132" s="45"/>
      <c r="E132" s="40">
        <v>33</v>
      </c>
      <c r="F132" s="46">
        <f>SUM(F133:F135)</f>
        <v>7.3000000000000009E-2</v>
      </c>
      <c r="G132" s="27">
        <v>19</v>
      </c>
      <c r="H132" s="15">
        <v>5.3999999999999999E-2</v>
      </c>
      <c r="M132" s="1" t="s">
        <v>34</v>
      </c>
      <c r="N132" s="1">
        <v>5.8000000000000003E-2</v>
      </c>
    </row>
    <row r="133" spans="1:14" ht="15" customHeight="1" x14ac:dyDescent="0.15">
      <c r="B133" s="47"/>
      <c r="C133" s="17" t="s">
        <v>134</v>
      </c>
      <c r="D133" s="42"/>
      <c r="E133" s="27">
        <v>26</v>
      </c>
      <c r="F133" s="26">
        <f>ROUND(E133/(E$129+E$130+E$131+E$133+E$134+E$135+E$136+E$137+E$138),3)</f>
        <v>5.8000000000000003E-2</v>
      </c>
      <c r="G133" s="39" t="s">
        <v>124</v>
      </c>
      <c r="H133" s="38" t="s">
        <v>124</v>
      </c>
      <c r="M133" s="1" t="s">
        <v>133</v>
      </c>
      <c r="N133" s="1">
        <v>3.5999999999999997E-2</v>
      </c>
    </row>
    <row r="134" spans="1:14" ht="15" customHeight="1" x14ac:dyDescent="0.15">
      <c r="B134" s="47"/>
      <c r="C134" s="103" t="s">
        <v>135</v>
      </c>
      <c r="D134" s="105"/>
      <c r="E134" s="27">
        <v>0</v>
      </c>
      <c r="F134" s="26">
        <f t="shared" ref="F134:F138" si="14">ROUND(E134/(E$129+E$130+E$131+E$133+E$134+E$135+E$136+E$137+E$138),3)</f>
        <v>0</v>
      </c>
      <c r="G134" s="39" t="s">
        <v>124</v>
      </c>
      <c r="H134" s="38" t="s">
        <v>124</v>
      </c>
      <c r="M134" s="1" t="s">
        <v>317</v>
      </c>
      <c r="N134" s="1">
        <v>1.4999999999999999E-2</v>
      </c>
    </row>
    <row r="135" spans="1:14" ht="15" customHeight="1" x14ac:dyDescent="0.15">
      <c r="B135" s="47"/>
      <c r="C135" s="43" t="s">
        <v>136</v>
      </c>
      <c r="D135" s="45"/>
      <c r="E135" s="27">
        <v>7</v>
      </c>
      <c r="F135" s="26">
        <f>ROUND(E135/(E$129+E$130+E$131+E$133+E$134+E$135+E$136+E$137+E$138),3)-0.001</f>
        <v>1.4999999999999999E-2</v>
      </c>
      <c r="G135" s="39" t="s">
        <v>124</v>
      </c>
      <c r="H135" s="38" t="s">
        <v>124</v>
      </c>
      <c r="M135" s="1" t="s">
        <v>127</v>
      </c>
      <c r="N135" s="1">
        <v>4.0000000000000001E-3</v>
      </c>
    </row>
    <row r="136" spans="1:14" ht="15" customHeight="1" x14ac:dyDescent="0.15">
      <c r="B136" s="103" t="s">
        <v>133</v>
      </c>
      <c r="C136" s="104"/>
      <c r="D136" s="104"/>
      <c r="E136" s="17">
        <v>16</v>
      </c>
      <c r="F136" s="26">
        <f t="shared" si="14"/>
        <v>3.5999999999999997E-2</v>
      </c>
      <c r="G136" s="27">
        <v>8</v>
      </c>
      <c r="H136" s="15">
        <v>2.3E-2</v>
      </c>
      <c r="M136" s="1" t="s">
        <v>128</v>
      </c>
      <c r="N136" s="1">
        <v>1.7999999999999999E-2</v>
      </c>
    </row>
    <row r="137" spans="1:14" ht="15" customHeight="1" x14ac:dyDescent="0.15">
      <c r="B137" s="17" t="s">
        <v>127</v>
      </c>
      <c r="C137" s="27"/>
      <c r="D137" s="27"/>
      <c r="E137" s="17">
        <v>2</v>
      </c>
      <c r="F137" s="26">
        <f t="shared" si="14"/>
        <v>4.0000000000000001E-3</v>
      </c>
      <c r="G137" s="27">
        <v>0</v>
      </c>
      <c r="H137" s="15">
        <v>0</v>
      </c>
      <c r="M137" s="1" t="s">
        <v>35</v>
      </c>
      <c r="N137" s="1">
        <v>0</v>
      </c>
    </row>
    <row r="138" spans="1:14" ht="15" customHeight="1" x14ac:dyDescent="0.15">
      <c r="B138" s="17" t="s">
        <v>128</v>
      </c>
      <c r="C138" s="27"/>
      <c r="D138" s="27"/>
      <c r="E138" s="17">
        <v>8</v>
      </c>
      <c r="F138" s="26">
        <f t="shared" si="14"/>
        <v>1.7999999999999999E-2</v>
      </c>
      <c r="G138" s="27">
        <v>1</v>
      </c>
      <c r="H138" s="15">
        <v>3.0000000000000001E-3</v>
      </c>
    </row>
    <row r="139" spans="1:14" ht="15" customHeight="1" x14ac:dyDescent="0.15">
      <c r="B139" s="17" t="s">
        <v>129</v>
      </c>
      <c r="C139" s="27"/>
      <c r="D139" s="27"/>
      <c r="E139" s="31" t="s">
        <v>124</v>
      </c>
      <c r="F139" s="32" t="s">
        <v>124</v>
      </c>
      <c r="G139" s="27">
        <v>4</v>
      </c>
      <c r="H139" s="15">
        <v>1.0999999999999999E-2</v>
      </c>
    </row>
    <row r="140" spans="1:14" ht="15" customHeight="1" x14ac:dyDescent="0.15">
      <c r="B140" s="100" t="s">
        <v>137</v>
      </c>
      <c r="C140" s="113"/>
      <c r="D140" s="113"/>
      <c r="E140" s="17">
        <f>SUM(E129:E139)-E132</f>
        <v>450</v>
      </c>
      <c r="F140" s="26">
        <f>SUM(F129:F138)-F132</f>
        <v>1</v>
      </c>
      <c r="G140" s="27">
        <f>SUM(G129:G139)</f>
        <v>355</v>
      </c>
      <c r="H140" s="15">
        <f>SUM(H129:H139)</f>
        <v>1</v>
      </c>
    </row>
    <row r="141" spans="1:14" ht="15" customHeight="1" x14ac:dyDescent="0.15"/>
    <row r="142" spans="1:14" ht="15" customHeight="1" x14ac:dyDescent="0.15"/>
    <row r="143" spans="1:14" ht="15" customHeight="1" x14ac:dyDescent="0.15">
      <c r="A143" s="1" t="s">
        <v>138</v>
      </c>
    </row>
    <row r="144" spans="1:14" ht="15" customHeight="1" x14ac:dyDescent="0.15">
      <c r="B144" s="100"/>
      <c r="C144" s="113"/>
      <c r="D144" s="113"/>
      <c r="E144" s="99"/>
      <c r="F144" s="100" t="s">
        <v>100</v>
      </c>
      <c r="G144" s="99"/>
    </row>
    <row r="145" spans="2:14" ht="15" customHeight="1" x14ac:dyDescent="0.15">
      <c r="B145" s="106" t="s">
        <v>139</v>
      </c>
      <c r="C145" s="107"/>
      <c r="D145" s="107"/>
      <c r="E145" s="108"/>
      <c r="F145" s="17">
        <v>183</v>
      </c>
      <c r="G145" s="15">
        <f t="shared" ref="G145:G156" si="15">ROUND(F145/(F$145+F$146+F$147+F$148+F$149+F$150+F$151+F$152+F$153+F$154+F$155+F$156),3)</f>
        <v>0.19</v>
      </c>
      <c r="M145" s="1" t="s">
        <v>139</v>
      </c>
      <c r="N145" s="1">
        <v>0.19</v>
      </c>
    </row>
    <row r="146" spans="2:14" ht="15" customHeight="1" x14ac:dyDescent="0.15">
      <c r="B146" s="109" t="s">
        <v>140</v>
      </c>
      <c r="C146" s="110"/>
      <c r="D146" s="110"/>
      <c r="E146" s="111"/>
      <c r="F146" s="17">
        <v>159</v>
      </c>
      <c r="G146" s="15">
        <f t="shared" si="15"/>
        <v>0.16500000000000001</v>
      </c>
      <c r="M146" s="1" t="s">
        <v>140</v>
      </c>
      <c r="N146" s="1">
        <v>0.16500000000000001</v>
      </c>
    </row>
    <row r="147" spans="2:14" ht="15" customHeight="1" x14ac:dyDescent="0.15">
      <c r="B147" s="109" t="s">
        <v>141</v>
      </c>
      <c r="C147" s="110"/>
      <c r="D147" s="110"/>
      <c r="E147" s="111"/>
      <c r="F147" s="17">
        <v>113</v>
      </c>
      <c r="G147" s="15">
        <f t="shared" si="15"/>
        <v>0.11700000000000001</v>
      </c>
      <c r="M147" s="1" t="s">
        <v>141</v>
      </c>
      <c r="N147" s="1">
        <v>0.11700000000000001</v>
      </c>
    </row>
    <row r="148" spans="2:14" ht="15" customHeight="1" x14ac:dyDescent="0.15">
      <c r="B148" s="106" t="s">
        <v>142</v>
      </c>
      <c r="C148" s="107"/>
      <c r="D148" s="107"/>
      <c r="E148" s="108"/>
      <c r="F148" s="35">
        <v>88</v>
      </c>
      <c r="G148" s="15">
        <f t="shared" si="15"/>
        <v>9.0999999999999998E-2</v>
      </c>
      <c r="M148" s="1" t="s">
        <v>142</v>
      </c>
      <c r="N148" s="1">
        <v>9.0999999999999998E-2</v>
      </c>
    </row>
    <row r="149" spans="2:14" ht="15" customHeight="1" x14ac:dyDescent="0.15">
      <c r="B149" s="109" t="s">
        <v>143</v>
      </c>
      <c r="C149" s="110"/>
      <c r="D149" s="110"/>
      <c r="E149" s="111"/>
      <c r="F149" s="17">
        <v>73</v>
      </c>
      <c r="G149" s="15">
        <f t="shared" si="15"/>
        <v>7.5999999999999998E-2</v>
      </c>
      <c r="M149" s="1" t="s">
        <v>143</v>
      </c>
      <c r="N149" s="1">
        <v>7.5999999999999998E-2</v>
      </c>
    </row>
    <row r="150" spans="2:14" ht="15" customHeight="1" x14ac:dyDescent="0.15">
      <c r="B150" s="109" t="s">
        <v>145</v>
      </c>
      <c r="C150" s="110"/>
      <c r="D150" s="110"/>
      <c r="E150" s="111"/>
      <c r="F150" s="17">
        <v>67</v>
      </c>
      <c r="G150" s="15">
        <f t="shared" si="15"/>
        <v>7.0000000000000007E-2</v>
      </c>
      <c r="M150" s="1" t="s">
        <v>145</v>
      </c>
      <c r="N150" s="1">
        <v>7.0000000000000007E-2</v>
      </c>
    </row>
    <row r="151" spans="2:14" ht="15" customHeight="1" x14ac:dyDescent="0.15">
      <c r="B151" s="109" t="s">
        <v>144</v>
      </c>
      <c r="C151" s="110"/>
      <c r="D151" s="110"/>
      <c r="E151" s="111"/>
      <c r="F151" s="17">
        <v>65</v>
      </c>
      <c r="G151" s="15">
        <f t="shared" si="15"/>
        <v>6.7000000000000004E-2</v>
      </c>
      <c r="M151" s="1" t="s">
        <v>36</v>
      </c>
      <c r="N151" s="1">
        <v>6.7000000000000004E-2</v>
      </c>
    </row>
    <row r="152" spans="2:14" ht="15" customHeight="1" x14ac:dyDescent="0.15">
      <c r="B152" s="106" t="s">
        <v>146</v>
      </c>
      <c r="C152" s="107"/>
      <c r="D152" s="107"/>
      <c r="E152" s="108"/>
      <c r="F152" s="17">
        <v>58</v>
      </c>
      <c r="G152" s="15">
        <f t="shared" si="15"/>
        <v>0.06</v>
      </c>
      <c r="M152" s="1" t="s">
        <v>345</v>
      </c>
      <c r="N152" s="1">
        <v>0.06</v>
      </c>
    </row>
    <row r="153" spans="2:14" ht="15" customHeight="1" x14ac:dyDescent="0.15">
      <c r="B153" s="106" t="s">
        <v>147</v>
      </c>
      <c r="C153" s="107"/>
      <c r="D153" s="107"/>
      <c r="E153" s="108"/>
      <c r="F153" s="17">
        <v>53</v>
      </c>
      <c r="G153" s="15">
        <f t="shared" si="15"/>
        <v>5.5E-2</v>
      </c>
      <c r="M153" s="1" t="s">
        <v>147</v>
      </c>
      <c r="N153" s="1">
        <v>5.5E-2</v>
      </c>
    </row>
    <row r="154" spans="2:14" ht="15" customHeight="1" x14ac:dyDescent="0.15">
      <c r="B154" s="109" t="s">
        <v>148</v>
      </c>
      <c r="C154" s="110"/>
      <c r="D154" s="110"/>
      <c r="E154" s="111"/>
      <c r="F154" s="17">
        <v>40</v>
      </c>
      <c r="G154" s="15">
        <f>ROUND(F154/(F$145+F$146+F$147+F$148+F$149+F$150+F$151+F$152+F$153+F$154+F$155+F$156),3)+0.001</f>
        <v>4.2000000000000003E-2</v>
      </c>
      <c r="M154" s="1" t="s">
        <v>148</v>
      </c>
      <c r="N154" s="1">
        <v>4.2000000000000003E-2</v>
      </c>
    </row>
    <row r="155" spans="2:14" ht="15" customHeight="1" x14ac:dyDescent="0.15">
      <c r="B155" s="109" t="s">
        <v>149</v>
      </c>
      <c r="C155" s="110"/>
      <c r="D155" s="110"/>
      <c r="E155" s="111"/>
      <c r="F155" s="35">
        <v>35</v>
      </c>
      <c r="G155" s="15">
        <f t="shared" si="15"/>
        <v>3.5999999999999997E-2</v>
      </c>
      <c r="M155" s="1" t="s">
        <v>149</v>
      </c>
      <c r="N155" s="1">
        <v>3.5999999999999997E-2</v>
      </c>
    </row>
    <row r="156" spans="2:14" ht="15" customHeight="1" x14ac:dyDescent="0.15">
      <c r="B156" s="109" t="s">
        <v>150</v>
      </c>
      <c r="C156" s="110"/>
      <c r="D156" s="110"/>
      <c r="E156" s="111"/>
      <c r="F156" s="35">
        <v>30</v>
      </c>
      <c r="G156" s="15">
        <f t="shared" si="15"/>
        <v>3.1E-2</v>
      </c>
      <c r="M156" s="1" t="s">
        <v>0</v>
      </c>
      <c r="N156" s="1">
        <v>3.1E-2</v>
      </c>
    </row>
    <row r="157" spans="2:14" ht="15" customHeight="1" x14ac:dyDescent="0.15">
      <c r="B157" s="100" t="s">
        <v>137</v>
      </c>
      <c r="C157" s="113"/>
      <c r="D157" s="113"/>
      <c r="E157" s="99"/>
      <c r="F157" s="17">
        <f>SUM(F145:F156)</f>
        <v>964</v>
      </c>
      <c r="G157" s="15">
        <f>SUM(G145:G156)</f>
        <v>1</v>
      </c>
    </row>
    <row r="158" spans="2:14" ht="15" customHeight="1" x14ac:dyDescent="0.15"/>
    <row r="159" spans="2:14" ht="15" customHeight="1" x14ac:dyDescent="0.15"/>
    <row r="160" spans="2:14" ht="15" customHeight="1" x14ac:dyDescent="0.15"/>
    <row r="161" spans="1:12" ht="15" customHeight="1" x14ac:dyDescent="0.15">
      <c r="A161" s="1" t="s">
        <v>325</v>
      </c>
    </row>
    <row r="162" spans="1:12" ht="15" customHeight="1" x14ac:dyDescent="0.15">
      <c r="B162" s="100"/>
      <c r="C162" s="99"/>
      <c r="D162" s="100" t="s">
        <v>100</v>
      </c>
      <c r="E162" s="99"/>
      <c r="J162" s="29"/>
      <c r="K162" s="30"/>
      <c r="L162" s="29"/>
    </row>
    <row r="163" spans="1:12" ht="15" customHeight="1" x14ac:dyDescent="0.15">
      <c r="B163" s="123" t="s">
        <v>154</v>
      </c>
      <c r="C163" s="124"/>
      <c r="D163" s="17">
        <v>0</v>
      </c>
      <c r="E163" s="15">
        <f>ROUND(D163/(D$163+D$164+D$165+D$166),3)</f>
        <v>0</v>
      </c>
      <c r="J163" s="29"/>
      <c r="K163" s="30"/>
      <c r="L163" s="29"/>
    </row>
    <row r="164" spans="1:12" ht="15" customHeight="1" x14ac:dyDescent="0.15">
      <c r="B164" s="123" t="s">
        <v>151</v>
      </c>
      <c r="C164" s="124"/>
      <c r="D164" s="17">
        <v>163</v>
      </c>
      <c r="E164" s="15">
        <f t="shared" ref="E164:E166" si="16">ROUND(D164/(D$163+D$164+D$165+D$166),3)</f>
        <v>0.45700000000000002</v>
      </c>
      <c r="J164" s="29"/>
      <c r="K164" s="30"/>
      <c r="L164" s="29"/>
    </row>
    <row r="165" spans="1:12" ht="15" customHeight="1" x14ac:dyDescent="0.15">
      <c r="B165" s="123" t="s">
        <v>152</v>
      </c>
      <c r="C165" s="124"/>
      <c r="D165" s="17">
        <v>161</v>
      </c>
      <c r="E165" s="15">
        <f t="shared" si="16"/>
        <v>0.45100000000000001</v>
      </c>
      <c r="J165" s="29"/>
      <c r="K165" s="30"/>
      <c r="L165" s="29"/>
    </row>
    <row r="166" spans="1:12" ht="15" customHeight="1" x14ac:dyDescent="0.15">
      <c r="B166" s="123" t="s">
        <v>153</v>
      </c>
      <c r="C166" s="124"/>
      <c r="D166" s="17">
        <v>33</v>
      </c>
      <c r="E166" s="15">
        <f t="shared" si="16"/>
        <v>9.1999999999999998E-2</v>
      </c>
      <c r="J166" s="29"/>
      <c r="K166" s="30"/>
      <c r="L166" s="29"/>
    </row>
    <row r="167" spans="1:12" ht="15" customHeight="1" x14ac:dyDescent="0.15">
      <c r="B167" s="100" t="s">
        <v>62</v>
      </c>
      <c r="C167" s="99"/>
      <c r="D167" s="7">
        <f>SUM(D163:D166)</f>
        <v>357</v>
      </c>
      <c r="E167" s="15">
        <f>SUM(E163:E166)</f>
        <v>1</v>
      </c>
      <c r="J167" s="29"/>
      <c r="K167" s="30"/>
      <c r="L167" s="29"/>
    </row>
    <row r="168" spans="1:12" ht="15" customHeight="1" x14ac:dyDescent="0.15"/>
    <row r="169" spans="1:12" ht="15" customHeight="1" x14ac:dyDescent="0.15"/>
    <row r="170" spans="1:12" ht="15" customHeight="1" x14ac:dyDescent="0.15">
      <c r="A170" s="1" t="s">
        <v>326</v>
      </c>
    </row>
    <row r="171" spans="1:12" ht="15" customHeight="1" x14ac:dyDescent="0.15">
      <c r="B171" s="100"/>
      <c r="C171" s="113"/>
      <c r="D171" s="113"/>
      <c r="E171" s="99"/>
      <c r="F171" s="100" t="s">
        <v>100</v>
      </c>
      <c r="G171" s="99"/>
    </row>
    <row r="172" spans="1:12" ht="15" customHeight="1" x14ac:dyDescent="0.15">
      <c r="B172" s="115" t="s">
        <v>156</v>
      </c>
      <c r="C172" s="116"/>
      <c r="D172" s="116"/>
      <c r="E172" s="117"/>
      <c r="F172" s="17">
        <v>229</v>
      </c>
      <c r="G172" s="15">
        <f t="shared" ref="G172:G179" si="17">ROUND(F172/(F$173+F$172+F$174+F$175+F$176+F$177+F$178+F$179),3)</f>
        <v>0.19500000000000001</v>
      </c>
    </row>
    <row r="173" spans="1:12" ht="15" customHeight="1" x14ac:dyDescent="0.15">
      <c r="B173" s="106" t="s">
        <v>155</v>
      </c>
      <c r="C173" s="107"/>
      <c r="D173" s="107"/>
      <c r="E173" s="108"/>
      <c r="F173" s="17">
        <v>208</v>
      </c>
      <c r="G173" s="15">
        <f t="shared" si="17"/>
        <v>0.17699999999999999</v>
      </c>
    </row>
    <row r="174" spans="1:12" ht="15" customHeight="1" x14ac:dyDescent="0.15">
      <c r="B174" s="109" t="s">
        <v>157</v>
      </c>
      <c r="C174" s="110"/>
      <c r="D174" s="110"/>
      <c r="E174" s="111"/>
      <c r="F174" s="17">
        <v>185</v>
      </c>
      <c r="G174" s="15">
        <f t="shared" si="17"/>
        <v>0.158</v>
      </c>
    </row>
    <row r="175" spans="1:12" ht="15" customHeight="1" x14ac:dyDescent="0.15">
      <c r="B175" s="106" t="s">
        <v>158</v>
      </c>
      <c r="C175" s="107"/>
      <c r="D175" s="107"/>
      <c r="E175" s="108"/>
      <c r="F175" s="35">
        <v>183</v>
      </c>
      <c r="G175" s="15">
        <f t="shared" si="17"/>
        <v>0.156</v>
      </c>
    </row>
    <row r="176" spans="1:12" ht="15" customHeight="1" x14ac:dyDescent="0.15">
      <c r="B176" s="109" t="s">
        <v>159</v>
      </c>
      <c r="C176" s="110"/>
      <c r="D176" s="110"/>
      <c r="E176" s="111"/>
      <c r="F176" s="17">
        <v>182</v>
      </c>
      <c r="G176" s="15">
        <f t="shared" si="17"/>
        <v>0.155</v>
      </c>
    </row>
    <row r="177" spans="1:14" ht="15" customHeight="1" x14ac:dyDescent="0.15">
      <c r="B177" s="109" t="s">
        <v>160</v>
      </c>
      <c r="C177" s="110"/>
      <c r="D177" s="110"/>
      <c r="E177" s="111"/>
      <c r="F177" s="17">
        <v>150</v>
      </c>
      <c r="G177" s="15">
        <f t="shared" si="17"/>
        <v>0.128</v>
      </c>
    </row>
    <row r="178" spans="1:14" ht="15" customHeight="1" x14ac:dyDescent="0.15">
      <c r="B178" s="109" t="s">
        <v>161</v>
      </c>
      <c r="C178" s="110"/>
      <c r="D178" s="110"/>
      <c r="E178" s="111"/>
      <c r="F178" s="17">
        <v>22</v>
      </c>
      <c r="G178" s="15">
        <f t="shared" si="17"/>
        <v>1.9E-2</v>
      </c>
    </row>
    <row r="179" spans="1:14" ht="15" customHeight="1" x14ac:dyDescent="0.15">
      <c r="B179" s="106" t="s">
        <v>150</v>
      </c>
      <c r="C179" s="107"/>
      <c r="D179" s="107"/>
      <c r="E179" s="108"/>
      <c r="F179" s="17">
        <v>14</v>
      </c>
      <c r="G179" s="15">
        <f t="shared" si="17"/>
        <v>1.2E-2</v>
      </c>
    </row>
    <row r="180" spans="1:14" ht="15" customHeight="1" x14ac:dyDescent="0.15">
      <c r="B180" s="120" t="s">
        <v>162</v>
      </c>
      <c r="C180" s="121"/>
      <c r="D180" s="121"/>
      <c r="E180" s="122"/>
      <c r="F180" s="48">
        <f>SUM(F172:F179)</f>
        <v>1173</v>
      </c>
      <c r="G180" s="15">
        <f>SUM(G172:G179)</f>
        <v>1</v>
      </c>
    </row>
    <row r="181" spans="1:14" ht="15" customHeight="1" x14ac:dyDescent="0.15"/>
    <row r="182" spans="1:14" ht="15" customHeight="1" x14ac:dyDescent="0.15"/>
    <row r="183" spans="1:14" ht="15" customHeight="1" x14ac:dyDescent="0.15">
      <c r="A183" s="1" t="s">
        <v>327</v>
      </c>
    </row>
    <row r="184" spans="1:14" ht="15" customHeight="1" x14ac:dyDescent="0.15">
      <c r="B184" s="1" t="s">
        <v>163</v>
      </c>
    </row>
    <row r="185" spans="1:14" ht="15" customHeight="1" x14ac:dyDescent="0.15">
      <c r="C185" s="100"/>
      <c r="D185" s="99"/>
      <c r="E185" s="100" t="s">
        <v>100</v>
      </c>
      <c r="F185" s="99"/>
      <c r="K185" s="29"/>
      <c r="L185" s="30"/>
      <c r="M185" s="29"/>
    </row>
    <row r="186" spans="1:14" ht="15" customHeight="1" x14ac:dyDescent="0.15">
      <c r="C186" s="101" t="s">
        <v>26</v>
      </c>
      <c r="D186" s="102"/>
      <c r="E186" s="17">
        <v>148</v>
      </c>
      <c r="F186" s="15">
        <f>ROUND(E186/(E$186+E$187+E$188+E$189),3)+0.001</f>
        <v>0.40600000000000003</v>
      </c>
      <c r="K186" s="29"/>
      <c r="L186" s="30"/>
      <c r="M186" s="29" t="s">
        <v>26</v>
      </c>
      <c r="N186" s="1">
        <v>0.40600000000000003</v>
      </c>
    </row>
    <row r="187" spans="1:14" ht="15" customHeight="1" x14ac:dyDescent="0.15">
      <c r="C187" s="101" t="s">
        <v>37</v>
      </c>
      <c r="D187" s="102"/>
      <c r="E187" s="17">
        <v>191</v>
      </c>
      <c r="F187" s="15">
        <f t="shared" ref="F187:F189" si="18">ROUND(E187/(E$186+E$187+E$188+E$189),3)</f>
        <v>0.52300000000000002</v>
      </c>
      <c r="K187" s="29"/>
      <c r="L187" s="30"/>
      <c r="M187" s="29" t="s">
        <v>37</v>
      </c>
      <c r="N187" s="1">
        <v>0.52300000000000002</v>
      </c>
    </row>
    <row r="188" spans="1:14" ht="15" customHeight="1" x14ac:dyDescent="0.15">
      <c r="C188" s="101" t="s">
        <v>38</v>
      </c>
      <c r="D188" s="102"/>
      <c r="E188" s="17">
        <v>23</v>
      </c>
      <c r="F188" s="15">
        <f t="shared" si="18"/>
        <v>6.3E-2</v>
      </c>
      <c r="K188" s="29"/>
      <c r="L188" s="30"/>
      <c r="M188" s="29" t="s">
        <v>38</v>
      </c>
      <c r="N188" s="1">
        <v>6.3E-2</v>
      </c>
    </row>
    <row r="189" spans="1:14" ht="15" customHeight="1" x14ac:dyDescent="0.15">
      <c r="C189" s="101" t="s">
        <v>25</v>
      </c>
      <c r="D189" s="102"/>
      <c r="E189" s="17">
        <v>3</v>
      </c>
      <c r="F189" s="15">
        <f t="shared" si="18"/>
        <v>8.0000000000000002E-3</v>
      </c>
      <c r="K189" s="29"/>
      <c r="L189" s="30"/>
      <c r="M189" s="29" t="s">
        <v>25</v>
      </c>
      <c r="N189" s="1">
        <v>8.0000000000000002E-3</v>
      </c>
    </row>
    <row r="190" spans="1:14" ht="15" customHeight="1" x14ac:dyDescent="0.15">
      <c r="C190" s="100" t="s">
        <v>62</v>
      </c>
      <c r="D190" s="99"/>
      <c r="E190" s="7">
        <f>SUM(E186:E189)</f>
        <v>365</v>
      </c>
      <c r="F190" s="15">
        <f>SUM(F186:F189)</f>
        <v>1</v>
      </c>
      <c r="K190" s="29"/>
      <c r="L190" s="30"/>
      <c r="M190" s="29"/>
    </row>
    <row r="191" spans="1:14" ht="15" customHeight="1" x14ac:dyDescent="0.15">
      <c r="C191" s="49"/>
      <c r="D191" s="49"/>
      <c r="E191" s="33"/>
      <c r="F191" s="34"/>
      <c r="K191" s="29"/>
      <c r="L191" s="30"/>
      <c r="M191" s="29"/>
    </row>
    <row r="192" spans="1:14" ht="15" customHeight="1" x14ac:dyDescent="0.15"/>
    <row r="193" spans="2:14" ht="15" customHeight="1" x14ac:dyDescent="0.15"/>
    <row r="194" spans="2:14" ht="15" customHeight="1" x14ac:dyDescent="0.15">
      <c r="B194" s="1" t="s">
        <v>164</v>
      </c>
    </row>
    <row r="195" spans="2:14" ht="15" customHeight="1" x14ac:dyDescent="0.15">
      <c r="C195" s="100"/>
      <c r="D195" s="99"/>
      <c r="E195" s="100" t="s">
        <v>100</v>
      </c>
      <c r="F195" s="99"/>
      <c r="K195" s="29"/>
      <c r="L195" s="30"/>
      <c r="M195" s="29"/>
    </row>
    <row r="196" spans="2:14" ht="15" customHeight="1" x14ac:dyDescent="0.15">
      <c r="C196" s="101" t="s">
        <v>26</v>
      </c>
      <c r="D196" s="102"/>
      <c r="E196" s="17">
        <v>155</v>
      </c>
      <c r="F196" s="15">
        <f>ROUND(E196/(E$196+E$197+E$198+E$199),3)</f>
        <v>0.42599999999999999</v>
      </c>
      <c r="K196" s="29"/>
      <c r="L196" s="30"/>
      <c r="M196" s="29" t="s">
        <v>26</v>
      </c>
      <c r="N196" s="1">
        <v>0.42599999999999999</v>
      </c>
    </row>
    <row r="197" spans="2:14" ht="15" customHeight="1" x14ac:dyDescent="0.15">
      <c r="C197" s="101" t="s">
        <v>37</v>
      </c>
      <c r="D197" s="102"/>
      <c r="E197" s="17">
        <v>180</v>
      </c>
      <c r="F197" s="15">
        <f t="shared" ref="F197:F198" si="19">ROUND(E197/(E$196+E$197+E$198+E$199),3)</f>
        <v>0.495</v>
      </c>
      <c r="K197" s="29"/>
      <c r="L197" s="30"/>
      <c r="M197" s="29" t="s">
        <v>37</v>
      </c>
      <c r="N197" s="1">
        <v>0.495</v>
      </c>
    </row>
    <row r="198" spans="2:14" ht="15" customHeight="1" x14ac:dyDescent="0.15">
      <c r="C198" s="101" t="s">
        <v>38</v>
      </c>
      <c r="D198" s="102"/>
      <c r="E198" s="17">
        <v>24</v>
      </c>
      <c r="F198" s="15">
        <f t="shared" si="19"/>
        <v>6.6000000000000003E-2</v>
      </c>
      <c r="K198" s="29"/>
      <c r="L198" s="30"/>
      <c r="M198" s="29" t="s">
        <v>38</v>
      </c>
      <c r="N198" s="1">
        <v>6.6000000000000003E-2</v>
      </c>
    </row>
    <row r="199" spans="2:14" ht="15" customHeight="1" x14ac:dyDescent="0.15">
      <c r="C199" s="101" t="s">
        <v>25</v>
      </c>
      <c r="D199" s="102"/>
      <c r="E199" s="17">
        <v>5</v>
      </c>
      <c r="F199" s="15">
        <f>ROUND(E199/(E$196+E$197+E$198+E$199),3)-0.001</f>
        <v>1.3000000000000001E-2</v>
      </c>
      <c r="K199" s="29"/>
      <c r="L199" s="30"/>
      <c r="M199" s="29" t="s">
        <v>25</v>
      </c>
      <c r="N199" s="1">
        <v>1.3000000000000001E-2</v>
      </c>
    </row>
    <row r="200" spans="2:14" ht="15" customHeight="1" x14ac:dyDescent="0.15">
      <c r="C200" s="100" t="s">
        <v>62</v>
      </c>
      <c r="D200" s="99"/>
      <c r="E200" s="7">
        <f>SUM(E196:E199)</f>
        <v>364</v>
      </c>
      <c r="F200" s="15">
        <f>SUM(F196:F199)</f>
        <v>1</v>
      </c>
      <c r="K200" s="29"/>
      <c r="L200" s="30"/>
      <c r="M200" s="29"/>
    </row>
    <row r="201" spans="2:14" ht="15" customHeight="1" x14ac:dyDescent="0.15">
      <c r="C201" s="49"/>
      <c r="D201" s="49"/>
      <c r="E201" s="33"/>
      <c r="F201" s="34"/>
      <c r="K201" s="29"/>
      <c r="L201" s="30"/>
      <c r="M201" s="29"/>
    </row>
    <row r="202" spans="2:14" ht="15" customHeight="1" x14ac:dyDescent="0.15"/>
    <row r="203" spans="2:14" ht="15" customHeight="1" x14ac:dyDescent="0.15"/>
    <row r="204" spans="2:14" ht="15" customHeight="1" x14ac:dyDescent="0.15">
      <c r="B204" s="50" t="s">
        <v>340</v>
      </c>
    </row>
    <row r="205" spans="2:14" ht="15" customHeight="1" x14ac:dyDescent="0.15">
      <c r="C205" s="100"/>
      <c r="D205" s="99"/>
      <c r="E205" s="100" t="s">
        <v>100</v>
      </c>
      <c r="F205" s="99"/>
      <c r="K205" s="29"/>
      <c r="L205" s="30"/>
      <c r="M205" s="29"/>
    </row>
    <row r="206" spans="2:14" ht="15" customHeight="1" x14ac:dyDescent="0.15">
      <c r="C206" s="101" t="s">
        <v>26</v>
      </c>
      <c r="D206" s="102"/>
      <c r="E206" s="17">
        <v>153</v>
      </c>
      <c r="F206" s="15">
        <f>ROUND(E206/(E$206+E$207+E$208+E$209),3)</f>
        <v>0.42</v>
      </c>
      <c r="K206" s="29"/>
      <c r="L206" s="30"/>
      <c r="M206" s="29"/>
    </row>
    <row r="207" spans="2:14" ht="15" customHeight="1" x14ac:dyDescent="0.15">
      <c r="C207" s="101" t="s">
        <v>37</v>
      </c>
      <c r="D207" s="102"/>
      <c r="E207" s="17">
        <v>159</v>
      </c>
      <c r="F207" s="15">
        <f t="shared" ref="F207:F209" si="20">ROUND(E207/(E$206+E$207+E$208+E$209),3)</f>
        <v>0.437</v>
      </c>
      <c r="K207" s="29"/>
      <c r="L207" s="30"/>
      <c r="M207" s="29"/>
    </row>
    <row r="208" spans="2:14" ht="15" customHeight="1" x14ac:dyDescent="0.15">
      <c r="C208" s="101" t="s">
        <v>38</v>
      </c>
      <c r="D208" s="102"/>
      <c r="E208" s="17">
        <v>45</v>
      </c>
      <c r="F208" s="15">
        <f t="shared" si="20"/>
        <v>0.124</v>
      </c>
      <c r="K208" s="29"/>
      <c r="L208" s="30"/>
      <c r="M208" s="29"/>
    </row>
    <row r="209" spans="2:13" ht="15" customHeight="1" x14ac:dyDescent="0.15">
      <c r="C209" s="101" t="s">
        <v>25</v>
      </c>
      <c r="D209" s="102"/>
      <c r="E209" s="17">
        <v>7</v>
      </c>
      <c r="F209" s="15">
        <f t="shared" si="20"/>
        <v>1.9E-2</v>
      </c>
      <c r="K209" s="29"/>
      <c r="L209" s="30"/>
      <c r="M209" s="29"/>
    </row>
    <row r="210" spans="2:13" ht="15" customHeight="1" x14ac:dyDescent="0.15">
      <c r="C210" s="100" t="s">
        <v>62</v>
      </c>
      <c r="D210" s="99"/>
      <c r="E210" s="7">
        <f>SUM(E206:E209)</f>
        <v>364</v>
      </c>
      <c r="F210" s="15">
        <f>SUM(F206:F209)</f>
        <v>1</v>
      </c>
      <c r="K210" s="29"/>
      <c r="L210" s="30"/>
      <c r="M210" s="29"/>
    </row>
    <row r="211" spans="2:13" ht="15" customHeight="1" x14ac:dyDescent="0.15"/>
    <row r="212" spans="2:13" ht="15" customHeight="1" x14ac:dyDescent="0.15"/>
    <row r="213" spans="2:13" ht="15" customHeight="1" x14ac:dyDescent="0.15"/>
    <row r="214" spans="2:13" ht="15" customHeight="1" x14ac:dyDescent="0.15">
      <c r="B214" s="50" t="s">
        <v>341</v>
      </c>
    </row>
    <row r="215" spans="2:13" ht="15" customHeight="1" x14ac:dyDescent="0.15">
      <c r="C215" s="100"/>
      <c r="D215" s="99"/>
      <c r="E215" s="100" t="s">
        <v>100</v>
      </c>
      <c r="F215" s="99"/>
      <c r="K215" s="29"/>
      <c r="L215" s="30"/>
      <c r="M215" s="29"/>
    </row>
    <row r="216" spans="2:13" ht="15" customHeight="1" x14ac:dyDescent="0.15">
      <c r="C216" s="101" t="s">
        <v>26</v>
      </c>
      <c r="D216" s="102"/>
      <c r="E216" s="17">
        <v>159</v>
      </c>
      <c r="F216" s="15">
        <f>ROUND(E216/(E$216+E$217+E$218+E$219),3)</f>
        <v>0.438</v>
      </c>
      <c r="K216" s="29"/>
      <c r="L216" s="30"/>
      <c r="M216" s="29"/>
    </row>
    <row r="217" spans="2:13" ht="15" customHeight="1" x14ac:dyDescent="0.15">
      <c r="C217" s="101" t="s">
        <v>37</v>
      </c>
      <c r="D217" s="102"/>
      <c r="E217" s="17">
        <v>151</v>
      </c>
      <c r="F217" s="15">
        <f t="shared" ref="F217:F219" si="21">ROUND(E217/(E$216+E$217+E$218+E$219),3)</f>
        <v>0.41599999999999998</v>
      </c>
      <c r="K217" s="29"/>
      <c r="L217" s="30"/>
      <c r="M217" s="29"/>
    </row>
    <row r="218" spans="2:13" ht="15" customHeight="1" x14ac:dyDescent="0.15">
      <c r="C218" s="101" t="s">
        <v>38</v>
      </c>
      <c r="D218" s="102"/>
      <c r="E218" s="17">
        <v>46</v>
      </c>
      <c r="F218" s="15">
        <f t="shared" si="21"/>
        <v>0.127</v>
      </c>
      <c r="K218" s="29"/>
      <c r="L218" s="30"/>
      <c r="M218" s="29"/>
    </row>
    <row r="219" spans="2:13" ht="15" customHeight="1" x14ac:dyDescent="0.15">
      <c r="C219" s="101" t="s">
        <v>25</v>
      </c>
      <c r="D219" s="102"/>
      <c r="E219" s="17">
        <v>7</v>
      </c>
      <c r="F219" s="15">
        <f t="shared" si="21"/>
        <v>1.9E-2</v>
      </c>
      <c r="K219" s="29"/>
      <c r="L219" s="30"/>
      <c r="M219" s="29"/>
    </row>
    <row r="220" spans="2:13" ht="15" customHeight="1" x14ac:dyDescent="0.15">
      <c r="C220" s="100" t="s">
        <v>62</v>
      </c>
      <c r="D220" s="99"/>
      <c r="E220" s="7">
        <f>SUM(E216:E219)</f>
        <v>363</v>
      </c>
      <c r="F220" s="15">
        <f>SUM(F216:F219)</f>
        <v>1</v>
      </c>
      <c r="K220" s="29"/>
      <c r="L220" s="30"/>
      <c r="M220" s="29"/>
    </row>
    <row r="221" spans="2:13" ht="15" customHeight="1" x14ac:dyDescent="0.15"/>
    <row r="222" spans="2:13" ht="15" customHeight="1" x14ac:dyDescent="0.15"/>
    <row r="223" spans="2:13" ht="15" customHeight="1" x14ac:dyDescent="0.15"/>
    <row r="224" spans="2:13" ht="15" customHeight="1" x14ac:dyDescent="0.15">
      <c r="B224" s="50" t="s">
        <v>165</v>
      </c>
    </row>
    <row r="225" spans="2:13" ht="15" customHeight="1" x14ac:dyDescent="0.15">
      <c r="C225" s="100"/>
      <c r="D225" s="99"/>
      <c r="E225" s="100" t="s">
        <v>100</v>
      </c>
      <c r="F225" s="99"/>
      <c r="K225" s="29"/>
      <c r="L225" s="30"/>
      <c r="M225" s="29"/>
    </row>
    <row r="226" spans="2:13" ht="15" customHeight="1" x14ac:dyDescent="0.15">
      <c r="C226" s="101" t="s">
        <v>26</v>
      </c>
      <c r="D226" s="102"/>
      <c r="E226" s="17">
        <v>161</v>
      </c>
      <c r="F226" s="15">
        <f>ROUND(E226/(E$226+E$227+E$228+E$229),3)</f>
        <v>0.441</v>
      </c>
      <c r="K226" s="29"/>
      <c r="L226" s="30"/>
      <c r="M226" s="29"/>
    </row>
    <row r="227" spans="2:13" ht="15" customHeight="1" x14ac:dyDescent="0.15">
      <c r="C227" s="101" t="s">
        <v>37</v>
      </c>
      <c r="D227" s="102"/>
      <c r="E227" s="17">
        <v>175</v>
      </c>
      <c r="F227" s="15">
        <f t="shared" ref="F227:F229" si="22">ROUND(E227/(E$226+E$227+E$228+E$229),3)</f>
        <v>0.47899999999999998</v>
      </c>
      <c r="K227" s="29"/>
      <c r="L227" s="30"/>
      <c r="M227" s="29"/>
    </row>
    <row r="228" spans="2:13" ht="15" customHeight="1" x14ac:dyDescent="0.15">
      <c r="C228" s="101" t="s">
        <v>38</v>
      </c>
      <c r="D228" s="102"/>
      <c r="E228" s="17">
        <v>24</v>
      </c>
      <c r="F228" s="15">
        <f t="shared" si="22"/>
        <v>6.6000000000000003E-2</v>
      </c>
      <c r="K228" s="29"/>
      <c r="L228" s="30"/>
      <c r="M228" s="29"/>
    </row>
    <row r="229" spans="2:13" ht="15" customHeight="1" x14ac:dyDescent="0.15">
      <c r="C229" s="101" t="s">
        <v>25</v>
      </c>
      <c r="D229" s="102"/>
      <c r="E229" s="17">
        <v>5</v>
      </c>
      <c r="F229" s="15">
        <f t="shared" si="22"/>
        <v>1.4E-2</v>
      </c>
      <c r="K229" s="29"/>
      <c r="L229" s="30"/>
      <c r="M229" s="29"/>
    </row>
    <row r="230" spans="2:13" ht="15" customHeight="1" x14ac:dyDescent="0.15">
      <c r="C230" s="100" t="s">
        <v>62</v>
      </c>
      <c r="D230" s="99"/>
      <c r="E230" s="7">
        <f>SUM(E226:E229)</f>
        <v>365</v>
      </c>
      <c r="F230" s="15">
        <f>SUM(F226:F229)</f>
        <v>1</v>
      </c>
      <c r="K230" s="29"/>
      <c r="L230" s="30"/>
      <c r="M230" s="29"/>
    </row>
    <row r="231" spans="2:13" ht="15" customHeight="1" x14ac:dyDescent="0.15"/>
    <row r="232" spans="2:13" ht="15" customHeight="1" x14ac:dyDescent="0.15"/>
    <row r="233" spans="2:13" ht="15" customHeight="1" x14ac:dyDescent="0.15"/>
    <row r="234" spans="2:13" ht="15" customHeight="1" x14ac:dyDescent="0.15">
      <c r="B234" s="50" t="s">
        <v>166</v>
      </c>
    </row>
    <row r="235" spans="2:13" ht="15" customHeight="1" x14ac:dyDescent="0.15">
      <c r="C235" s="100"/>
      <c r="D235" s="99"/>
      <c r="E235" s="100" t="s">
        <v>100</v>
      </c>
      <c r="F235" s="99"/>
      <c r="K235" s="29"/>
      <c r="L235" s="30"/>
      <c r="M235" s="29"/>
    </row>
    <row r="236" spans="2:13" ht="15" customHeight="1" x14ac:dyDescent="0.15">
      <c r="C236" s="101" t="s">
        <v>26</v>
      </c>
      <c r="D236" s="102"/>
      <c r="E236" s="17">
        <v>187</v>
      </c>
      <c r="F236" s="15">
        <f>ROUND(E236/(E$236+E$237+E$238+E$239),3)</f>
        <v>0.51100000000000001</v>
      </c>
      <c r="K236" s="29"/>
      <c r="L236" s="30"/>
      <c r="M236" s="29"/>
    </row>
    <row r="237" spans="2:13" ht="15" customHeight="1" x14ac:dyDescent="0.15">
      <c r="C237" s="101" t="s">
        <v>37</v>
      </c>
      <c r="D237" s="102"/>
      <c r="E237" s="17">
        <v>157</v>
      </c>
      <c r="F237" s="15">
        <f t="shared" ref="F237:F239" si="23">ROUND(E237/(E$236+E$237+E$238+E$239),3)</f>
        <v>0.42899999999999999</v>
      </c>
      <c r="K237" s="29"/>
      <c r="L237" s="30"/>
      <c r="M237" s="29"/>
    </row>
    <row r="238" spans="2:13" ht="15" customHeight="1" x14ac:dyDescent="0.15">
      <c r="C238" s="101" t="s">
        <v>38</v>
      </c>
      <c r="D238" s="102"/>
      <c r="E238" s="17">
        <v>19</v>
      </c>
      <c r="F238" s="15">
        <f t="shared" si="23"/>
        <v>5.1999999999999998E-2</v>
      </c>
      <c r="K238" s="29"/>
      <c r="L238" s="30"/>
      <c r="M238" s="29"/>
    </row>
    <row r="239" spans="2:13" ht="15" customHeight="1" x14ac:dyDescent="0.15">
      <c r="C239" s="101" t="s">
        <v>25</v>
      </c>
      <c r="D239" s="102"/>
      <c r="E239" s="17">
        <v>3</v>
      </c>
      <c r="F239" s="15">
        <f t="shared" si="23"/>
        <v>8.0000000000000002E-3</v>
      </c>
      <c r="K239" s="29"/>
      <c r="L239" s="30"/>
      <c r="M239" s="29"/>
    </row>
    <row r="240" spans="2:13" ht="15" customHeight="1" x14ac:dyDescent="0.15">
      <c r="C240" s="100" t="s">
        <v>62</v>
      </c>
      <c r="D240" s="99"/>
      <c r="E240" s="7">
        <f>SUM(E236:E239)</f>
        <v>366</v>
      </c>
      <c r="F240" s="15">
        <f>SUM(F236:F239)</f>
        <v>1</v>
      </c>
      <c r="K240" s="29"/>
      <c r="L240" s="30"/>
      <c r="M240" s="29"/>
    </row>
    <row r="241" spans="2:14" ht="15" customHeight="1" x14ac:dyDescent="0.15"/>
    <row r="242" spans="2:14" ht="15" customHeight="1" x14ac:dyDescent="0.15"/>
    <row r="243" spans="2:14" ht="15" customHeight="1" x14ac:dyDescent="0.15"/>
    <row r="244" spans="2:14" ht="15" customHeight="1" x14ac:dyDescent="0.15">
      <c r="B244" s="50" t="s">
        <v>167</v>
      </c>
    </row>
    <row r="245" spans="2:14" ht="15" customHeight="1" x14ac:dyDescent="0.15">
      <c r="C245" s="100"/>
      <c r="D245" s="99"/>
      <c r="E245" s="100" t="s">
        <v>100</v>
      </c>
      <c r="F245" s="99"/>
      <c r="K245" s="29"/>
      <c r="L245" s="30"/>
      <c r="M245" s="29"/>
    </row>
    <row r="246" spans="2:14" ht="15" customHeight="1" x14ac:dyDescent="0.15">
      <c r="C246" s="101" t="s">
        <v>26</v>
      </c>
      <c r="D246" s="102"/>
      <c r="E246" s="17">
        <v>169</v>
      </c>
      <c r="F246" s="15">
        <f>ROUND(E246/(E$246+E$247+E$248+E$249),3)</f>
        <v>0.46200000000000002</v>
      </c>
      <c r="K246" s="29"/>
      <c r="L246" s="30"/>
      <c r="M246" s="29"/>
    </row>
    <row r="247" spans="2:14" ht="15" customHeight="1" x14ac:dyDescent="0.15">
      <c r="C247" s="101" t="s">
        <v>37</v>
      </c>
      <c r="D247" s="102"/>
      <c r="E247" s="17">
        <v>126</v>
      </c>
      <c r="F247" s="15">
        <f t="shared" ref="F247:F249" si="24">ROUND(E247/(E$246+E$247+E$248+E$249),3)</f>
        <v>0.34399999999999997</v>
      </c>
      <c r="K247" s="29"/>
      <c r="L247" s="30"/>
      <c r="M247" s="29"/>
    </row>
    <row r="248" spans="2:14" ht="15" customHeight="1" x14ac:dyDescent="0.15">
      <c r="C248" s="101" t="s">
        <v>38</v>
      </c>
      <c r="D248" s="102"/>
      <c r="E248" s="17">
        <v>41</v>
      </c>
      <c r="F248" s="15">
        <f t="shared" si="24"/>
        <v>0.112</v>
      </c>
      <c r="K248" s="29"/>
      <c r="L248" s="30"/>
      <c r="M248" s="29"/>
    </row>
    <row r="249" spans="2:14" ht="15" customHeight="1" x14ac:dyDescent="0.15">
      <c r="C249" s="101" t="s">
        <v>25</v>
      </c>
      <c r="D249" s="102"/>
      <c r="E249" s="17">
        <v>30</v>
      </c>
      <c r="F249" s="15">
        <f t="shared" si="24"/>
        <v>8.2000000000000003E-2</v>
      </c>
      <c r="K249" s="29"/>
      <c r="L249" s="30"/>
      <c r="M249" s="29"/>
    </row>
    <row r="250" spans="2:14" ht="15" customHeight="1" x14ac:dyDescent="0.15">
      <c r="C250" s="100" t="s">
        <v>62</v>
      </c>
      <c r="D250" s="99"/>
      <c r="E250" s="7">
        <f>SUM(E246:E249)</f>
        <v>366</v>
      </c>
      <c r="F250" s="15">
        <f>SUM(F246:F249)</f>
        <v>1</v>
      </c>
      <c r="K250" s="29"/>
      <c r="L250" s="30"/>
      <c r="M250" s="29"/>
    </row>
    <row r="251" spans="2:14" ht="15" customHeight="1" x14ac:dyDescent="0.15"/>
    <row r="252" spans="2:14" ht="15" customHeight="1" x14ac:dyDescent="0.15"/>
    <row r="253" spans="2:14" ht="15" customHeight="1" x14ac:dyDescent="0.15"/>
    <row r="254" spans="2:14" ht="15" customHeight="1" x14ac:dyDescent="0.15">
      <c r="B254" s="50" t="s">
        <v>168</v>
      </c>
    </row>
    <row r="255" spans="2:14" ht="15" customHeight="1" x14ac:dyDescent="0.15">
      <c r="C255" s="100"/>
      <c r="D255" s="99"/>
      <c r="E255" s="100" t="s">
        <v>100</v>
      </c>
      <c r="F255" s="99"/>
      <c r="K255" s="29"/>
      <c r="L255" s="30"/>
      <c r="M255" s="29"/>
    </row>
    <row r="256" spans="2:14" ht="15" customHeight="1" x14ac:dyDescent="0.15">
      <c r="C256" s="101" t="s">
        <v>26</v>
      </c>
      <c r="D256" s="102"/>
      <c r="E256" s="17">
        <v>137</v>
      </c>
      <c r="F256" s="15">
        <f>ROUND(E256/(E$256+E$257+E$258+E$259),3)</f>
        <v>0.375</v>
      </c>
      <c r="K256" s="29"/>
      <c r="L256" s="30"/>
      <c r="M256" s="29" t="s">
        <v>26</v>
      </c>
      <c r="N256" s="1">
        <v>0.375</v>
      </c>
    </row>
    <row r="257" spans="2:14" ht="15" customHeight="1" x14ac:dyDescent="0.15">
      <c r="C257" s="101" t="s">
        <v>37</v>
      </c>
      <c r="D257" s="102"/>
      <c r="E257" s="17">
        <v>198</v>
      </c>
      <c r="F257" s="15">
        <f t="shared" ref="F257:F258" si="25">ROUND(E257/(E$256+E$257+E$258+E$259),3)</f>
        <v>0.54200000000000004</v>
      </c>
      <c r="K257" s="29"/>
      <c r="L257" s="30"/>
      <c r="M257" s="29" t="s">
        <v>37</v>
      </c>
      <c r="N257" s="1">
        <v>0.54200000000000004</v>
      </c>
    </row>
    <row r="258" spans="2:14" ht="15" customHeight="1" x14ac:dyDescent="0.15">
      <c r="C258" s="101" t="s">
        <v>38</v>
      </c>
      <c r="D258" s="102"/>
      <c r="E258" s="17">
        <v>24</v>
      </c>
      <c r="F258" s="15">
        <f t="shared" si="25"/>
        <v>6.6000000000000003E-2</v>
      </c>
      <c r="K258" s="29"/>
      <c r="L258" s="30"/>
      <c r="M258" s="29" t="s">
        <v>38</v>
      </c>
      <c r="N258" s="1">
        <v>6.6000000000000003E-2</v>
      </c>
    </row>
    <row r="259" spans="2:14" ht="15" customHeight="1" x14ac:dyDescent="0.15">
      <c r="C259" s="101" t="s">
        <v>25</v>
      </c>
      <c r="D259" s="102"/>
      <c r="E259" s="17">
        <v>6</v>
      </c>
      <c r="F259" s="15">
        <f>ROUND(E259/(E$256+E$257+E$258+E$259),3)+0.001</f>
        <v>1.7000000000000001E-2</v>
      </c>
      <c r="K259" s="29"/>
      <c r="L259" s="30"/>
      <c r="M259" s="29" t="s">
        <v>25</v>
      </c>
      <c r="N259" s="1">
        <v>1.7000000000000001E-2</v>
      </c>
    </row>
    <row r="260" spans="2:14" ht="15" customHeight="1" x14ac:dyDescent="0.15">
      <c r="C260" s="100" t="s">
        <v>62</v>
      </c>
      <c r="D260" s="99"/>
      <c r="E260" s="7">
        <f>SUM(E256:E259)</f>
        <v>365</v>
      </c>
      <c r="F260" s="15">
        <f>SUM(F256:F259)</f>
        <v>1</v>
      </c>
      <c r="K260" s="29"/>
      <c r="L260" s="30"/>
      <c r="M260" s="29"/>
    </row>
    <row r="261" spans="2:14" ht="15" customHeight="1" x14ac:dyDescent="0.15"/>
    <row r="262" spans="2:14" ht="15" customHeight="1" x14ac:dyDescent="0.15"/>
    <row r="263" spans="2:14" ht="15" customHeight="1" x14ac:dyDescent="0.15"/>
    <row r="264" spans="2:14" ht="15" customHeight="1" x14ac:dyDescent="0.15">
      <c r="B264" s="50" t="s">
        <v>169</v>
      </c>
    </row>
    <row r="265" spans="2:14" ht="15" customHeight="1" x14ac:dyDescent="0.15">
      <c r="C265" s="100"/>
      <c r="D265" s="99"/>
      <c r="E265" s="100" t="s">
        <v>100</v>
      </c>
      <c r="F265" s="99"/>
      <c r="K265" s="29"/>
      <c r="L265" s="30"/>
      <c r="M265" s="29"/>
    </row>
    <row r="266" spans="2:14" ht="15" customHeight="1" x14ac:dyDescent="0.15">
      <c r="C266" s="101" t="s">
        <v>26</v>
      </c>
      <c r="D266" s="102"/>
      <c r="E266" s="17">
        <v>140</v>
      </c>
      <c r="F266" s="15">
        <f>ROUND(E266/(E$266+E$267+E$268+E$269),3)</f>
        <v>0.38400000000000001</v>
      </c>
      <c r="K266" s="29"/>
      <c r="L266" s="30"/>
      <c r="M266" s="29"/>
    </row>
    <row r="267" spans="2:14" ht="15" customHeight="1" x14ac:dyDescent="0.15">
      <c r="C267" s="101" t="s">
        <v>37</v>
      </c>
      <c r="D267" s="102"/>
      <c r="E267" s="17">
        <v>189</v>
      </c>
      <c r="F267" s="15">
        <f t="shared" ref="F267:F269" si="26">ROUND(E267/(E$266+E$267+E$268+E$269),3)</f>
        <v>0.51800000000000002</v>
      </c>
      <c r="K267" s="29"/>
      <c r="L267" s="30"/>
      <c r="M267" s="29"/>
    </row>
    <row r="268" spans="2:14" ht="15" customHeight="1" x14ac:dyDescent="0.15">
      <c r="C268" s="101" t="s">
        <v>38</v>
      </c>
      <c r="D268" s="102"/>
      <c r="E268" s="17">
        <v>33</v>
      </c>
      <c r="F268" s="15">
        <f t="shared" si="26"/>
        <v>0.09</v>
      </c>
      <c r="K268" s="29"/>
      <c r="L268" s="30"/>
      <c r="M268" s="29"/>
    </row>
    <row r="269" spans="2:14" ht="15" customHeight="1" x14ac:dyDescent="0.15">
      <c r="C269" s="101" t="s">
        <v>25</v>
      </c>
      <c r="D269" s="102"/>
      <c r="E269" s="17">
        <v>3</v>
      </c>
      <c r="F269" s="15">
        <f t="shared" si="26"/>
        <v>8.0000000000000002E-3</v>
      </c>
      <c r="K269" s="29"/>
      <c r="L269" s="30"/>
      <c r="M269" s="29"/>
    </row>
    <row r="270" spans="2:14" ht="15" customHeight="1" x14ac:dyDescent="0.15">
      <c r="C270" s="100" t="s">
        <v>62</v>
      </c>
      <c r="D270" s="99"/>
      <c r="E270" s="7">
        <f>SUM(E266:E269)</f>
        <v>365</v>
      </c>
      <c r="F270" s="15">
        <f>SUM(F266:F269)</f>
        <v>1</v>
      </c>
      <c r="K270" s="29"/>
      <c r="L270" s="30"/>
      <c r="M270" s="29"/>
    </row>
    <row r="271" spans="2:14" ht="15" customHeight="1" x14ac:dyDescent="0.15"/>
    <row r="272" spans="2:14" ht="15" customHeight="1" x14ac:dyDescent="0.15"/>
    <row r="273" spans="2:14" ht="15" customHeight="1" x14ac:dyDescent="0.15"/>
    <row r="274" spans="2:14" ht="15" customHeight="1" x14ac:dyDescent="0.15">
      <c r="B274" s="50" t="s">
        <v>170</v>
      </c>
    </row>
    <row r="275" spans="2:14" ht="15" customHeight="1" x14ac:dyDescent="0.15">
      <c r="C275" s="100"/>
      <c r="D275" s="99"/>
      <c r="E275" s="100" t="s">
        <v>100</v>
      </c>
      <c r="F275" s="99"/>
      <c r="K275" s="29"/>
      <c r="L275" s="30"/>
      <c r="M275" s="29"/>
    </row>
    <row r="276" spans="2:14" ht="15" customHeight="1" x14ac:dyDescent="0.15">
      <c r="C276" s="101" t="s">
        <v>26</v>
      </c>
      <c r="D276" s="102"/>
      <c r="E276" s="17">
        <v>135</v>
      </c>
      <c r="F276" s="15">
        <f>ROUND(E276/(E$276+E$277+E$278+E$279),3)</f>
        <v>0.37</v>
      </c>
      <c r="K276" s="29"/>
      <c r="L276" s="30"/>
      <c r="M276" s="29" t="s">
        <v>26</v>
      </c>
      <c r="N276" s="1">
        <v>0.37</v>
      </c>
    </row>
    <row r="277" spans="2:14" ht="15" customHeight="1" x14ac:dyDescent="0.15">
      <c r="C277" s="101" t="s">
        <v>37</v>
      </c>
      <c r="D277" s="102"/>
      <c r="E277" s="17">
        <v>198</v>
      </c>
      <c r="F277" s="15">
        <f>ROUND(E277/(E$276+E$277+E$278+E$279),3)+0.001</f>
        <v>0.54300000000000004</v>
      </c>
      <c r="K277" s="29"/>
      <c r="L277" s="30"/>
      <c r="M277" s="29" t="s">
        <v>37</v>
      </c>
      <c r="N277" s="1">
        <v>0.54300000000000004</v>
      </c>
    </row>
    <row r="278" spans="2:14" ht="15" customHeight="1" x14ac:dyDescent="0.15">
      <c r="C278" s="101" t="s">
        <v>38</v>
      </c>
      <c r="D278" s="102"/>
      <c r="E278" s="17">
        <v>29</v>
      </c>
      <c r="F278" s="15">
        <f t="shared" ref="F278:F279" si="27">ROUND(E278/(E$276+E$277+E$278+E$279),3)</f>
        <v>7.9000000000000001E-2</v>
      </c>
      <c r="K278" s="29"/>
      <c r="L278" s="30"/>
      <c r="M278" s="29" t="s">
        <v>38</v>
      </c>
      <c r="N278" s="1">
        <v>7.9000000000000001E-2</v>
      </c>
    </row>
    <row r="279" spans="2:14" ht="15" customHeight="1" x14ac:dyDescent="0.15">
      <c r="C279" s="101" t="s">
        <v>25</v>
      </c>
      <c r="D279" s="102"/>
      <c r="E279" s="17">
        <v>3</v>
      </c>
      <c r="F279" s="15">
        <f t="shared" si="27"/>
        <v>8.0000000000000002E-3</v>
      </c>
      <c r="K279" s="29"/>
      <c r="L279" s="30"/>
      <c r="M279" s="29" t="s">
        <v>25</v>
      </c>
      <c r="N279" s="1">
        <v>8.0000000000000002E-3</v>
      </c>
    </row>
    <row r="280" spans="2:14" ht="15" customHeight="1" x14ac:dyDescent="0.15">
      <c r="C280" s="100" t="s">
        <v>62</v>
      </c>
      <c r="D280" s="99"/>
      <c r="E280" s="7">
        <f>SUM(E276:E279)</f>
        <v>365</v>
      </c>
      <c r="F280" s="15">
        <f>SUM(F276:F279)</f>
        <v>1</v>
      </c>
      <c r="K280" s="29"/>
      <c r="L280" s="30"/>
      <c r="M280" s="29"/>
    </row>
    <row r="281" spans="2:14" ht="15" customHeight="1" x14ac:dyDescent="0.15"/>
    <row r="282" spans="2:14" ht="15" customHeight="1" x14ac:dyDescent="0.15"/>
    <row r="283" spans="2:14" ht="15" customHeight="1" x14ac:dyDescent="0.15"/>
    <row r="284" spans="2:14" ht="15" customHeight="1" x14ac:dyDescent="0.15">
      <c r="B284" s="50" t="s">
        <v>171</v>
      </c>
    </row>
    <row r="285" spans="2:14" ht="15" customHeight="1" x14ac:dyDescent="0.15">
      <c r="C285" s="100"/>
      <c r="D285" s="99"/>
      <c r="E285" s="100" t="s">
        <v>100</v>
      </c>
      <c r="F285" s="99"/>
      <c r="K285" s="29"/>
      <c r="L285" s="30"/>
      <c r="M285" s="29"/>
    </row>
    <row r="286" spans="2:14" ht="15" customHeight="1" x14ac:dyDescent="0.15">
      <c r="C286" s="101" t="s">
        <v>26</v>
      </c>
      <c r="D286" s="102"/>
      <c r="E286" s="17">
        <v>134</v>
      </c>
      <c r="F286" s="15">
        <f>ROUND(E286/(E$286+E$287+E$288+E$289),3)</f>
        <v>0.36699999999999999</v>
      </c>
      <c r="K286" s="29"/>
      <c r="L286" s="30"/>
      <c r="M286" s="29"/>
    </row>
    <row r="287" spans="2:14" ht="15" customHeight="1" x14ac:dyDescent="0.15">
      <c r="C287" s="101" t="s">
        <v>37</v>
      </c>
      <c r="D287" s="102"/>
      <c r="E287" s="17">
        <v>196</v>
      </c>
      <c r="F287" s="15">
        <f t="shared" ref="F287:F289" si="28">ROUND(E287/(E$286+E$287+E$288+E$289),3)</f>
        <v>0.53700000000000003</v>
      </c>
      <c r="K287" s="29"/>
      <c r="L287" s="30"/>
      <c r="M287" s="29"/>
    </row>
    <row r="288" spans="2:14" ht="15" customHeight="1" x14ac:dyDescent="0.15">
      <c r="C288" s="101" t="s">
        <v>38</v>
      </c>
      <c r="D288" s="102"/>
      <c r="E288" s="17">
        <v>32</v>
      </c>
      <c r="F288" s="15">
        <f t="shared" si="28"/>
        <v>8.7999999999999995E-2</v>
      </c>
      <c r="K288" s="29"/>
      <c r="L288" s="30"/>
      <c r="M288" s="29"/>
    </row>
    <row r="289" spans="1:13" ht="15" customHeight="1" x14ac:dyDescent="0.15">
      <c r="C289" s="101" t="s">
        <v>25</v>
      </c>
      <c r="D289" s="102"/>
      <c r="E289" s="17">
        <v>3</v>
      </c>
      <c r="F289" s="15">
        <f t="shared" si="28"/>
        <v>8.0000000000000002E-3</v>
      </c>
      <c r="K289" s="29"/>
      <c r="L289" s="30"/>
      <c r="M289" s="29"/>
    </row>
    <row r="290" spans="1:13" ht="15" customHeight="1" x14ac:dyDescent="0.15">
      <c r="C290" s="100" t="s">
        <v>62</v>
      </c>
      <c r="D290" s="99"/>
      <c r="E290" s="7">
        <f>SUM(E286:E289)</f>
        <v>365</v>
      </c>
      <c r="F290" s="15">
        <f>SUM(F286:F289)</f>
        <v>1</v>
      </c>
      <c r="K290" s="29"/>
      <c r="L290" s="30"/>
      <c r="M290" s="29"/>
    </row>
    <row r="291" spans="1:13" ht="15" customHeight="1" x14ac:dyDescent="0.15"/>
    <row r="292" spans="1:13" ht="15" customHeight="1" x14ac:dyDescent="0.15"/>
    <row r="293" spans="1:13" ht="15" customHeight="1" x14ac:dyDescent="0.15"/>
    <row r="294" spans="1:13" ht="15" customHeight="1" x14ac:dyDescent="0.15">
      <c r="A294" s="1" t="s">
        <v>172</v>
      </c>
      <c r="B294" s="50"/>
    </row>
    <row r="295" spans="1:13" ht="15" customHeight="1" x14ac:dyDescent="0.15">
      <c r="C295" s="100"/>
      <c r="D295" s="99"/>
      <c r="E295" s="100" t="s">
        <v>100</v>
      </c>
      <c r="F295" s="99"/>
      <c r="K295" s="29"/>
      <c r="L295" s="30"/>
      <c r="M295" s="29"/>
    </row>
    <row r="296" spans="1:13" ht="15" customHeight="1" x14ac:dyDescent="0.15">
      <c r="C296" s="101" t="s">
        <v>26</v>
      </c>
      <c r="D296" s="102"/>
      <c r="E296" s="17">
        <v>160</v>
      </c>
      <c r="F296" s="15">
        <f>ROUND(E296/(E$296+E$297+E$298+E$299),3)</f>
        <v>0.435</v>
      </c>
      <c r="K296" s="29"/>
      <c r="L296" s="30"/>
      <c r="M296" s="29"/>
    </row>
    <row r="297" spans="1:13" ht="15" customHeight="1" x14ac:dyDescent="0.15">
      <c r="C297" s="101" t="s">
        <v>37</v>
      </c>
      <c r="D297" s="102"/>
      <c r="E297" s="17">
        <v>180</v>
      </c>
      <c r="F297" s="15">
        <f t="shared" ref="F297:F299" si="29">ROUND(E297/(E$296+E$297+E$298+E$299),3)</f>
        <v>0.48899999999999999</v>
      </c>
      <c r="K297" s="29"/>
      <c r="L297" s="30"/>
      <c r="M297" s="29"/>
    </row>
    <row r="298" spans="1:13" ht="15" customHeight="1" x14ac:dyDescent="0.15">
      <c r="C298" s="101" t="s">
        <v>38</v>
      </c>
      <c r="D298" s="102"/>
      <c r="E298" s="17">
        <v>21</v>
      </c>
      <c r="F298" s="15">
        <f t="shared" si="29"/>
        <v>5.7000000000000002E-2</v>
      </c>
      <c r="K298" s="29"/>
      <c r="L298" s="30"/>
      <c r="M298" s="29"/>
    </row>
    <row r="299" spans="1:13" ht="15" customHeight="1" x14ac:dyDescent="0.15">
      <c r="C299" s="101" t="s">
        <v>25</v>
      </c>
      <c r="D299" s="102"/>
      <c r="E299" s="17">
        <v>7</v>
      </c>
      <c r="F299" s="15">
        <f t="shared" si="29"/>
        <v>1.9E-2</v>
      </c>
      <c r="K299" s="29"/>
      <c r="L299" s="30"/>
      <c r="M299" s="29"/>
    </row>
    <row r="300" spans="1:13" ht="15" customHeight="1" x14ac:dyDescent="0.15">
      <c r="C300" s="100" t="s">
        <v>62</v>
      </c>
      <c r="D300" s="99"/>
      <c r="E300" s="7">
        <f>SUM(E296:E299)</f>
        <v>368</v>
      </c>
      <c r="F300" s="15">
        <f>SUM(F296:F299)</f>
        <v>1</v>
      </c>
      <c r="K300" s="29"/>
      <c r="L300" s="30"/>
      <c r="M300" s="29"/>
    </row>
    <row r="301" spans="1:13" ht="15" customHeight="1" x14ac:dyDescent="0.15"/>
    <row r="302" spans="1:13" ht="15" customHeight="1" x14ac:dyDescent="0.15"/>
    <row r="303" spans="1:13" ht="15" customHeight="1" x14ac:dyDescent="0.15"/>
    <row r="304" spans="1:13" ht="15" customHeight="1" x14ac:dyDescent="0.15">
      <c r="A304" s="1" t="s">
        <v>173</v>
      </c>
      <c r="B304" s="50"/>
    </row>
    <row r="305" spans="1:14" ht="15" customHeight="1" x14ac:dyDescent="0.15">
      <c r="C305" s="100"/>
      <c r="D305" s="99"/>
      <c r="E305" s="100" t="s">
        <v>100</v>
      </c>
      <c r="F305" s="99"/>
      <c r="K305" s="29"/>
      <c r="L305" s="30"/>
      <c r="M305" s="29"/>
    </row>
    <row r="306" spans="1:14" ht="15" customHeight="1" x14ac:dyDescent="0.15">
      <c r="C306" s="101" t="s">
        <v>39</v>
      </c>
      <c r="D306" s="102"/>
      <c r="E306" s="17">
        <v>59</v>
      </c>
      <c r="F306" s="15">
        <f>ROUND(E306/(E$306+E$307+E$308+E$309+E$310),3)</f>
        <v>0.151</v>
      </c>
      <c r="K306" s="29"/>
      <c r="L306" s="30"/>
      <c r="M306" s="29"/>
    </row>
    <row r="307" spans="1:14" ht="15" customHeight="1" x14ac:dyDescent="0.15">
      <c r="C307" s="101" t="s">
        <v>24</v>
      </c>
      <c r="D307" s="102"/>
      <c r="E307" s="17">
        <v>110</v>
      </c>
      <c r="F307" s="15">
        <f t="shared" ref="F307:F310" si="30">ROUND(E307/(E$306+E$307+E$308+E$309+E$310),3)</f>
        <v>0.28100000000000003</v>
      </c>
      <c r="K307" s="29"/>
      <c r="L307" s="30"/>
      <c r="M307" s="29"/>
    </row>
    <row r="308" spans="1:14" ht="15" customHeight="1" x14ac:dyDescent="0.15">
      <c r="C308" s="101" t="s">
        <v>23</v>
      </c>
      <c r="D308" s="102"/>
      <c r="E308" s="17">
        <v>104</v>
      </c>
      <c r="F308" s="15">
        <f t="shared" si="30"/>
        <v>0.26600000000000001</v>
      </c>
      <c r="K308" s="29"/>
      <c r="L308" s="30"/>
      <c r="M308" s="29"/>
    </row>
    <row r="309" spans="1:14" ht="15" customHeight="1" x14ac:dyDescent="0.15">
      <c r="C309" s="129" t="s">
        <v>40</v>
      </c>
      <c r="D309" s="130"/>
      <c r="E309" s="17">
        <v>32</v>
      </c>
      <c r="F309" s="15">
        <f t="shared" si="30"/>
        <v>8.2000000000000003E-2</v>
      </c>
      <c r="K309" s="29"/>
      <c r="L309" s="30"/>
      <c r="M309" s="29"/>
    </row>
    <row r="310" spans="1:14" ht="15" customHeight="1" x14ac:dyDescent="0.15">
      <c r="C310" s="101" t="s">
        <v>41</v>
      </c>
      <c r="D310" s="102"/>
      <c r="E310" s="17">
        <v>86</v>
      </c>
      <c r="F310" s="15">
        <f t="shared" si="30"/>
        <v>0.22</v>
      </c>
      <c r="K310" s="29"/>
      <c r="L310" s="30"/>
      <c r="M310" s="29"/>
    </row>
    <row r="311" spans="1:14" ht="15" customHeight="1" x14ac:dyDescent="0.15">
      <c r="C311" s="100" t="s">
        <v>62</v>
      </c>
      <c r="D311" s="99"/>
      <c r="E311" s="7">
        <f>SUM(E306:E310)</f>
        <v>391</v>
      </c>
      <c r="F311" s="15">
        <f>SUM(F306:F310)</f>
        <v>1</v>
      </c>
      <c r="K311" s="29"/>
      <c r="L311" s="30"/>
      <c r="M311" s="29"/>
    </row>
    <row r="312" spans="1:14" ht="15" customHeight="1" x14ac:dyDescent="0.15"/>
    <row r="313" spans="1:14" ht="15" customHeight="1" x14ac:dyDescent="0.15"/>
    <row r="314" spans="1:14" ht="15" customHeight="1" x14ac:dyDescent="0.15">
      <c r="A314" s="1" t="s">
        <v>174</v>
      </c>
    </row>
    <row r="315" spans="1:14" ht="15" customHeight="1" x14ac:dyDescent="0.15">
      <c r="B315" s="1" t="s">
        <v>342</v>
      </c>
    </row>
    <row r="316" spans="1:14" ht="15" customHeight="1" x14ac:dyDescent="0.15">
      <c r="B316" s="17"/>
      <c r="C316" s="27"/>
      <c r="D316" s="27"/>
      <c r="E316" s="42"/>
      <c r="F316" s="100" t="s">
        <v>100</v>
      </c>
      <c r="G316" s="113"/>
      <c r="H316" s="98" t="s">
        <v>102</v>
      </c>
      <c r="I316" s="99"/>
      <c r="J316" s="113" t="s">
        <v>56</v>
      </c>
      <c r="K316" s="99"/>
    </row>
    <row r="317" spans="1:14" ht="15" customHeight="1" x14ac:dyDescent="0.15">
      <c r="B317" s="109" t="s">
        <v>81</v>
      </c>
      <c r="C317" s="110"/>
      <c r="D317" s="110"/>
      <c r="E317" s="111"/>
      <c r="F317" s="51">
        <v>41</v>
      </c>
      <c r="G317" s="25">
        <f>ROUND(F317/F$327,3)+0.001</f>
        <v>0.54</v>
      </c>
      <c r="H317" s="16">
        <v>36</v>
      </c>
      <c r="I317" s="15">
        <f>ROUND(H317/H$327,3)</f>
        <v>0.69199999999999995</v>
      </c>
      <c r="J317" s="27">
        <v>14</v>
      </c>
      <c r="K317" s="15">
        <f>ROUND(J317/J$327,3)</f>
        <v>0.124</v>
      </c>
      <c r="M317" s="1" t="s">
        <v>81</v>
      </c>
      <c r="N317" s="1">
        <v>0.54</v>
      </c>
    </row>
    <row r="318" spans="1:14" ht="15" customHeight="1" x14ac:dyDescent="0.15">
      <c r="B318" s="109" t="s">
        <v>78</v>
      </c>
      <c r="C318" s="110"/>
      <c r="D318" s="110"/>
      <c r="E318" s="111"/>
      <c r="F318" s="51">
        <v>12</v>
      </c>
      <c r="G318" s="25">
        <f t="shared" ref="G318:G324" si="31">ROUND(F318/F$327,3)</f>
        <v>0.158</v>
      </c>
      <c r="H318" s="16">
        <v>20</v>
      </c>
      <c r="I318" s="15">
        <f>ROUND(H318/H$327,3)</f>
        <v>0.38500000000000001</v>
      </c>
      <c r="J318" s="27">
        <v>35</v>
      </c>
      <c r="K318" s="15">
        <f>ROUND(J318/J$327,3)</f>
        <v>0.31</v>
      </c>
      <c r="M318" s="1" t="s">
        <v>78</v>
      </c>
      <c r="N318" s="1">
        <v>0.158</v>
      </c>
    </row>
    <row r="319" spans="1:14" ht="15" customHeight="1" x14ac:dyDescent="0.15">
      <c r="B319" s="109" t="s">
        <v>79</v>
      </c>
      <c r="C319" s="110"/>
      <c r="D319" s="110"/>
      <c r="E319" s="111"/>
      <c r="F319" s="29">
        <v>11</v>
      </c>
      <c r="G319" s="25">
        <f t="shared" si="31"/>
        <v>0.14499999999999999</v>
      </c>
      <c r="H319" s="16">
        <v>13</v>
      </c>
      <c r="I319" s="15">
        <f>ROUND(H319/H$327,3)</f>
        <v>0.25</v>
      </c>
      <c r="J319" s="27">
        <v>30</v>
      </c>
      <c r="K319" s="15">
        <f>ROUND(J319/J$327,3)+0.001</f>
        <v>0.26600000000000001</v>
      </c>
      <c r="M319" s="1" t="s">
        <v>79</v>
      </c>
      <c r="N319" s="1">
        <v>0.14499999999999999</v>
      </c>
    </row>
    <row r="320" spans="1:14" ht="15" customHeight="1" x14ac:dyDescent="0.15">
      <c r="B320" s="109" t="s">
        <v>80</v>
      </c>
      <c r="C320" s="110"/>
      <c r="D320" s="110"/>
      <c r="E320" s="111"/>
      <c r="F320" s="51">
        <v>7</v>
      </c>
      <c r="G320" s="25">
        <f t="shared" si="31"/>
        <v>9.1999999999999998E-2</v>
      </c>
      <c r="H320" s="16">
        <v>9</v>
      </c>
      <c r="I320" s="15">
        <f>ROUND(H320/H$327,3)</f>
        <v>0.17299999999999999</v>
      </c>
      <c r="J320" s="27">
        <v>17</v>
      </c>
      <c r="K320" s="15">
        <f>ROUND(J320/J$327,3)</f>
        <v>0.15</v>
      </c>
      <c r="M320" s="1" t="s">
        <v>80</v>
      </c>
      <c r="N320" s="1">
        <v>9.1999999999999998E-2</v>
      </c>
    </row>
    <row r="321" spans="2:14" ht="15" customHeight="1" x14ac:dyDescent="0.15">
      <c r="B321" s="109" t="s">
        <v>77</v>
      </c>
      <c r="C321" s="110"/>
      <c r="D321" s="110"/>
      <c r="E321" s="111"/>
      <c r="F321" s="51">
        <v>2</v>
      </c>
      <c r="G321" s="25">
        <f t="shared" si="31"/>
        <v>2.5999999999999999E-2</v>
      </c>
      <c r="H321" s="16">
        <v>5</v>
      </c>
      <c r="I321" s="15">
        <f>ROUND(H321/H$327,3)</f>
        <v>9.6000000000000002E-2</v>
      </c>
      <c r="J321" s="27">
        <v>10</v>
      </c>
      <c r="K321" s="15">
        <f>ROUND(J321/J$327,3)</f>
        <v>8.7999999999999995E-2</v>
      </c>
      <c r="M321" s="1" t="s">
        <v>77</v>
      </c>
      <c r="N321" s="1">
        <v>2.5999999999999999E-2</v>
      </c>
    </row>
    <row r="322" spans="2:14" ht="15" customHeight="1" x14ac:dyDescent="0.15">
      <c r="B322" s="109" t="s">
        <v>319</v>
      </c>
      <c r="C322" s="110"/>
      <c r="D322" s="110"/>
      <c r="E322" s="111"/>
      <c r="F322" s="52">
        <v>1</v>
      </c>
      <c r="G322" s="25">
        <f t="shared" si="31"/>
        <v>1.2999999999999999E-2</v>
      </c>
      <c r="H322" s="37" t="s">
        <v>175</v>
      </c>
      <c r="I322" s="53" t="s">
        <v>175</v>
      </c>
      <c r="J322" s="54" t="s">
        <v>175</v>
      </c>
      <c r="K322" s="38" t="s">
        <v>83</v>
      </c>
      <c r="M322" s="1" t="s">
        <v>22</v>
      </c>
      <c r="N322" s="1">
        <v>1.2999999999999999E-2</v>
      </c>
    </row>
    <row r="323" spans="2:14" ht="15" customHeight="1" x14ac:dyDescent="0.15">
      <c r="B323" s="109" t="s">
        <v>85</v>
      </c>
      <c r="C323" s="110"/>
      <c r="D323" s="110"/>
      <c r="E323" s="111"/>
      <c r="F323" s="51">
        <v>1</v>
      </c>
      <c r="G323" s="25">
        <f t="shared" si="31"/>
        <v>1.2999999999999999E-2</v>
      </c>
      <c r="H323" s="41">
        <v>1</v>
      </c>
      <c r="I323" s="15">
        <f>ROUND(H323/H$327,3)</f>
        <v>1.9E-2</v>
      </c>
      <c r="J323" s="51">
        <v>6</v>
      </c>
      <c r="K323" s="15">
        <f>ROUND(J323/J$327,3)</f>
        <v>5.2999999999999999E-2</v>
      </c>
      <c r="M323" s="1" t="s">
        <v>85</v>
      </c>
      <c r="N323" s="1">
        <v>1.2999999999999999E-2</v>
      </c>
    </row>
    <row r="324" spans="2:14" ht="15" customHeight="1" x14ac:dyDescent="0.15">
      <c r="B324" s="109" t="s">
        <v>86</v>
      </c>
      <c r="C324" s="110"/>
      <c r="D324" s="110"/>
      <c r="E324" s="111"/>
      <c r="F324" s="51">
        <v>1</v>
      </c>
      <c r="G324" s="25">
        <f t="shared" si="31"/>
        <v>1.2999999999999999E-2</v>
      </c>
      <c r="H324" s="55">
        <v>4</v>
      </c>
      <c r="I324" s="15">
        <f>ROUND(H324/H$327,3)</f>
        <v>7.6999999999999999E-2</v>
      </c>
      <c r="J324" s="54" t="s">
        <v>83</v>
      </c>
      <c r="K324" s="38" t="s">
        <v>83</v>
      </c>
      <c r="M324" s="1" t="s">
        <v>86</v>
      </c>
      <c r="N324" s="1">
        <v>1.2999999999999999E-2</v>
      </c>
    </row>
    <row r="325" spans="2:14" ht="15" customHeight="1" x14ac:dyDescent="0.15">
      <c r="B325" s="109" t="s">
        <v>82</v>
      </c>
      <c r="C325" s="110"/>
      <c r="D325" s="110"/>
      <c r="E325" s="111"/>
      <c r="F325" s="56" t="s">
        <v>83</v>
      </c>
      <c r="G325" s="57" t="s">
        <v>83</v>
      </c>
      <c r="H325" s="37" t="s">
        <v>175</v>
      </c>
      <c r="I325" s="53" t="s">
        <v>175</v>
      </c>
      <c r="J325" s="27">
        <v>8</v>
      </c>
      <c r="K325" s="15">
        <f>ROUND(J325/J$327,3)</f>
        <v>7.0999999999999994E-2</v>
      </c>
    </row>
    <row r="326" spans="2:14" ht="15" customHeight="1" x14ac:dyDescent="0.15">
      <c r="B326" s="109" t="s">
        <v>84</v>
      </c>
      <c r="C326" s="110"/>
      <c r="D326" s="110"/>
      <c r="E326" s="111"/>
      <c r="F326" s="56" t="s">
        <v>83</v>
      </c>
      <c r="G326" s="57" t="s">
        <v>83</v>
      </c>
      <c r="H326" s="37" t="s">
        <v>175</v>
      </c>
      <c r="I326" s="53" t="s">
        <v>175</v>
      </c>
      <c r="J326" s="27">
        <v>7</v>
      </c>
      <c r="K326" s="15">
        <f>ROUND(J326/J$327,3)</f>
        <v>6.2E-2</v>
      </c>
    </row>
    <row r="327" spans="2:14" ht="15" customHeight="1" x14ac:dyDescent="0.15">
      <c r="B327" s="101" t="s">
        <v>62</v>
      </c>
      <c r="C327" s="125"/>
      <c r="D327" s="125"/>
      <c r="E327" s="102"/>
      <c r="F327" s="17">
        <f>SUM(F317:F326)</f>
        <v>76</v>
      </c>
      <c r="G327" s="25">
        <f>SUM(G317:G326)</f>
        <v>1</v>
      </c>
      <c r="H327" s="41">
        <f>SUM(H318:H326)</f>
        <v>52</v>
      </c>
      <c r="I327" s="25">
        <f>SUM(I318:I326)</f>
        <v>1</v>
      </c>
      <c r="J327" s="51">
        <f>SUM(J318:J326)</f>
        <v>113</v>
      </c>
      <c r="K327" s="25">
        <f>SUM(K318:K326)</f>
        <v>1</v>
      </c>
    </row>
    <row r="328" spans="2:14" ht="15" customHeight="1" x14ac:dyDescent="0.15">
      <c r="F328" s="29"/>
      <c r="G328" s="58"/>
      <c r="H328" s="29"/>
    </row>
    <row r="329" spans="2:14" ht="15" customHeight="1" x14ac:dyDescent="0.15">
      <c r="B329" s="1" t="s">
        <v>343</v>
      </c>
      <c r="F329" s="29"/>
      <c r="G329" s="58"/>
      <c r="H329" s="29"/>
    </row>
    <row r="330" spans="2:14" ht="15" customHeight="1" x14ac:dyDescent="0.15">
      <c r="B330" s="17"/>
      <c r="C330" s="27"/>
      <c r="D330" s="27"/>
      <c r="E330" s="42"/>
      <c r="F330" s="100" t="s">
        <v>100</v>
      </c>
      <c r="G330" s="113"/>
      <c r="H330" s="98" t="s">
        <v>102</v>
      </c>
      <c r="I330" s="99"/>
      <c r="J330" s="100" t="s">
        <v>56</v>
      </c>
      <c r="K330" s="99"/>
    </row>
    <row r="331" spans="2:14" ht="15" customHeight="1" x14ac:dyDescent="0.15">
      <c r="B331" s="109" t="s">
        <v>81</v>
      </c>
      <c r="C331" s="110"/>
      <c r="D331" s="110"/>
      <c r="E331" s="111"/>
      <c r="F331" s="19">
        <v>128</v>
      </c>
      <c r="G331" s="20">
        <f t="shared" ref="G331:G338" si="32">ROUND(F331/F$341,3)</f>
        <v>0.42499999999999999</v>
      </c>
      <c r="H331" s="16">
        <v>108</v>
      </c>
      <c r="I331" s="15">
        <f>ROUND(H331/H$341,3)</f>
        <v>0.40600000000000003</v>
      </c>
      <c r="J331" s="17">
        <v>44</v>
      </c>
      <c r="K331" s="15">
        <f>ROUND(J331/J$341,3)</f>
        <v>0.29299999999999998</v>
      </c>
    </row>
    <row r="332" spans="2:14" ht="15" customHeight="1" x14ac:dyDescent="0.15">
      <c r="B332" s="109" t="s">
        <v>79</v>
      </c>
      <c r="C332" s="110"/>
      <c r="D332" s="110"/>
      <c r="E332" s="111"/>
      <c r="F332" s="59">
        <v>60</v>
      </c>
      <c r="G332" s="20">
        <f t="shared" si="32"/>
        <v>0.19900000000000001</v>
      </c>
      <c r="H332" s="16">
        <v>71</v>
      </c>
      <c r="I332" s="15">
        <f>ROUND(H332/H$341,3)</f>
        <v>0.26700000000000002</v>
      </c>
      <c r="J332" s="17">
        <v>24</v>
      </c>
      <c r="K332" s="15">
        <f>ROUND(J332/J$341,3)</f>
        <v>0.16</v>
      </c>
    </row>
    <row r="333" spans="2:14" ht="15" customHeight="1" x14ac:dyDescent="0.15">
      <c r="B333" s="109" t="s">
        <v>78</v>
      </c>
      <c r="C333" s="110"/>
      <c r="D333" s="110"/>
      <c r="E333" s="111"/>
      <c r="F333" s="19">
        <v>38</v>
      </c>
      <c r="G333" s="20">
        <f t="shared" si="32"/>
        <v>0.126</v>
      </c>
      <c r="H333" s="16">
        <v>22</v>
      </c>
      <c r="I333" s="15">
        <f>ROUND(H333/H$341,3)</f>
        <v>8.3000000000000004E-2</v>
      </c>
      <c r="J333" s="17">
        <v>19</v>
      </c>
      <c r="K333" s="15">
        <f>ROUND(J333/J$341,3)</f>
        <v>0.127</v>
      </c>
    </row>
    <row r="334" spans="2:14" ht="15" customHeight="1" x14ac:dyDescent="0.15">
      <c r="B334" s="109" t="s">
        <v>77</v>
      </c>
      <c r="C334" s="110"/>
      <c r="D334" s="110"/>
      <c r="E334" s="111"/>
      <c r="F334" s="19">
        <v>24</v>
      </c>
      <c r="G334" s="20">
        <f t="shared" si="32"/>
        <v>0.08</v>
      </c>
      <c r="H334" s="16">
        <v>32</v>
      </c>
      <c r="I334" s="15">
        <f>ROUND(H334/H$341,3)</f>
        <v>0.12</v>
      </c>
      <c r="J334" s="17">
        <v>23</v>
      </c>
      <c r="K334" s="15">
        <f>ROUND(J334/J$341,3)</f>
        <v>0.153</v>
      </c>
    </row>
    <row r="335" spans="2:14" ht="15" customHeight="1" x14ac:dyDescent="0.15">
      <c r="B335" s="109" t="s">
        <v>80</v>
      </c>
      <c r="C335" s="110"/>
      <c r="D335" s="110"/>
      <c r="E335" s="111"/>
      <c r="F335" s="19">
        <v>19</v>
      </c>
      <c r="G335" s="20">
        <f t="shared" si="32"/>
        <v>6.3E-2</v>
      </c>
      <c r="H335" s="16">
        <v>19</v>
      </c>
      <c r="I335" s="15">
        <f>ROUND(H335/H$341,3)</f>
        <v>7.0999999999999994E-2</v>
      </c>
      <c r="J335" s="17">
        <v>20</v>
      </c>
      <c r="K335" s="15">
        <f>ROUND(J335/J$341,3)</f>
        <v>0.13300000000000001</v>
      </c>
    </row>
    <row r="336" spans="2:14" ht="15" customHeight="1" x14ac:dyDescent="0.15">
      <c r="B336" s="109" t="s">
        <v>319</v>
      </c>
      <c r="C336" s="110"/>
      <c r="D336" s="110"/>
      <c r="E336" s="111"/>
      <c r="F336" s="60">
        <v>15</v>
      </c>
      <c r="G336" s="20">
        <f t="shared" si="32"/>
        <v>0.05</v>
      </c>
      <c r="H336" s="37" t="s">
        <v>175</v>
      </c>
      <c r="I336" s="53" t="s">
        <v>175</v>
      </c>
      <c r="J336" s="54" t="s">
        <v>175</v>
      </c>
      <c r="K336" s="38" t="s">
        <v>83</v>
      </c>
    </row>
    <row r="337" spans="2:11" ht="15" customHeight="1" x14ac:dyDescent="0.15">
      <c r="B337" s="109" t="s">
        <v>85</v>
      </c>
      <c r="C337" s="110"/>
      <c r="D337" s="110"/>
      <c r="E337" s="111"/>
      <c r="F337" s="19">
        <v>3</v>
      </c>
      <c r="G337" s="20">
        <f t="shared" si="32"/>
        <v>0.01</v>
      </c>
      <c r="H337" s="61">
        <v>0</v>
      </c>
      <c r="I337" s="15">
        <f>ROUND(H337/H$341,3)</f>
        <v>0</v>
      </c>
      <c r="J337" s="62">
        <v>0</v>
      </c>
      <c r="K337" s="15">
        <f>ROUND(J337/J$341,3)</f>
        <v>0</v>
      </c>
    </row>
    <row r="338" spans="2:11" ht="15" customHeight="1" x14ac:dyDescent="0.15">
      <c r="B338" s="109" t="s">
        <v>86</v>
      </c>
      <c r="C338" s="110"/>
      <c r="D338" s="110"/>
      <c r="E338" s="111"/>
      <c r="F338" s="19">
        <v>14</v>
      </c>
      <c r="G338" s="20">
        <f t="shared" si="32"/>
        <v>4.7E-2</v>
      </c>
      <c r="H338" s="61">
        <v>14</v>
      </c>
      <c r="I338" s="15">
        <f>ROUND(H338/H$341,3)</f>
        <v>5.2999999999999999E-2</v>
      </c>
      <c r="J338" s="54" t="s">
        <v>175</v>
      </c>
      <c r="K338" s="38" t="s">
        <v>83</v>
      </c>
    </row>
    <row r="339" spans="2:11" ht="15" customHeight="1" x14ac:dyDescent="0.15">
      <c r="B339" s="109" t="s">
        <v>87</v>
      </c>
      <c r="C339" s="110"/>
      <c r="D339" s="110"/>
      <c r="E339" s="111"/>
      <c r="F339" s="63" t="s">
        <v>83</v>
      </c>
      <c r="G339" s="64" t="s">
        <v>83</v>
      </c>
      <c r="H339" s="37" t="s">
        <v>175</v>
      </c>
      <c r="I339" s="53" t="s">
        <v>175</v>
      </c>
      <c r="J339" s="17">
        <v>13</v>
      </c>
      <c r="K339" s="15">
        <f>ROUND(J339/J$341,3)</f>
        <v>8.6999999999999994E-2</v>
      </c>
    </row>
    <row r="340" spans="2:11" ht="15" customHeight="1" x14ac:dyDescent="0.15">
      <c r="B340" s="109" t="s">
        <v>88</v>
      </c>
      <c r="C340" s="110"/>
      <c r="D340" s="110"/>
      <c r="E340" s="111"/>
      <c r="F340" s="24" t="s">
        <v>83</v>
      </c>
      <c r="G340" s="64" t="s">
        <v>83</v>
      </c>
      <c r="H340" s="65" t="s">
        <v>175</v>
      </c>
      <c r="I340" s="66" t="s">
        <v>175</v>
      </c>
      <c r="J340" s="19">
        <v>7</v>
      </c>
      <c r="K340" s="15">
        <f>ROUND(J340/J$341,3)</f>
        <v>4.7E-2</v>
      </c>
    </row>
    <row r="341" spans="2:11" ht="15" customHeight="1" x14ac:dyDescent="0.15">
      <c r="B341" s="100" t="s">
        <v>62</v>
      </c>
      <c r="C341" s="113"/>
      <c r="D341" s="113"/>
      <c r="E341" s="113"/>
      <c r="F341" s="17">
        <f>SUM(F331:F340)</f>
        <v>301</v>
      </c>
      <c r="G341" s="20">
        <f>SUM(G331:G340)</f>
        <v>1</v>
      </c>
      <c r="H341" s="41">
        <f>SUM(H330:H340)</f>
        <v>266</v>
      </c>
      <c r="I341" s="25">
        <f>SUM(I331:I340)</f>
        <v>1</v>
      </c>
      <c r="J341" s="19">
        <f>SUM(J330:J340)</f>
        <v>150</v>
      </c>
      <c r="K341" s="15">
        <f>SUM(K331:K340)</f>
        <v>1</v>
      </c>
    </row>
    <row r="342" spans="2:11" ht="15" customHeight="1" x14ac:dyDescent="0.15"/>
    <row r="343" spans="2:11" ht="15" customHeight="1" x14ac:dyDescent="0.15">
      <c r="C343" s="1" t="s">
        <v>350</v>
      </c>
      <c r="H343" s="1" t="s">
        <v>351</v>
      </c>
    </row>
    <row r="344" spans="2:11" ht="15" customHeight="1" x14ac:dyDescent="0.15"/>
    <row r="345" spans="2:11" ht="15" customHeight="1" x14ac:dyDescent="0.15"/>
    <row r="346" spans="2:11" ht="15" customHeight="1" x14ac:dyDescent="0.15"/>
    <row r="347" spans="2:11" ht="15" customHeight="1" x14ac:dyDescent="0.15"/>
    <row r="348" spans="2:11" ht="15" customHeight="1" x14ac:dyDescent="0.15"/>
    <row r="349" spans="2:11" ht="15" customHeight="1" x14ac:dyDescent="0.15"/>
    <row r="350" spans="2:11" ht="15" customHeight="1" x14ac:dyDescent="0.15"/>
    <row r="351" spans="2:11" ht="15" customHeight="1" x14ac:dyDescent="0.15"/>
    <row r="352" spans="2:11" ht="15" customHeight="1" x14ac:dyDescent="0.15"/>
    <row r="353" spans="1:9" ht="15" customHeight="1" x14ac:dyDescent="0.15"/>
    <row r="354" spans="1:9" ht="15" customHeight="1" x14ac:dyDescent="0.15"/>
    <row r="355" spans="1:9" ht="15" customHeight="1" x14ac:dyDescent="0.15"/>
    <row r="356" spans="1:9" ht="15" customHeight="1" x14ac:dyDescent="0.15"/>
    <row r="357" spans="1:9" ht="15" customHeight="1" x14ac:dyDescent="0.15"/>
    <row r="358" spans="1:9" ht="15" customHeight="1" x14ac:dyDescent="0.15"/>
    <row r="359" spans="1:9" ht="15" customHeight="1" x14ac:dyDescent="0.15"/>
    <row r="360" spans="1:9" ht="15" customHeight="1" x14ac:dyDescent="0.15"/>
    <row r="361" spans="1:9" ht="15" customHeight="1" x14ac:dyDescent="0.15">
      <c r="A361" s="1" t="s">
        <v>179</v>
      </c>
    </row>
    <row r="362" spans="1:9" ht="15" customHeight="1" x14ac:dyDescent="0.15">
      <c r="B362" s="100"/>
      <c r="C362" s="99"/>
      <c r="D362" s="100" t="s">
        <v>100</v>
      </c>
      <c r="E362" s="113"/>
      <c r="F362" s="98" t="s">
        <v>102</v>
      </c>
      <c r="G362" s="99"/>
      <c r="H362" s="100" t="s">
        <v>56</v>
      </c>
      <c r="I362" s="99"/>
    </row>
    <row r="363" spans="1:9" ht="15" customHeight="1" x14ac:dyDescent="0.15">
      <c r="B363" s="101" t="s">
        <v>176</v>
      </c>
      <c r="C363" s="102"/>
      <c r="D363" s="17">
        <v>167</v>
      </c>
      <c r="E363" s="36">
        <f>ROUND(D363/D$366,3)</f>
        <v>0.45400000000000001</v>
      </c>
      <c r="F363" s="16">
        <v>125</v>
      </c>
      <c r="G363" s="15">
        <v>0.35199999999999998</v>
      </c>
      <c r="H363" s="17">
        <v>96</v>
      </c>
      <c r="I363" s="15">
        <v>0.34300000000000003</v>
      </c>
    </row>
    <row r="364" spans="1:9" ht="15" customHeight="1" x14ac:dyDescent="0.15">
      <c r="B364" s="101" t="s">
        <v>177</v>
      </c>
      <c r="C364" s="102"/>
      <c r="D364" s="17">
        <v>201</v>
      </c>
      <c r="E364" s="36">
        <f>ROUND(D364/D$366,3)</f>
        <v>0.54600000000000004</v>
      </c>
      <c r="F364" s="16">
        <v>230</v>
      </c>
      <c r="G364" s="15">
        <v>0.64800000000000002</v>
      </c>
      <c r="H364" s="17">
        <v>183</v>
      </c>
      <c r="I364" s="15">
        <v>0.65400000000000003</v>
      </c>
    </row>
    <row r="365" spans="1:9" ht="15" customHeight="1" x14ac:dyDescent="0.15">
      <c r="B365" s="101" t="s">
        <v>74</v>
      </c>
      <c r="C365" s="102"/>
      <c r="D365" s="17">
        <v>0</v>
      </c>
      <c r="E365" s="36">
        <f>ROUND(D365/D$366,3)</f>
        <v>0</v>
      </c>
      <c r="F365" s="16">
        <v>0</v>
      </c>
      <c r="G365" s="15">
        <v>0</v>
      </c>
      <c r="H365" s="17">
        <v>1</v>
      </c>
      <c r="I365" s="15">
        <v>4.0000000000000001E-3</v>
      </c>
    </row>
    <row r="366" spans="1:9" ht="15" customHeight="1" x14ac:dyDescent="0.15">
      <c r="B366" s="100" t="s">
        <v>62</v>
      </c>
      <c r="C366" s="99"/>
      <c r="D366" s="17">
        <f>SUM(D363:D365)</f>
        <v>368</v>
      </c>
      <c r="E366" s="20">
        <f>SUM(E363:E365)</f>
        <v>1</v>
      </c>
      <c r="F366" s="41">
        <v>355</v>
      </c>
      <c r="G366" s="25">
        <v>1</v>
      </c>
      <c r="H366" s="19">
        <v>280</v>
      </c>
      <c r="I366" s="15">
        <v>1</v>
      </c>
    </row>
    <row r="367" spans="1:9" ht="15" customHeight="1" x14ac:dyDescent="0.15"/>
    <row r="368" spans="1:9" ht="15" customHeight="1" x14ac:dyDescent="0.15"/>
    <row r="369" spans="1:14" ht="15" customHeight="1" x14ac:dyDescent="0.15">
      <c r="A369" s="1" t="s">
        <v>328</v>
      </c>
    </row>
    <row r="370" spans="1:14" ht="15" customHeight="1" x14ac:dyDescent="0.15">
      <c r="B370" s="100"/>
      <c r="C370" s="99"/>
      <c r="D370" s="100" t="s">
        <v>100</v>
      </c>
      <c r="E370" s="113"/>
      <c r="F370" s="98" t="s">
        <v>102</v>
      </c>
      <c r="G370" s="99"/>
      <c r="H370" s="100" t="s">
        <v>56</v>
      </c>
      <c r="I370" s="99"/>
      <c r="K370" s="67"/>
    </row>
    <row r="371" spans="1:14" ht="15" customHeight="1" x14ac:dyDescent="0.15">
      <c r="B371" s="101" t="s">
        <v>182</v>
      </c>
      <c r="C371" s="102"/>
      <c r="D371" s="17">
        <v>151</v>
      </c>
      <c r="E371" s="36">
        <f>ROUND(D371/D$377,3)</f>
        <v>0.91500000000000004</v>
      </c>
      <c r="F371" s="16">
        <v>115</v>
      </c>
      <c r="G371" s="15">
        <v>0.92</v>
      </c>
      <c r="H371" s="17">
        <v>91</v>
      </c>
      <c r="I371" s="15">
        <v>0.94799999999999995</v>
      </c>
      <c r="K371" s="67"/>
    </row>
    <row r="372" spans="1:14" ht="15" customHeight="1" x14ac:dyDescent="0.15">
      <c r="B372" s="101" t="s">
        <v>183</v>
      </c>
      <c r="C372" s="102"/>
      <c r="D372" s="17">
        <v>13</v>
      </c>
      <c r="E372" s="36">
        <f>ROUND(D372/D$377,3)</f>
        <v>7.9000000000000001E-2</v>
      </c>
      <c r="F372" s="16">
        <v>5</v>
      </c>
      <c r="G372" s="15">
        <v>0.04</v>
      </c>
      <c r="H372" s="17">
        <v>4</v>
      </c>
      <c r="I372" s="15">
        <v>4.2000000000000003E-2</v>
      </c>
    </row>
    <row r="373" spans="1:14" ht="15" customHeight="1" x14ac:dyDescent="0.15">
      <c r="B373" s="101" t="s">
        <v>184</v>
      </c>
      <c r="C373" s="102"/>
      <c r="D373" s="17">
        <v>0</v>
      </c>
      <c r="E373" s="36">
        <f>ROUND(D373/D$377,3)</f>
        <v>0</v>
      </c>
      <c r="F373" s="16">
        <v>0</v>
      </c>
      <c r="G373" s="15">
        <v>0</v>
      </c>
      <c r="H373" s="17">
        <v>1</v>
      </c>
      <c r="I373" s="15">
        <v>0.01</v>
      </c>
    </row>
    <row r="374" spans="1:14" ht="15" customHeight="1" x14ac:dyDescent="0.15">
      <c r="B374" s="101" t="s">
        <v>181</v>
      </c>
      <c r="C374" s="102"/>
      <c r="D374" s="17">
        <v>0</v>
      </c>
      <c r="E374" s="36">
        <f>ROUND(D374/D$377,3)</f>
        <v>0</v>
      </c>
      <c r="F374" s="37" t="s">
        <v>178</v>
      </c>
      <c r="G374" s="38" t="s">
        <v>180</v>
      </c>
      <c r="H374" s="31" t="s">
        <v>178</v>
      </c>
      <c r="I374" s="38" t="s">
        <v>180</v>
      </c>
    </row>
    <row r="375" spans="1:14" ht="15" customHeight="1" x14ac:dyDescent="0.15">
      <c r="B375" s="101" t="s">
        <v>86</v>
      </c>
      <c r="C375" s="102"/>
      <c r="D375" s="7">
        <v>1</v>
      </c>
      <c r="E375" s="36">
        <f>ROUND(D375/D$377,3)</f>
        <v>6.0000000000000001E-3</v>
      </c>
      <c r="F375" s="68">
        <v>5</v>
      </c>
      <c r="G375" s="15">
        <v>0.04</v>
      </c>
      <c r="H375" s="31" t="s">
        <v>178</v>
      </c>
      <c r="I375" s="38" t="s">
        <v>180</v>
      </c>
    </row>
    <row r="376" spans="1:14" ht="15" customHeight="1" x14ac:dyDescent="0.15">
      <c r="B376" s="101" t="s">
        <v>74</v>
      </c>
      <c r="C376" s="102"/>
      <c r="D376" s="31" t="s">
        <v>178</v>
      </c>
      <c r="E376" s="38" t="s">
        <v>180</v>
      </c>
      <c r="F376" s="68">
        <v>0</v>
      </c>
      <c r="G376" s="36">
        <v>0</v>
      </c>
      <c r="H376" s="31" t="s">
        <v>178</v>
      </c>
      <c r="I376" s="38" t="s">
        <v>180</v>
      </c>
    </row>
    <row r="377" spans="1:14" ht="15" customHeight="1" x14ac:dyDescent="0.15">
      <c r="B377" s="100" t="s">
        <v>62</v>
      </c>
      <c r="C377" s="99"/>
      <c r="D377" s="17">
        <f t="shared" ref="D377:I377" si="33">SUM(D371:D376)</f>
        <v>165</v>
      </c>
      <c r="E377" s="20">
        <f t="shared" si="33"/>
        <v>1</v>
      </c>
      <c r="F377" s="41">
        <f t="shared" si="33"/>
        <v>125</v>
      </c>
      <c r="G377" s="25">
        <f t="shared" si="33"/>
        <v>1</v>
      </c>
      <c r="H377" s="19">
        <f t="shared" si="33"/>
        <v>96</v>
      </c>
      <c r="I377" s="15">
        <f t="shared" si="33"/>
        <v>1</v>
      </c>
    </row>
    <row r="378" spans="1:14" ht="15" customHeight="1" x14ac:dyDescent="0.15">
      <c r="H378" s="29"/>
      <c r="I378" s="58"/>
      <c r="J378" s="29"/>
    </row>
    <row r="379" spans="1:14" ht="15" customHeight="1" x14ac:dyDescent="0.15"/>
    <row r="380" spans="1:14" ht="15" customHeight="1" x14ac:dyDescent="0.15">
      <c r="A380" s="1" t="s">
        <v>187</v>
      </c>
      <c r="B380" s="50"/>
    </row>
    <row r="381" spans="1:14" ht="15" customHeight="1" x14ac:dyDescent="0.15">
      <c r="B381" s="100"/>
      <c r="C381" s="113"/>
      <c r="D381" s="99"/>
      <c r="E381" s="100" t="s">
        <v>100</v>
      </c>
      <c r="F381" s="99"/>
      <c r="K381" s="29"/>
      <c r="L381" s="30"/>
      <c r="M381" s="29"/>
    </row>
    <row r="382" spans="1:14" ht="15" customHeight="1" x14ac:dyDescent="0.15">
      <c r="B382" s="101" t="s">
        <v>21</v>
      </c>
      <c r="C382" s="125"/>
      <c r="D382" s="102"/>
      <c r="E382" s="17">
        <v>16</v>
      </c>
      <c r="F382" s="15">
        <f>ROUND(E382/(E$382+E$383+E$384+E$385),3)</f>
        <v>9.6000000000000002E-2</v>
      </c>
      <c r="K382" s="29"/>
      <c r="L382" s="30"/>
      <c r="M382" s="29" t="s">
        <v>21</v>
      </c>
      <c r="N382" s="1">
        <v>9.6000000000000002E-2</v>
      </c>
    </row>
    <row r="383" spans="1:14" ht="15" customHeight="1" x14ac:dyDescent="0.15">
      <c r="B383" s="101" t="s">
        <v>20</v>
      </c>
      <c r="C383" s="125"/>
      <c r="D383" s="102"/>
      <c r="E383" s="17">
        <v>5</v>
      </c>
      <c r="F383" s="15">
        <f>ROUND(E383/(E$382+E$383+E$384+E$385),3)+0.001</f>
        <v>3.1E-2</v>
      </c>
      <c r="K383" s="29"/>
      <c r="L383" s="30"/>
      <c r="M383" s="29" t="s">
        <v>20</v>
      </c>
      <c r="N383" s="1">
        <v>3.1E-2</v>
      </c>
    </row>
    <row r="384" spans="1:14" ht="15" customHeight="1" x14ac:dyDescent="0.15">
      <c r="B384" s="101" t="s">
        <v>185</v>
      </c>
      <c r="C384" s="125"/>
      <c r="D384" s="102"/>
      <c r="E384" s="17">
        <v>129</v>
      </c>
      <c r="F384" s="15">
        <f t="shared" ref="F384:F385" si="34">ROUND(E384/(E$382+E$383+E$384+E$385),3)</f>
        <v>0.77700000000000002</v>
      </c>
      <c r="K384" s="29"/>
      <c r="L384" s="30"/>
      <c r="M384" s="29" t="s">
        <v>185</v>
      </c>
      <c r="N384" s="1">
        <v>0.77700000000000002</v>
      </c>
    </row>
    <row r="385" spans="1:14" ht="15" customHeight="1" x14ac:dyDescent="0.15">
      <c r="B385" s="101" t="s">
        <v>19</v>
      </c>
      <c r="C385" s="125"/>
      <c r="D385" s="102"/>
      <c r="E385" s="17">
        <v>16</v>
      </c>
      <c r="F385" s="15">
        <f t="shared" si="34"/>
        <v>9.6000000000000002E-2</v>
      </c>
      <c r="K385" s="29"/>
      <c r="L385" s="30"/>
      <c r="M385" s="29" t="s">
        <v>19</v>
      </c>
      <c r="N385" s="1">
        <v>9.6000000000000002E-2</v>
      </c>
    </row>
    <row r="386" spans="1:14" ht="15" customHeight="1" x14ac:dyDescent="0.15">
      <c r="B386" s="100" t="s">
        <v>62</v>
      </c>
      <c r="C386" s="113"/>
      <c r="D386" s="99"/>
      <c r="E386" s="7">
        <f>SUM(E382:E385)</f>
        <v>166</v>
      </c>
      <c r="F386" s="15">
        <f>SUM(F382:F385)</f>
        <v>1</v>
      </c>
      <c r="K386" s="29"/>
      <c r="L386" s="30"/>
      <c r="M386" s="29"/>
    </row>
    <row r="387" spans="1:14" ht="15" customHeight="1" x14ac:dyDescent="0.15"/>
    <row r="388" spans="1:14" ht="15" customHeight="1" x14ac:dyDescent="0.15"/>
    <row r="389" spans="1:14" ht="15" customHeight="1" x14ac:dyDescent="0.15"/>
    <row r="390" spans="1:14" ht="15" customHeight="1" x14ac:dyDescent="0.15">
      <c r="A390" s="1" t="s">
        <v>186</v>
      </c>
      <c r="B390" s="50"/>
    </row>
    <row r="391" spans="1:14" ht="15" customHeight="1" x14ac:dyDescent="0.15">
      <c r="B391" s="101"/>
      <c r="C391" s="125"/>
      <c r="D391" s="102"/>
      <c r="E391" s="100" t="s">
        <v>100</v>
      </c>
      <c r="F391" s="99"/>
      <c r="K391" s="29"/>
      <c r="L391" s="30"/>
      <c r="M391" s="29"/>
    </row>
    <row r="392" spans="1:14" ht="15" customHeight="1" x14ac:dyDescent="0.15">
      <c r="B392" s="101" t="s">
        <v>188</v>
      </c>
      <c r="C392" s="125"/>
      <c r="D392" s="102"/>
      <c r="E392" s="17">
        <v>29</v>
      </c>
      <c r="F392" s="15">
        <f>ROUND(E392/(E$392+E$393+E$394+E$395),3)</f>
        <v>0.17499999999999999</v>
      </c>
      <c r="K392" s="29"/>
      <c r="L392" s="30"/>
      <c r="M392" s="29" t="s">
        <v>188</v>
      </c>
      <c r="N392" s="1">
        <v>0.17499999999999999</v>
      </c>
    </row>
    <row r="393" spans="1:14" ht="15" customHeight="1" x14ac:dyDescent="0.15">
      <c r="B393" s="101" t="s">
        <v>42</v>
      </c>
      <c r="C393" s="125"/>
      <c r="D393" s="102"/>
      <c r="E393" s="17">
        <v>104</v>
      </c>
      <c r="F393" s="15">
        <f>ROUND(E393/(E$392+E$393+E$394+E$395),3)-0.001</f>
        <v>0.626</v>
      </c>
      <c r="K393" s="29"/>
      <c r="L393" s="30"/>
      <c r="M393" s="29" t="s">
        <v>42</v>
      </c>
      <c r="N393" s="1">
        <v>0.626</v>
      </c>
    </row>
    <row r="394" spans="1:14" ht="15" customHeight="1" x14ac:dyDescent="0.15">
      <c r="B394" s="101" t="s">
        <v>18</v>
      </c>
      <c r="C394" s="125"/>
      <c r="D394" s="102"/>
      <c r="E394" s="17">
        <v>33</v>
      </c>
      <c r="F394" s="15">
        <f t="shared" ref="F394:F395" si="35">ROUND(E394/(E$392+E$393+E$394+E$395),3)</f>
        <v>0.19900000000000001</v>
      </c>
      <c r="K394" s="29"/>
      <c r="L394" s="30"/>
      <c r="M394" s="29" t="s">
        <v>18</v>
      </c>
      <c r="N394" s="1">
        <v>0.19900000000000001</v>
      </c>
    </row>
    <row r="395" spans="1:14" ht="15" customHeight="1" x14ac:dyDescent="0.15">
      <c r="B395" s="101" t="s">
        <v>0</v>
      </c>
      <c r="C395" s="125"/>
      <c r="D395" s="102"/>
      <c r="E395" s="17">
        <v>0</v>
      </c>
      <c r="F395" s="15">
        <f t="shared" si="35"/>
        <v>0</v>
      </c>
      <c r="K395" s="29"/>
      <c r="L395" s="30"/>
      <c r="M395" s="29" t="s">
        <v>0</v>
      </c>
      <c r="N395" s="1">
        <v>0</v>
      </c>
    </row>
    <row r="396" spans="1:14" ht="15" customHeight="1" x14ac:dyDescent="0.15">
      <c r="B396" s="101" t="s">
        <v>62</v>
      </c>
      <c r="C396" s="125"/>
      <c r="D396" s="102"/>
      <c r="E396" s="7">
        <f>SUM(E392:E395)</f>
        <v>166</v>
      </c>
      <c r="F396" s="15">
        <f>SUM(F392:F395)</f>
        <v>1</v>
      </c>
      <c r="K396" s="29"/>
      <c r="L396" s="30"/>
      <c r="M396" s="29"/>
    </row>
    <row r="397" spans="1:14" ht="15" customHeight="1" x14ac:dyDescent="0.15"/>
    <row r="398" spans="1:14" ht="15" customHeight="1" x14ac:dyDescent="0.15"/>
    <row r="399" spans="1:14" ht="15" customHeight="1" x14ac:dyDescent="0.15"/>
    <row r="400" spans="1:14" ht="15" customHeight="1" x14ac:dyDescent="0.15">
      <c r="A400" s="1" t="s">
        <v>329</v>
      </c>
      <c r="B400" s="50"/>
    </row>
    <row r="401" spans="1:14" ht="15" customHeight="1" x14ac:dyDescent="0.15">
      <c r="B401" s="101"/>
      <c r="C401" s="125"/>
      <c r="D401" s="102"/>
      <c r="E401" s="100" t="s">
        <v>100</v>
      </c>
      <c r="F401" s="99"/>
      <c r="K401" s="29"/>
      <c r="L401" s="30"/>
      <c r="M401" s="29"/>
    </row>
    <row r="402" spans="1:14" ht="15" customHeight="1" x14ac:dyDescent="0.15">
      <c r="B402" s="101" t="s">
        <v>189</v>
      </c>
      <c r="C402" s="125"/>
      <c r="D402" s="102"/>
      <c r="E402" s="17">
        <v>338</v>
      </c>
      <c r="F402" s="15">
        <f>ROUND(E402/(E$402+E$403+E$404+E$405),3)</f>
        <v>0.91600000000000004</v>
      </c>
      <c r="K402" s="29"/>
      <c r="L402" s="30"/>
      <c r="M402" s="29"/>
    </row>
    <row r="403" spans="1:14" ht="15" customHeight="1" x14ac:dyDescent="0.15">
      <c r="B403" s="101" t="s">
        <v>353</v>
      </c>
      <c r="C403" s="125"/>
      <c r="D403" s="102"/>
      <c r="E403" s="17">
        <v>9</v>
      </c>
      <c r="F403" s="15">
        <f t="shared" ref="F403:F405" si="36">ROUND(E403/(E$402+E$403+E$404+E$405),3)</f>
        <v>2.4E-2</v>
      </c>
      <c r="K403" s="29"/>
      <c r="L403" s="30"/>
      <c r="M403" s="29"/>
    </row>
    <row r="404" spans="1:14" ht="15" customHeight="1" x14ac:dyDescent="0.15">
      <c r="B404" s="101" t="s">
        <v>4</v>
      </c>
      <c r="C404" s="125"/>
      <c r="D404" s="102"/>
      <c r="E404" s="17">
        <v>22</v>
      </c>
      <c r="F404" s="15">
        <f t="shared" si="36"/>
        <v>0.06</v>
      </c>
      <c r="K404" s="29"/>
      <c r="L404" s="30"/>
      <c r="M404" s="29"/>
    </row>
    <row r="405" spans="1:14" ht="15" customHeight="1" x14ac:dyDescent="0.15">
      <c r="B405" s="101" t="s">
        <v>0</v>
      </c>
      <c r="C405" s="125"/>
      <c r="D405" s="102"/>
      <c r="E405" s="17">
        <v>0</v>
      </c>
      <c r="F405" s="15">
        <f t="shared" si="36"/>
        <v>0</v>
      </c>
      <c r="K405" s="29"/>
      <c r="L405" s="30"/>
      <c r="M405" s="29"/>
    </row>
    <row r="406" spans="1:14" ht="15" customHeight="1" x14ac:dyDescent="0.15">
      <c r="B406" s="101" t="s">
        <v>62</v>
      </c>
      <c r="C406" s="125"/>
      <c r="D406" s="102"/>
      <c r="E406" s="7">
        <f>SUM(E402:E405)</f>
        <v>369</v>
      </c>
      <c r="F406" s="15">
        <f>SUM(F402:F405)</f>
        <v>1</v>
      </c>
      <c r="K406" s="29"/>
      <c r="L406" s="30"/>
      <c r="M406" s="29"/>
    </row>
    <row r="407" spans="1:14" ht="15" customHeight="1" x14ac:dyDescent="0.15"/>
    <row r="408" spans="1:14" ht="15" customHeight="1" x14ac:dyDescent="0.15"/>
    <row r="409" spans="1:14" ht="15" customHeight="1" x14ac:dyDescent="0.15"/>
    <row r="410" spans="1:14" ht="15" customHeight="1" x14ac:dyDescent="0.15">
      <c r="A410" s="1" t="s">
        <v>358</v>
      </c>
    </row>
    <row r="411" spans="1:14" ht="15" customHeight="1" x14ac:dyDescent="0.15">
      <c r="B411" s="17"/>
      <c r="C411" s="27"/>
      <c r="D411" s="27"/>
      <c r="E411" s="42"/>
      <c r="F411" s="100" t="s">
        <v>100</v>
      </c>
      <c r="G411" s="113"/>
      <c r="H411" s="98" t="s">
        <v>102</v>
      </c>
      <c r="I411" s="99"/>
      <c r="J411" s="100" t="s">
        <v>56</v>
      </c>
      <c r="K411" s="99"/>
    </row>
    <row r="412" spans="1:14" ht="15" customHeight="1" x14ac:dyDescent="0.15">
      <c r="B412" s="106" t="s">
        <v>89</v>
      </c>
      <c r="C412" s="107"/>
      <c r="D412" s="107"/>
      <c r="E412" s="108"/>
      <c r="F412" s="17">
        <v>138</v>
      </c>
      <c r="G412" s="36">
        <f>ROUND(F412/F$420,3)</f>
        <v>0.374</v>
      </c>
      <c r="H412" s="16">
        <v>137</v>
      </c>
      <c r="I412" s="36">
        <f>ROUND(H412/H$420,3)</f>
        <v>0.38600000000000001</v>
      </c>
      <c r="J412" s="17">
        <v>122</v>
      </c>
      <c r="K412" s="15">
        <f>ROUND(J412/J$420,3)</f>
        <v>0.4</v>
      </c>
      <c r="M412" s="1" t="s">
        <v>89</v>
      </c>
      <c r="N412" s="1">
        <v>0.374</v>
      </c>
    </row>
    <row r="413" spans="1:14" ht="15" customHeight="1" x14ac:dyDescent="0.15">
      <c r="B413" s="109" t="s">
        <v>90</v>
      </c>
      <c r="C413" s="110"/>
      <c r="D413" s="110"/>
      <c r="E413" s="111"/>
      <c r="F413" s="17">
        <v>141</v>
      </c>
      <c r="G413" s="36">
        <f>ROUND(F413/F$420,3)</f>
        <v>0.38200000000000001</v>
      </c>
      <c r="H413" s="16">
        <v>140</v>
      </c>
      <c r="I413" s="36">
        <f>ROUND(H413/H$420,3)</f>
        <v>0.39400000000000002</v>
      </c>
      <c r="J413" s="17">
        <v>112</v>
      </c>
      <c r="K413" s="15">
        <f t="shared" ref="K413:K419" si="37">ROUND(J413/J$420,3)</f>
        <v>0.36699999999999999</v>
      </c>
      <c r="M413" s="1" t="s">
        <v>90</v>
      </c>
      <c r="N413" s="1">
        <v>0.38200000000000001</v>
      </c>
    </row>
    <row r="414" spans="1:14" ht="15" customHeight="1" x14ac:dyDescent="0.15">
      <c r="B414" s="109" t="s">
        <v>91</v>
      </c>
      <c r="C414" s="110"/>
      <c r="D414" s="110"/>
      <c r="E414" s="111"/>
      <c r="F414" s="17">
        <v>73</v>
      </c>
      <c r="G414" s="36">
        <f>ROUND(F414/F$420,3)</f>
        <v>0.19800000000000001</v>
      </c>
      <c r="H414" s="16">
        <v>53</v>
      </c>
      <c r="I414" s="36">
        <f>ROUND(H414/H$420,3)+0.001</f>
        <v>0.15</v>
      </c>
      <c r="J414" s="7">
        <v>52</v>
      </c>
      <c r="K414" s="15">
        <f t="shared" si="37"/>
        <v>0.17</v>
      </c>
      <c r="M414" s="1" t="s">
        <v>91</v>
      </c>
      <c r="N414" s="1">
        <v>0.19800000000000001</v>
      </c>
    </row>
    <row r="415" spans="1:14" ht="15" customHeight="1" x14ac:dyDescent="0.15">
      <c r="B415" s="106" t="s">
        <v>92</v>
      </c>
      <c r="C415" s="107"/>
      <c r="D415" s="107"/>
      <c r="E415" s="108"/>
      <c r="F415" s="17">
        <v>4</v>
      </c>
      <c r="G415" s="36">
        <f>ROUND(F415/F$420,3)</f>
        <v>1.0999999999999999E-2</v>
      </c>
      <c r="H415" s="68">
        <v>3</v>
      </c>
      <c r="I415" s="36">
        <f>ROUND(H415/H$420,3)</f>
        <v>8.0000000000000002E-3</v>
      </c>
      <c r="J415" s="17">
        <v>3</v>
      </c>
      <c r="K415" s="15">
        <f t="shared" si="37"/>
        <v>0.01</v>
      </c>
      <c r="M415" s="1" t="s">
        <v>92</v>
      </c>
      <c r="N415" s="1">
        <v>1.0999999999999999E-2</v>
      </c>
    </row>
    <row r="416" spans="1:14" ht="15" customHeight="1" x14ac:dyDescent="0.15">
      <c r="B416" s="109" t="s">
        <v>93</v>
      </c>
      <c r="C416" s="110"/>
      <c r="D416" s="110"/>
      <c r="E416" s="111"/>
      <c r="F416" s="7">
        <v>5</v>
      </c>
      <c r="G416" s="36">
        <f>ROUND(F416/F$420,3)-0.001</f>
        <v>1.3000000000000001E-2</v>
      </c>
      <c r="H416" s="68">
        <v>3</v>
      </c>
      <c r="I416" s="36">
        <f>ROUND(H416/H$420,3)</f>
        <v>8.0000000000000002E-3</v>
      </c>
      <c r="J416" s="17">
        <v>2</v>
      </c>
      <c r="K416" s="15">
        <f t="shared" si="37"/>
        <v>7.0000000000000001E-3</v>
      </c>
      <c r="M416" s="1" t="s">
        <v>93</v>
      </c>
      <c r="N416" s="1">
        <v>1.3000000000000001E-2</v>
      </c>
    </row>
    <row r="417" spans="2:14" ht="15" customHeight="1" x14ac:dyDescent="0.15">
      <c r="B417" s="109" t="s">
        <v>94</v>
      </c>
      <c r="C417" s="110"/>
      <c r="D417" s="110"/>
      <c r="E417" s="111"/>
      <c r="F417" s="31" t="s">
        <v>178</v>
      </c>
      <c r="G417" s="32" t="s">
        <v>180</v>
      </c>
      <c r="H417" s="39" t="s">
        <v>178</v>
      </c>
      <c r="I417" s="38" t="s">
        <v>180</v>
      </c>
      <c r="J417" s="7">
        <v>3</v>
      </c>
      <c r="K417" s="15">
        <f t="shared" si="37"/>
        <v>0.01</v>
      </c>
      <c r="M417" s="1" t="s">
        <v>0</v>
      </c>
      <c r="N417" s="1">
        <v>2.1999999999999999E-2</v>
      </c>
    </row>
    <row r="418" spans="2:14" ht="15" customHeight="1" x14ac:dyDescent="0.15">
      <c r="B418" s="109" t="s">
        <v>150</v>
      </c>
      <c r="C418" s="110"/>
      <c r="D418" s="110"/>
      <c r="E418" s="111"/>
      <c r="F418" s="7">
        <v>8</v>
      </c>
      <c r="G418" s="36">
        <f>ROUND(F418/F$420,3)</f>
        <v>2.1999999999999999E-2</v>
      </c>
      <c r="H418" s="68">
        <v>11</v>
      </c>
      <c r="I418" s="36">
        <f>ROUND(H418/H$420,3)</f>
        <v>3.1E-2</v>
      </c>
      <c r="J418" s="31" t="s">
        <v>178</v>
      </c>
      <c r="K418" s="38" t="s">
        <v>180</v>
      </c>
    </row>
    <row r="419" spans="2:14" ht="15" customHeight="1" x14ac:dyDescent="0.15">
      <c r="B419" s="109" t="s">
        <v>74</v>
      </c>
      <c r="C419" s="110"/>
      <c r="D419" s="110"/>
      <c r="E419" s="111"/>
      <c r="F419" s="31" t="s">
        <v>178</v>
      </c>
      <c r="G419" s="38" t="s">
        <v>180</v>
      </c>
      <c r="H419" s="68">
        <v>8</v>
      </c>
      <c r="I419" s="36">
        <f>ROUND(H419/H$420,3)</f>
        <v>2.3E-2</v>
      </c>
      <c r="J419" s="17">
        <v>11</v>
      </c>
      <c r="K419" s="15">
        <f t="shared" si="37"/>
        <v>3.5999999999999997E-2</v>
      </c>
    </row>
    <row r="420" spans="2:14" ht="15" customHeight="1" x14ac:dyDescent="0.15">
      <c r="B420" s="100" t="s">
        <v>62</v>
      </c>
      <c r="C420" s="113"/>
      <c r="D420" s="113"/>
      <c r="E420" s="113"/>
      <c r="F420" s="17">
        <f>SUM(F412:F419)</f>
        <v>369</v>
      </c>
      <c r="G420" s="20">
        <f>SUM(G412:G419)</f>
        <v>1</v>
      </c>
      <c r="H420" s="41">
        <v>355</v>
      </c>
      <c r="I420" s="25">
        <f>SUM(I412:I419)</f>
        <v>1</v>
      </c>
      <c r="J420" s="19">
        <v>305</v>
      </c>
      <c r="K420" s="15">
        <f>SUM(K412:K419)</f>
        <v>1</v>
      </c>
    </row>
    <row r="421" spans="2:14" ht="15" customHeight="1" x14ac:dyDescent="0.15"/>
    <row r="422" spans="2:14" ht="15" customHeight="1" x14ac:dyDescent="0.15"/>
    <row r="423" spans="2:14" ht="15" customHeight="1" x14ac:dyDescent="0.15"/>
    <row r="424" spans="2:14" ht="15" customHeight="1" x14ac:dyDescent="0.15"/>
    <row r="425" spans="2:14" ht="15" customHeight="1" x14ac:dyDescent="0.15"/>
    <row r="426" spans="2:14" ht="15" customHeight="1" x14ac:dyDescent="0.15"/>
    <row r="427" spans="2:14" ht="15" customHeight="1" x14ac:dyDescent="0.15"/>
    <row r="428" spans="2:14" ht="15" customHeight="1" x14ac:dyDescent="0.15"/>
    <row r="429" spans="2:14" ht="15" customHeight="1" x14ac:dyDescent="0.15"/>
    <row r="430" spans="2:14" ht="15" customHeight="1" x14ac:dyDescent="0.15"/>
    <row r="431" spans="2:14" ht="15" customHeight="1" x14ac:dyDescent="0.15"/>
    <row r="432" spans="2:14" ht="15" customHeight="1" x14ac:dyDescent="0.15"/>
    <row r="433" spans="1:14" ht="15" customHeight="1" x14ac:dyDescent="0.15"/>
    <row r="434" spans="1:14" ht="15" customHeight="1" x14ac:dyDescent="0.15"/>
    <row r="435" spans="1:14" ht="15" customHeight="1" x14ac:dyDescent="0.15"/>
    <row r="436" spans="1:14" ht="15" customHeight="1" x14ac:dyDescent="0.15">
      <c r="A436" s="1" t="s">
        <v>190</v>
      </c>
    </row>
    <row r="437" spans="1:14" ht="15" customHeight="1" x14ac:dyDescent="0.15">
      <c r="B437" s="101"/>
      <c r="C437" s="125"/>
      <c r="D437" s="125"/>
      <c r="E437" s="102"/>
      <c r="F437" s="100" t="s">
        <v>100</v>
      </c>
      <c r="G437" s="99"/>
    </row>
    <row r="438" spans="1:14" ht="15" customHeight="1" x14ac:dyDescent="0.15">
      <c r="B438" s="106" t="s">
        <v>191</v>
      </c>
      <c r="C438" s="107"/>
      <c r="D438" s="107"/>
      <c r="E438" s="108"/>
      <c r="F438" s="17">
        <v>270</v>
      </c>
      <c r="G438" s="15">
        <f>ROUND(F438/F$452,3)+0.001</f>
        <v>0.307</v>
      </c>
      <c r="M438" s="1" t="s">
        <v>352</v>
      </c>
      <c r="N438" s="1">
        <v>0.307</v>
      </c>
    </row>
    <row r="439" spans="1:14" ht="15" customHeight="1" x14ac:dyDescent="0.15">
      <c r="B439" s="109" t="s">
        <v>193</v>
      </c>
      <c r="C439" s="110"/>
      <c r="D439" s="110"/>
      <c r="E439" s="111"/>
      <c r="F439" s="17">
        <v>150</v>
      </c>
      <c r="G439" s="15">
        <f t="shared" ref="G439:G450" si="38">ROUND(F439/F$452,3)</f>
        <v>0.17</v>
      </c>
      <c r="M439" s="1" t="s">
        <v>193</v>
      </c>
      <c r="N439" s="1">
        <v>0.17</v>
      </c>
    </row>
    <row r="440" spans="1:14" ht="15" customHeight="1" x14ac:dyDescent="0.15">
      <c r="B440" s="109" t="s">
        <v>192</v>
      </c>
      <c r="C440" s="110"/>
      <c r="D440" s="110"/>
      <c r="E440" s="111"/>
      <c r="F440" s="17">
        <v>132</v>
      </c>
      <c r="G440" s="15">
        <f t="shared" si="38"/>
        <v>0.15</v>
      </c>
      <c r="M440" s="1" t="s">
        <v>192</v>
      </c>
      <c r="N440" s="1">
        <v>0.15</v>
      </c>
    </row>
    <row r="441" spans="1:14" ht="15" customHeight="1" x14ac:dyDescent="0.15">
      <c r="B441" s="109" t="s">
        <v>196</v>
      </c>
      <c r="C441" s="110"/>
      <c r="D441" s="110"/>
      <c r="E441" s="111"/>
      <c r="F441" s="17">
        <v>92</v>
      </c>
      <c r="G441" s="15">
        <f>ROUND(F441/F$452,3)+0.001</f>
        <v>0.105</v>
      </c>
      <c r="M441" s="1" t="s">
        <v>16</v>
      </c>
      <c r="N441" s="1">
        <v>0.105</v>
      </c>
    </row>
    <row r="442" spans="1:14" ht="15" customHeight="1" x14ac:dyDescent="0.15">
      <c r="B442" s="109" t="s">
        <v>144</v>
      </c>
      <c r="C442" s="110"/>
      <c r="D442" s="110"/>
      <c r="E442" s="111"/>
      <c r="F442" s="17">
        <v>54</v>
      </c>
      <c r="G442" s="15">
        <f t="shared" si="38"/>
        <v>6.0999999999999999E-2</v>
      </c>
      <c r="M442" s="1" t="s">
        <v>36</v>
      </c>
      <c r="N442" s="1">
        <v>6.0999999999999999E-2</v>
      </c>
    </row>
    <row r="443" spans="1:14" ht="15" customHeight="1" x14ac:dyDescent="0.15">
      <c r="B443" s="106" t="s">
        <v>197</v>
      </c>
      <c r="C443" s="107"/>
      <c r="D443" s="107"/>
      <c r="E443" s="108"/>
      <c r="F443" s="17">
        <v>40</v>
      </c>
      <c r="G443" s="15">
        <f t="shared" si="38"/>
        <v>4.4999999999999998E-2</v>
      </c>
      <c r="M443" s="1" t="s">
        <v>15</v>
      </c>
      <c r="N443" s="1">
        <v>4.4999999999999998E-2</v>
      </c>
    </row>
    <row r="444" spans="1:14" ht="15" customHeight="1" x14ac:dyDescent="0.15">
      <c r="B444" s="106" t="s">
        <v>198</v>
      </c>
      <c r="C444" s="107"/>
      <c r="D444" s="107"/>
      <c r="E444" s="108"/>
      <c r="F444" s="17">
        <v>34</v>
      </c>
      <c r="G444" s="15">
        <f t="shared" si="38"/>
        <v>3.9E-2</v>
      </c>
      <c r="M444" s="1" t="s">
        <v>198</v>
      </c>
      <c r="N444" s="1">
        <v>3.9E-2</v>
      </c>
    </row>
    <row r="445" spans="1:14" ht="15" customHeight="1" x14ac:dyDescent="0.15">
      <c r="B445" s="106" t="s">
        <v>194</v>
      </c>
      <c r="C445" s="107"/>
      <c r="D445" s="107"/>
      <c r="E445" s="108"/>
      <c r="F445" s="35">
        <v>30</v>
      </c>
      <c r="G445" s="15">
        <f t="shared" si="38"/>
        <v>3.4000000000000002E-2</v>
      </c>
      <c r="M445" s="1" t="s">
        <v>194</v>
      </c>
      <c r="N445" s="1">
        <v>3.4000000000000002E-2</v>
      </c>
    </row>
    <row r="446" spans="1:14" ht="15" customHeight="1" x14ac:dyDescent="0.15">
      <c r="B446" s="109" t="s">
        <v>145</v>
      </c>
      <c r="C446" s="110"/>
      <c r="D446" s="110"/>
      <c r="E446" s="111"/>
      <c r="F446" s="35">
        <v>21</v>
      </c>
      <c r="G446" s="15">
        <f t="shared" si="38"/>
        <v>2.4E-2</v>
      </c>
      <c r="M446" s="1" t="s">
        <v>13</v>
      </c>
      <c r="N446" s="1">
        <v>2.4E-2</v>
      </c>
    </row>
    <row r="447" spans="1:14" ht="15" customHeight="1" x14ac:dyDescent="0.15">
      <c r="B447" s="109" t="s">
        <v>199</v>
      </c>
      <c r="C447" s="110"/>
      <c r="D447" s="110"/>
      <c r="E447" s="111"/>
      <c r="F447" s="17">
        <v>9</v>
      </c>
      <c r="G447" s="15">
        <f t="shared" si="38"/>
        <v>0.01</v>
      </c>
      <c r="M447" s="1" t="s">
        <v>199</v>
      </c>
      <c r="N447" s="1">
        <v>0.01</v>
      </c>
    </row>
    <row r="448" spans="1:14" ht="15" customHeight="1" x14ac:dyDescent="0.15">
      <c r="B448" s="106" t="s">
        <v>200</v>
      </c>
      <c r="C448" s="107"/>
      <c r="D448" s="107"/>
      <c r="E448" s="108"/>
      <c r="F448" s="35">
        <v>9</v>
      </c>
      <c r="G448" s="15">
        <f t="shared" si="38"/>
        <v>0.01</v>
      </c>
      <c r="M448" s="1" t="s">
        <v>200</v>
      </c>
      <c r="N448" s="1">
        <v>0.01</v>
      </c>
    </row>
    <row r="449" spans="1:16" ht="15" customHeight="1" x14ac:dyDescent="0.15">
      <c r="B449" s="109" t="s">
        <v>195</v>
      </c>
      <c r="C449" s="110"/>
      <c r="D449" s="110"/>
      <c r="E449" s="111"/>
      <c r="F449" s="17">
        <v>8</v>
      </c>
      <c r="G449" s="15">
        <f t="shared" si="38"/>
        <v>8.9999999999999993E-3</v>
      </c>
      <c r="M449" s="1" t="s">
        <v>17</v>
      </c>
      <c r="N449" s="1">
        <v>8.9999999999999993E-3</v>
      </c>
    </row>
    <row r="450" spans="1:16" ht="15" customHeight="1" x14ac:dyDescent="0.15">
      <c r="B450" s="106" t="s">
        <v>201</v>
      </c>
      <c r="C450" s="107"/>
      <c r="D450" s="107"/>
      <c r="E450" s="108"/>
      <c r="F450" s="35">
        <v>9</v>
      </c>
      <c r="G450" s="15">
        <f t="shared" si="38"/>
        <v>0.01</v>
      </c>
      <c r="M450" s="1" t="s">
        <v>14</v>
      </c>
      <c r="N450" s="1">
        <v>0.01</v>
      </c>
    </row>
    <row r="451" spans="1:16" ht="15" customHeight="1" x14ac:dyDescent="0.15">
      <c r="B451" s="109" t="s">
        <v>150</v>
      </c>
      <c r="C451" s="110"/>
      <c r="D451" s="110"/>
      <c r="E451" s="111"/>
      <c r="F451" s="35">
        <v>23</v>
      </c>
      <c r="G451" s="15">
        <f t="shared" ref="G451" si="39">ROUND(F451/F$452,3)</f>
        <v>2.5999999999999999E-2</v>
      </c>
      <c r="M451" s="1" t="s">
        <v>0</v>
      </c>
      <c r="N451" s="1">
        <v>2.5999999999999999E-2</v>
      </c>
    </row>
    <row r="452" spans="1:16" ht="15" customHeight="1" x14ac:dyDescent="0.15">
      <c r="B452" s="100" t="s">
        <v>137</v>
      </c>
      <c r="C452" s="113"/>
      <c r="D452" s="113"/>
      <c r="E452" s="99"/>
      <c r="F452" s="17">
        <f>SUM(F438:F451)</f>
        <v>881</v>
      </c>
      <c r="G452" s="15">
        <f>SUM(G438:G451)</f>
        <v>1</v>
      </c>
    </row>
    <row r="453" spans="1:16" ht="15" customHeight="1" x14ac:dyDescent="0.15"/>
    <row r="454" spans="1:16" ht="15" customHeight="1" x14ac:dyDescent="0.15"/>
    <row r="455" spans="1:16" ht="14.25" customHeight="1" x14ac:dyDescent="0.15"/>
    <row r="456" spans="1:16" ht="14.25" customHeight="1" x14ac:dyDescent="0.15"/>
    <row r="457" spans="1:16" ht="14.25" customHeight="1" x14ac:dyDescent="0.15"/>
    <row r="458" spans="1:16" ht="15" customHeight="1" x14ac:dyDescent="0.15">
      <c r="A458" s="1" t="s">
        <v>330</v>
      </c>
      <c r="N458" s="29"/>
      <c r="O458" s="30"/>
      <c r="P458" s="29"/>
    </row>
    <row r="459" spans="1:16" ht="15" customHeight="1" x14ac:dyDescent="0.15">
      <c r="B459" s="17"/>
      <c r="C459" s="27"/>
      <c r="D459" s="42"/>
      <c r="E459" s="100" t="s">
        <v>100</v>
      </c>
      <c r="F459" s="113"/>
      <c r="G459" s="98" t="s">
        <v>102</v>
      </c>
      <c r="H459" s="99"/>
      <c r="I459" s="100" t="s">
        <v>56</v>
      </c>
      <c r="J459" s="99"/>
    </row>
    <row r="460" spans="1:16" ht="15" customHeight="1" x14ac:dyDescent="0.15">
      <c r="B460" s="17" t="s">
        <v>202</v>
      </c>
      <c r="C460" s="27"/>
      <c r="D460" s="42"/>
      <c r="E460" s="17">
        <v>265</v>
      </c>
      <c r="F460" s="36">
        <f>ROUND(E460/E$467,3)</f>
        <v>0.72</v>
      </c>
      <c r="G460" s="16">
        <v>249</v>
      </c>
      <c r="H460" s="15">
        <v>0.70099999999999996</v>
      </c>
      <c r="I460" s="17">
        <v>176</v>
      </c>
      <c r="J460" s="15">
        <v>0.629</v>
      </c>
    </row>
    <row r="461" spans="1:16" ht="15" customHeight="1" x14ac:dyDescent="0.15">
      <c r="B461" s="103" t="s">
        <v>203</v>
      </c>
      <c r="C461" s="104"/>
      <c r="D461" s="105"/>
      <c r="E461" s="17">
        <v>54</v>
      </c>
      <c r="F461" s="36">
        <f t="shared" ref="F461:F462" si="40">ROUND(E461/E$467,3)</f>
        <v>0.14699999999999999</v>
      </c>
      <c r="G461" s="37" t="s">
        <v>124</v>
      </c>
      <c r="H461" s="38" t="s">
        <v>124</v>
      </c>
      <c r="I461" s="31" t="s">
        <v>207</v>
      </c>
      <c r="J461" s="38" t="s">
        <v>207</v>
      </c>
      <c r="M461" s="1" t="s">
        <v>202</v>
      </c>
      <c r="N461" s="1">
        <v>265</v>
      </c>
    </row>
    <row r="462" spans="1:16" ht="15" customHeight="1" x14ac:dyDescent="0.15">
      <c r="B462" s="43" t="s">
        <v>204</v>
      </c>
      <c r="C462" s="27"/>
      <c r="D462" s="42"/>
      <c r="E462" s="17">
        <v>45</v>
      </c>
      <c r="F462" s="36">
        <f t="shared" si="40"/>
        <v>0.122</v>
      </c>
      <c r="G462" s="37" t="s">
        <v>124</v>
      </c>
      <c r="H462" s="38" t="s">
        <v>124</v>
      </c>
      <c r="I462" s="40">
        <v>20</v>
      </c>
      <c r="J462" s="69">
        <v>7.0999999999999994E-2</v>
      </c>
      <c r="M462" s="1" t="s">
        <v>203</v>
      </c>
      <c r="N462" s="1">
        <v>54</v>
      </c>
    </row>
    <row r="463" spans="1:16" ht="15" customHeight="1" x14ac:dyDescent="0.15">
      <c r="B463" s="70"/>
      <c r="C463" s="27" t="s">
        <v>205</v>
      </c>
      <c r="D463" s="42"/>
      <c r="E463" s="31" t="s">
        <v>124</v>
      </c>
      <c r="F463" s="32" t="s">
        <v>124</v>
      </c>
      <c r="G463" s="61">
        <v>29</v>
      </c>
      <c r="H463" s="69">
        <v>8.2000000000000003E-2</v>
      </c>
      <c r="I463" s="31" t="s">
        <v>207</v>
      </c>
      <c r="J463" s="38" t="s">
        <v>207</v>
      </c>
      <c r="M463" s="1" t="s">
        <v>204</v>
      </c>
      <c r="N463" s="1">
        <v>45</v>
      </c>
    </row>
    <row r="464" spans="1:16" ht="15" customHeight="1" x14ac:dyDescent="0.15">
      <c r="B464" s="71"/>
      <c r="C464" s="27" t="s">
        <v>206</v>
      </c>
      <c r="D464" s="42"/>
      <c r="E464" s="31" t="s">
        <v>124</v>
      </c>
      <c r="F464" s="32" t="s">
        <v>124</v>
      </c>
      <c r="G464" s="61">
        <v>23</v>
      </c>
      <c r="H464" s="69">
        <v>6.5000000000000002E-2</v>
      </c>
      <c r="I464" s="31" t="s">
        <v>207</v>
      </c>
      <c r="J464" s="38" t="s">
        <v>207</v>
      </c>
      <c r="M464" s="1" t="s">
        <v>0</v>
      </c>
      <c r="N464" s="1">
        <v>4</v>
      </c>
    </row>
    <row r="465" spans="2:16" ht="15" customHeight="1" x14ac:dyDescent="0.15">
      <c r="B465" s="17" t="s">
        <v>150</v>
      </c>
      <c r="C465" s="27"/>
      <c r="D465" s="42"/>
      <c r="E465" s="17">
        <v>4</v>
      </c>
      <c r="F465" s="36">
        <f>ROUND(E465/E$467,3)</f>
        <v>1.0999999999999999E-2</v>
      </c>
      <c r="G465" s="37" t="s">
        <v>124</v>
      </c>
      <c r="H465" s="38" t="s">
        <v>124</v>
      </c>
      <c r="I465" s="40">
        <v>54</v>
      </c>
      <c r="J465" s="69">
        <v>0.192</v>
      </c>
    </row>
    <row r="466" spans="2:16" ht="15" customHeight="1" x14ac:dyDescent="0.15">
      <c r="B466" s="17" t="s">
        <v>74</v>
      </c>
      <c r="C466" s="27"/>
      <c r="D466" s="42"/>
      <c r="E466" s="31" t="s">
        <v>124</v>
      </c>
      <c r="F466" s="32" t="s">
        <v>124</v>
      </c>
      <c r="G466" s="16">
        <v>54</v>
      </c>
      <c r="H466" s="15">
        <v>0.152</v>
      </c>
      <c r="I466" s="17">
        <v>30</v>
      </c>
      <c r="J466" s="15">
        <v>0.108</v>
      </c>
    </row>
    <row r="467" spans="2:16" ht="15" customHeight="1" x14ac:dyDescent="0.15">
      <c r="B467" s="35"/>
      <c r="C467" s="40"/>
      <c r="D467" s="40"/>
      <c r="E467" s="17">
        <f>SUM(E460:E466)</f>
        <v>368</v>
      </c>
      <c r="F467" s="20">
        <f>SUM(F460:F466)</f>
        <v>1</v>
      </c>
      <c r="G467" s="41">
        <f t="shared" ref="G467:J467" si="41">SUM(G460:G466)</f>
        <v>355</v>
      </c>
      <c r="H467" s="25">
        <f>SUM(H460:H466)</f>
        <v>0.99999999999999989</v>
      </c>
      <c r="I467" s="19">
        <f t="shared" si="41"/>
        <v>280</v>
      </c>
      <c r="J467" s="15">
        <f t="shared" si="41"/>
        <v>0.99999999999999989</v>
      </c>
    </row>
    <row r="468" spans="2:16" ht="15" customHeight="1" x14ac:dyDescent="0.15">
      <c r="N468" s="29"/>
      <c r="O468" s="30"/>
      <c r="P468" s="29"/>
    </row>
    <row r="469" spans="2:16" ht="15" customHeight="1" x14ac:dyDescent="0.15">
      <c r="N469" s="29"/>
      <c r="O469" s="30"/>
      <c r="P469" s="29"/>
    </row>
    <row r="470" spans="2:16" ht="15" customHeight="1" x14ac:dyDescent="0.15">
      <c r="N470" s="29"/>
      <c r="O470" s="30"/>
      <c r="P470" s="29"/>
    </row>
    <row r="471" spans="2:16" ht="15" customHeight="1" x14ac:dyDescent="0.15">
      <c r="N471" s="29"/>
      <c r="O471" s="30"/>
      <c r="P471" s="29"/>
    </row>
    <row r="472" spans="2:16" ht="15" customHeight="1" x14ac:dyDescent="0.15">
      <c r="N472" s="29"/>
      <c r="O472" s="30"/>
      <c r="P472" s="29"/>
    </row>
    <row r="473" spans="2:16" ht="15" customHeight="1" x14ac:dyDescent="0.15">
      <c r="N473" s="29"/>
      <c r="O473" s="30"/>
      <c r="P473" s="29"/>
    </row>
    <row r="474" spans="2:16" ht="15" customHeight="1" x14ac:dyDescent="0.15">
      <c r="N474" s="29"/>
      <c r="O474" s="30"/>
      <c r="P474" s="29"/>
    </row>
    <row r="475" spans="2:16" ht="15" customHeight="1" x14ac:dyDescent="0.15">
      <c r="N475" s="29"/>
      <c r="O475" s="30"/>
      <c r="P475" s="29"/>
    </row>
    <row r="476" spans="2:16" ht="15" customHeight="1" x14ac:dyDescent="0.15">
      <c r="N476" s="29"/>
      <c r="O476" s="30"/>
      <c r="P476" s="29"/>
    </row>
    <row r="477" spans="2:16" ht="15" customHeight="1" x14ac:dyDescent="0.15">
      <c r="N477" s="29"/>
      <c r="O477" s="30"/>
      <c r="P477" s="29"/>
    </row>
    <row r="478" spans="2:16" ht="15" customHeight="1" x14ac:dyDescent="0.15">
      <c r="N478" s="29"/>
      <c r="O478" s="30"/>
      <c r="P478" s="29"/>
    </row>
    <row r="479" spans="2:16" ht="15" customHeight="1" x14ac:dyDescent="0.15">
      <c r="N479" s="29"/>
      <c r="O479" s="30"/>
      <c r="P479" s="29"/>
    </row>
    <row r="480" spans="2:16" ht="15" customHeight="1" x14ac:dyDescent="0.15"/>
    <row r="481" spans="1:11" ht="15" customHeight="1" x14ac:dyDescent="0.15">
      <c r="A481" s="1" t="s">
        <v>331</v>
      </c>
    </row>
    <row r="482" spans="1:11" ht="15" customHeight="1" x14ac:dyDescent="0.15">
      <c r="B482" s="100"/>
      <c r="C482" s="113"/>
      <c r="D482" s="113"/>
      <c r="E482" s="99"/>
      <c r="F482" s="100" t="s">
        <v>100</v>
      </c>
      <c r="G482" s="113"/>
      <c r="H482" s="98" t="s">
        <v>102</v>
      </c>
      <c r="I482" s="99"/>
      <c r="J482" s="100" t="s">
        <v>56</v>
      </c>
      <c r="K482" s="99"/>
    </row>
    <row r="483" spans="1:11" ht="15" customHeight="1" x14ac:dyDescent="0.15">
      <c r="B483" s="109" t="s">
        <v>95</v>
      </c>
      <c r="C483" s="110"/>
      <c r="D483" s="110"/>
      <c r="E483" s="111"/>
      <c r="F483" s="17">
        <v>44</v>
      </c>
      <c r="G483" s="36">
        <f>ROUND(F483/F$489,3)</f>
        <v>0.45800000000000002</v>
      </c>
      <c r="H483" s="16">
        <v>28</v>
      </c>
      <c r="I483" s="15">
        <v>0.53800000000000003</v>
      </c>
      <c r="J483" s="17">
        <v>2</v>
      </c>
      <c r="K483" s="15">
        <v>0.1</v>
      </c>
    </row>
    <row r="484" spans="1:11" ht="15" customHeight="1" x14ac:dyDescent="0.15">
      <c r="B484" s="106" t="s">
        <v>210</v>
      </c>
      <c r="C484" s="107"/>
      <c r="D484" s="107"/>
      <c r="E484" s="108"/>
      <c r="F484" s="17">
        <v>26</v>
      </c>
      <c r="G484" s="36">
        <f t="shared" ref="G484:G487" si="42">ROUND(F484/F$489,3)</f>
        <v>0.27100000000000002</v>
      </c>
      <c r="H484" s="16">
        <v>8</v>
      </c>
      <c r="I484" s="15">
        <v>0.154</v>
      </c>
      <c r="J484" s="7">
        <v>4</v>
      </c>
      <c r="K484" s="15">
        <v>0.2</v>
      </c>
    </row>
    <row r="485" spans="1:11" ht="15" customHeight="1" x14ac:dyDescent="0.15">
      <c r="B485" s="109" t="s">
        <v>208</v>
      </c>
      <c r="C485" s="110"/>
      <c r="D485" s="110"/>
      <c r="E485" s="111"/>
      <c r="F485" s="7">
        <v>5</v>
      </c>
      <c r="G485" s="36">
        <f t="shared" si="42"/>
        <v>5.1999999999999998E-2</v>
      </c>
      <c r="H485" s="68">
        <v>5</v>
      </c>
      <c r="I485" s="72">
        <v>9.6000000000000002E-2</v>
      </c>
      <c r="J485" s="31" t="s">
        <v>175</v>
      </c>
      <c r="K485" s="38" t="s">
        <v>175</v>
      </c>
    </row>
    <row r="486" spans="1:11" ht="15" customHeight="1" x14ac:dyDescent="0.15">
      <c r="B486" s="109" t="s">
        <v>209</v>
      </c>
      <c r="C486" s="110"/>
      <c r="D486" s="110"/>
      <c r="E486" s="111"/>
      <c r="F486" s="7">
        <v>10</v>
      </c>
      <c r="G486" s="36">
        <f t="shared" si="42"/>
        <v>0.104</v>
      </c>
      <c r="H486" s="68">
        <v>4</v>
      </c>
      <c r="I486" s="72">
        <v>7.6999999999999999E-2</v>
      </c>
      <c r="J486" s="31" t="s">
        <v>175</v>
      </c>
      <c r="K486" s="38" t="s">
        <v>175</v>
      </c>
    </row>
    <row r="487" spans="1:11" ht="15" customHeight="1" x14ac:dyDescent="0.15">
      <c r="B487" s="109" t="s">
        <v>86</v>
      </c>
      <c r="C487" s="110"/>
      <c r="D487" s="110"/>
      <c r="E487" s="111"/>
      <c r="F487" s="7">
        <v>11</v>
      </c>
      <c r="G487" s="36">
        <f t="shared" si="42"/>
        <v>0.115</v>
      </c>
      <c r="H487" s="68">
        <v>7</v>
      </c>
      <c r="I487" s="15">
        <v>0.13500000000000001</v>
      </c>
      <c r="J487" s="17">
        <v>12</v>
      </c>
      <c r="K487" s="15">
        <v>0.6</v>
      </c>
    </row>
    <row r="488" spans="1:11" ht="15" customHeight="1" x14ac:dyDescent="0.15">
      <c r="B488" s="109" t="s">
        <v>74</v>
      </c>
      <c r="C488" s="110"/>
      <c r="D488" s="110"/>
      <c r="E488" s="111"/>
      <c r="F488" s="31" t="s">
        <v>178</v>
      </c>
      <c r="G488" s="38" t="s">
        <v>180</v>
      </c>
      <c r="H488" s="73">
        <v>0</v>
      </c>
      <c r="I488" s="74">
        <v>0</v>
      </c>
      <c r="J488" s="75">
        <v>2</v>
      </c>
      <c r="K488" s="76">
        <v>0.1</v>
      </c>
    </row>
    <row r="489" spans="1:11" ht="15" customHeight="1" x14ac:dyDescent="0.15">
      <c r="B489" s="100" t="s">
        <v>314</v>
      </c>
      <c r="C489" s="113"/>
      <c r="D489" s="113"/>
      <c r="E489" s="99"/>
      <c r="F489" s="7">
        <f>SUM(F483:F488)</f>
        <v>96</v>
      </c>
      <c r="G489" s="26">
        <f>SUM(G483:G488)</f>
        <v>1.0000000000000002</v>
      </c>
      <c r="H489" s="68">
        <v>52</v>
      </c>
      <c r="I489" s="72">
        <f>SUM(I483:I488)</f>
        <v>1</v>
      </c>
      <c r="J489" s="7">
        <v>20</v>
      </c>
      <c r="K489" s="72">
        <f>SUM(K483:K488)</f>
        <v>1</v>
      </c>
    </row>
    <row r="490" spans="1:11" ht="15" customHeight="1" x14ac:dyDescent="0.15">
      <c r="B490" s="49"/>
      <c r="C490" s="49"/>
      <c r="D490" s="49"/>
      <c r="E490" s="49"/>
      <c r="F490" s="33"/>
      <c r="G490" s="34"/>
      <c r="H490" s="33"/>
      <c r="I490" s="34"/>
      <c r="J490" s="33"/>
      <c r="K490" s="14"/>
    </row>
    <row r="491" spans="1:11" ht="15" customHeight="1" x14ac:dyDescent="0.15">
      <c r="B491" s="49"/>
      <c r="C491" s="49"/>
      <c r="D491" s="49"/>
      <c r="E491" s="49"/>
      <c r="F491" s="33"/>
      <c r="G491" s="34"/>
      <c r="H491" s="33"/>
      <c r="I491" s="34"/>
      <c r="J491" s="33"/>
      <c r="K491" s="14"/>
    </row>
    <row r="492" spans="1:11" ht="15" customHeight="1" x14ac:dyDescent="0.15">
      <c r="B492" s="49"/>
      <c r="C492" s="49"/>
      <c r="D492" s="49"/>
      <c r="E492" s="49"/>
      <c r="F492" s="33"/>
      <c r="G492" s="34"/>
      <c r="H492" s="33"/>
      <c r="I492" s="34"/>
      <c r="J492" s="33"/>
      <c r="K492" s="14"/>
    </row>
    <row r="493" spans="1:11" ht="15" customHeight="1" x14ac:dyDescent="0.15">
      <c r="B493" s="49"/>
      <c r="C493" s="49"/>
      <c r="D493" s="49"/>
      <c r="E493" s="49"/>
      <c r="F493" s="33"/>
      <c r="G493" s="34"/>
      <c r="H493" s="33"/>
      <c r="I493" s="34"/>
      <c r="J493" s="33"/>
      <c r="K493" s="14"/>
    </row>
    <row r="494" spans="1:11" ht="15" customHeight="1" x14ac:dyDescent="0.15">
      <c r="B494" s="49"/>
      <c r="C494" s="49"/>
      <c r="D494" s="49"/>
      <c r="E494" s="49"/>
      <c r="F494" s="33"/>
      <c r="G494" s="34"/>
      <c r="H494" s="33"/>
      <c r="I494" s="34"/>
      <c r="J494" s="33"/>
      <c r="K494" s="14"/>
    </row>
    <row r="495" spans="1:11" ht="15" customHeight="1" x14ac:dyDescent="0.15">
      <c r="B495" s="49"/>
      <c r="C495" s="49"/>
      <c r="D495" s="49"/>
      <c r="E495" s="49"/>
      <c r="F495" s="33"/>
      <c r="G495" s="34"/>
      <c r="H495" s="33"/>
      <c r="I495" s="34"/>
      <c r="J495" s="33"/>
      <c r="K495" s="14"/>
    </row>
    <row r="496" spans="1:11" ht="15" customHeight="1" x14ac:dyDescent="0.15">
      <c r="B496" s="49"/>
      <c r="C496" s="49"/>
      <c r="D496" s="49"/>
      <c r="E496" s="49"/>
      <c r="F496" s="33"/>
      <c r="G496" s="34"/>
      <c r="H496" s="33"/>
      <c r="I496" s="34"/>
      <c r="J496" s="33"/>
      <c r="K496" s="14"/>
    </row>
    <row r="497" spans="1:14" ht="15" customHeight="1" x14ac:dyDescent="0.15">
      <c r="B497" s="49"/>
      <c r="C497" s="49"/>
      <c r="D497" s="49"/>
      <c r="E497" s="49"/>
      <c r="F497" s="33"/>
      <c r="G497" s="34"/>
      <c r="H497" s="33"/>
      <c r="I497" s="34"/>
      <c r="J497" s="33"/>
      <c r="K497" s="14"/>
    </row>
    <row r="498" spans="1:14" ht="15" customHeight="1" x14ac:dyDescent="0.15">
      <c r="B498" s="49"/>
      <c r="C498" s="49"/>
      <c r="D498" s="49"/>
      <c r="E498" s="49"/>
      <c r="F498" s="33"/>
      <c r="G498" s="34"/>
      <c r="H498" s="33"/>
      <c r="I498" s="34"/>
      <c r="J498" s="33"/>
      <c r="K498" s="14"/>
    </row>
    <row r="499" spans="1:14" ht="15" customHeight="1" x14ac:dyDescent="0.15">
      <c r="B499" s="30"/>
      <c r="C499" s="30"/>
      <c r="D499" s="30"/>
      <c r="E499" s="30"/>
      <c r="F499" s="33"/>
      <c r="G499" s="34"/>
      <c r="H499" s="33"/>
      <c r="I499" s="34"/>
      <c r="J499" s="33"/>
      <c r="K499" s="14"/>
    </row>
    <row r="500" spans="1:14" ht="15" customHeight="1" x14ac:dyDescent="0.15">
      <c r="B500" s="30"/>
      <c r="C500" s="30"/>
      <c r="D500" s="30"/>
      <c r="E500" s="30"/>
      <c r="F500" s="33"/>
      <c r="G500" s="34"/>
      <c r="H500" s="33"/>
      <c r="I500" s="34"/>
      <c r="J500" s="33"/>
      <c r="K500" s="14"/>
    </row>
    <row r="501" spans="1:14" ht="15" customHeight="1" x14ac:dyDescent="0.15">
      <c r="A501" s="1" t="s">
        <v>211</v>
      </c>
      <c r="B501" s="30"/>
      <c r="C501" s="30"/>
      <c r="D501" s="30"/>
      <c r="E501" s="30"/>
      <c r="F501" s="30"/>
      <c r="G501" s="30"/>
      <c r="H501" s="30"/>
      <c r="I501" s="30"/>
      <c r="J501" s="30"/>
      <c r="K501" s="30"/>
    </row>
    <row r="502" spans="1:14" ht="15" customHeight="1" x14ac:dyDescent="0.15">
      <c r="B502" s="100"/>
      <c r="C502" s="113"/>
      <c r="D502" s="113"/>
      <c r="E502" s="99"/>
      <c r="F502" s="100" t="s">
        <v>100</v>
      </c>
      <c r="G502" s="99"/>
      <c r="L502" s="29"/>
      <c r="M502" s="30"/>
      <c r="N502" s="29"/>
    </row>
    <row r="503" spans="1:14" ht="15" customHeight="1" x14ac:dyDescent="0.15">
      <c r="B503" s="106" t="s">
        <v>43</v>
      </c>
      <c r="C503" s="107"/>
      <c r="D503" s="107"/>
      <c r="E503" s="108"/>
      <c r="F503" s="17">
        <v>178</v>
      </c>
      <c r="G503" s="15">
        <f>ROUND(F503/F$508,3)</f>
        <v>0.49</v>
      </c>
      <c r="L503" s="29"/>
      <c r="M503" s="30"/>
      <c r="N503" s="29"/>
    </row>
    <row r="504" spans="1:14" ht="15" customHeight="1" x14ac:dyDescent="0.15">
      <c r="B504" s="106" t="s">
        <v>44</v>
      </c>
      <c r="C504" s="107"/>
      <c r="D504" s="107"/>
      <c r="E504" s="108"/>
      <c r="F504" s="17">
        <v>85</v>
      </c>
      <c r="G504" s="15">
        <f t="shared" ref="G504:G507" si="43">ROUND(F504/F$508,3)</f>
        <v>0.23400000000000001</v>
      </c>
      <c r="L504" s="29"/>
      <c r="M504" s="30"/>
      <c r="N504" s="29"/>
    </row>
    <row r="505" spans="1:14" ht="15" customHeight="1" x14ac:dyDescent="0.15">
      <c r="B505" s="106" t="s">
        <v>45</v>
      </c>
      <c r="C505" s="107"/>
      <c r="D505" s="107"/>
      <c r="E505" s="108"/>
      <c r="F505" s="17">
        <v>39</v>
      </c>
      <c r="G505" s="15">
        <f t="shared" si="43"/>
        <v>0.107</v>
      </c>
      <c r="L505" s="29"/>
      <c r="M505" s="30"/>
      <c r="N505" s="29"/>
    </row>
    <row r="506" spans="1:14" ht="15" customHeight="1" x14ac:dyDescent="0.15">
      <c r="B506" s="106" t="s">
        <v>150</v>
      </c>
      <c r="C506" s="107"/>
      <c r="D506" s="107"/>
      <c r="E506" s="108"/>
      <c r="F506" s="17">
        <v>2</v>
      </c>
      <c r="G506" s="15">
        <f t="shared" si="43"/>
        <v>6.0000000000000001E-3</v>
      </c>
      <c r="L506" s="29"/>
      <c r="M506" s="30"/>
      <c r="N506" s="29"/>
    </row>
    <row r="507" spans="1:14" ht="15" customHeight="1" x14ac:dyDescent="0.15">
      <c r="B507" s="106" t="s">
        <v>4</v>
      </c>
      <c r="C507" s="107"/>
      <c r="D507" s="107"/>
      <c r="E507" s="108"/>
      <c r="F507" s="17">
        <v>59</v>
      </c>
      <c r="G507" s="15">
        <f t="shared" si="43"/>
        <v>0.16300000000000001</v>
      </c>
      <c r="L507" s="29"/>
      <c r="M507" s="30"/>
      <c r="N507" s="29"/>
    </row>
    <row r="508" spans="1:14" ht="15" customHeight="1" x14ac:dyDescent="0.15">
      <c r="B508" s="100" t="s">
        <v>62</v>
      </c>
      <c r="C508" s="113"/>
      <c r="D508" s="113"/>
      <c r="E508" s="99"/>
      <c r="F508" s="7">
        <f>SUM(F503:F507)</f>
        <v>363</v>
      </c>
      <c r="G508" s="15">
        <f>SUM(G503:G507)</f>
        <v>1</v>
      </c>
      <c r="L508" s="29"/>
      <c r="M508" s="30"/>
      <c r="N508" s="29"/>
    </row>
    <row r="509" spans="1:14" ht="15" customHeight="1" x14ac:dyDescent="0.15"/>
    <row r="510" spans="1:14" ht="15" customHeight="1" x14ac:dyDescent="0.15"/>
    <row r="511" spans="1:14" ht="15" customHeight="1" x14ac:dyDescent="0.15">
      <c r="A511" s="1" t="s">
        <v>212</v>
      </c>
    </row>
    <row r="512" spans="1:14" ht="15" customHeight="1" x14ac:dyDescent="0.15">
      <c r="B512" s="100"/>
      <c r="C512" s="99"/>
      <c r="D512" s="100" t="s">
        <v>100</v>
      </c>
      <c r="E512" s="126"/>
      <c r="F512" s="127" t="s">
        <v>102</v>
      </c>
      <c r="G512" s="128"/>
    </row>
    <row r="513" spans="2:14" ht="15" customHeight="1" x14ac:dyDescent="0.15">
      <c r="B513" s="123" t="s">
        <v>213</v>
      </c>
      <c r="C513" s="124"/>
      <c r="D513" s="17">
        <v>108</v>
      </c>
      <c r="E513" s="26">
        <f>ROUND(D513/D$534,3)</f>
        <v>0.29299999999999998</v>
      </c>
      <c r="F513" s="51">
        <v>103</v>
      </c>
      <c r="G513" s="25">
        <v>0.28999999999999998</v>
      </c>
      <c r="M513" s="1" t="s">
        <v>213</v>
      </c>
      <c r="N513" s="1">
        <v>0.29299999999999998</v>
      </c>
    </row>
    <row r="514" spans="2:14" ht="15" customHeight="1" x14ac:dyDescent="0.15">
      <c r="B514" s="101" t="s">
        <v>214</v>
      </c>
      <c r="C514" s="102"/>
      <c r="D514" s="17">
        <v>36</v>
      </c>
      <c r="E514" s="26">
        <f>ROUND(D514/D$534,3)</f>
        <v>9.8000000000000004E-2</v>
      </c>
      <c r="F514" s="51">
        <v>33</v>
      </c>
      <c r="G514" s="25">
        <v>9.2999999999999999E-2</v>
      </c>
      <c r="M514" s="1" t="s">
        <v>214</v>
      </c>
      <c r="N514" s="1">
        <v>9.8000000000000004E-2</v>
      </c>
    </row>
    <row r="515" spans="2:14" ht="15" customHeight="1" x14ac:dyDescent="0.15">
      <c r="B515" s="101" t="s">
        <v>217</v>
      </c>
      <c r="C515" s="102"/>
      <c r="D515" s="17">
        <v>30</v>
      </c>
      <c r="E515" s="26">
        <f>ROUND(D515/D$534,3)</f>
        <v>8.1000000000000003E-2</v>
      </c>
      <c r="F515" s="62">
        <v>16</v>
      </c>
      <c r="G515" s="77">
        <v>4.4999999999999998E-2</v>
      </c>
      <c r="M515" s="1" t="s">
        <v>12</v>
      </c>
      <c r="N515" s="1">
        <v>8.1000000000000003E-2</v>
      </c>
    </row>
    <row r="516" spans="2:14" ht="15" customHeight="1" x14ac:dyDescent="0.15">
      <c r="B516" s="101" t="s">
        <v>218</v>
      </c>
      <c r="C516" s="102"/>
      <c r="D516" s="17">
        <v>22</v>
      </c>
      <c r="E516" s="26">
        <f>ROUND(D516/D$534,3)</f>
        <v>0.06</v>
      </c>
      <c r="F516" s="62">
        <v>16</v>
      </c>
      <c r="G516" s="77">
        <v>4.4999999999999998E-2</v>
      </c>
      <c r="M516" s="1" t="s">
        <v>7</v>
      </c>
      <c r="N516" s="1">
        <v>0.06</v>
      </c>
    </row>
    <row r="517" spans="2:14" ht="15" customHeight="1" x14ac:dyDescent="0.15">
      <c r="B517" s="101" t="s">
        <v>215</v>
      </c>
      <c r="C517" s="102"/>
      <c r="D517" s="17">
        <v>19</v>
      </c>
      <c r="E517" s="26">
        <f>ROUND(D517/D$534,3)+0.001</f>
        <v>5.1999999999999998E-2</v>
      </c>
      <c r="F517" s="51">
        <v>20</v>
      </c>
      <c r="G517" s="25">
        <v>5.6000000000000001E-2</v>
      </c>
      <c r="M517" s="1" t="s">
        <v>215</v>
      </c>
      <c r="N517" s="1">
        <v>5.1999999999999998E-2</v>
      </c>
    </row>
    <row r="518" spans="2:14" ht="15" customHeight="1" x14ac:dyDescent="0.15">
      <c r="B518" s="101" t="s">
        <v>219</v>
      </c>
      <c r="C518" s="102"/>
      <c r="D518" s="17">
        <v>18</v>
      </c>
      <c r="E518" s="26">
        <f t="shared" ref="E518:E526" si="44">ROUND(D518/D$534,3)</f>
        <v>4.9000000000000002E-2</v>
      </c>
      <c r="F518" s="62">
        <v>15</v>
      </c>
      <c r="G518" s="77">
        <v>4.2000000000000003E-2</v>
      </c>
      <c r="M518" s="1" t="s">
        <v>219</v>
      </c>
      <c r="N518" s="1">
        <v>4.9000000000000002E-2</v>
      </c>
    </row>
    <row r="519" spans="2:14" ht="15" customHeight="1" x14ac:dyDescent="0.15">
      <c r="B519" s="123" t="s">
        <v>216</v>
      </c>
      <c r="C519" s="124"/>
      <c r="D519" s="17">
        <v>15</v>
      </c>
      <c r="E519" s="26">
        <f t="shared" si="44"/>
        <v>4.1000000000000002E-2</v>
      </c>
      <c r="F519" s="51">
        <v>17</v>
      </c>
      <c r="G519" s="25">
        <v>4.8000000000000001E-2</v>
      </c>
      <c r="M519" s="1" t="s">
        <v>216</v>
      </c>
      <c r="N519" s="1">
        <v>4.1000000000000002E-2</v>
      </c>
    </row>
    <row r="520" spans="2:14" ht="15" customHeight="1" x14ac:dyDescent="0.15">
      <c r="B520" s="123" t="s">
        <v>220</v>
      </c>
      <c r="C520" s="124"/>
      <c r="D520" s="17">
        <v>13</v>
      </c>
      <c r="E520" s="26">
        <f t="shared" si="44"/>
        <v>3.5000000000000003E-2</v>
      </c>
      <c r="F520" s="51">
        <v>13</v>
      </c>
      <c r="G520" s="25">
        <v>3.6999999999999998E-2</v>
      </c>
      <c r="M520" s="1" t="s">
        <v>11</v>
      </c>
      <c r="N520" s="1">
        <v>3.5000000000000003E-2</v>
      </c>
    </row>
    <row r="521" spans="2:14" ht="15" customHeight="1" x14ac:dyDescent="0.15">
      <c r="B521" s="101" t="s">
        <v>222</v>
      </c>
      <c r="C521" s="102"/>
      <c r="D521" s="17">
        <v>13</v>
      </c>
      <c r="E521" s="26">
        <f t="shared" si="44"/>
        <v>3.5000000000000003E-2</v>
      </c>
      <c r="F521" s="51">
        <v>11</v>
      </c>
      <c r="G521" s="25">
        <v>3.1E-2</v>
      </c>
      <c r="M521" s="1" t="s">
        <v>222</v>
      </c>
      <c r="N521" s="1">
        <v>3.5000000000000003E-2</v>
      </c>
    </row>
    <row r="522" spans="2:14" ht="15" customHeight="1" x14ac:dyDescent="0.15">
      <c r="B522" s="101" t="s">
        <v>223</v>
      </c>
      <c r="C522" s="102"/>
      <c r="D522" s="17">
        <v>8</v>
      </c>
      <c r="E522" s="26">
        <f t="shared" si="44"/>
        <v>2.1999999999999999E-2</v>
      </c>
      <c r="F522" s="51">
        <v>11</v>
      </c>
      <c r="G522" s="25">
        <v>3.1E-2</v>
      </c>
      <c r="M522" s="1" t="s">
        <v>223</v>
      </c>
      <c r="N522" s="1">
        <v>2.1999999999999999E-2</v>
      </c>
    </row>
    <row r="523" spans="2:14" ht="15" customHeight="1" x14ac:dyDescent="0.15">
      <c r="B523" s="101" t="s">
        <v>228</v>
      </c>
      <c r="C523" s="102"/>
      <c r="D523" s="17">
        <v>8</v>
      </c>
      <c r="E523" s="26">
        <f t="shared" si="44"/>
        <v>2.1999999999999999E-2</v>
      </c>
      <c r="F523" s="51">
        <v>6</v>
      </c>
      <c r="G523" s="25">
        <v>1.7000000000000001E-2</v>
      </c>
      <c r="M523" s="1" t="s">
        <v>6</v>
      </c>
      <c r="N523" s="1">
        <v>2.1999999999999999E-2</v>
      </c>
    </row>
    <row r="524" spans="2:14" ht="15" customHeight="1" x14ac:dyDescent="0.15">
      <c r="B524" s="123" t="s">
        <v>221</v>
      </c>
      <c r="C524" s="124"/>
      <c r="D524" s="17">
        <v>7</v>
      </c>
      <c r="E524" s="26">
        <f t="shared" si="44"/>
        <v>1.9E-2</v>
      </c>
      <c r="F524" s="51">
        <v>11</v>
      </c>
      <c r="G524" s="25">
        <v>3.1E-2</v>
      </c>
      <c r="M524" s="1" t="s">
        <v>221</v>
      </c>
      <c r="N524" s="1">
        <v>1.9E-2</v>
      </c>
    </row>
    <row r="525" spans="2:14" ht="15" customHeight="1" x14ac:dyDescent="0.15">
      <c r="B525" s="101" t="s">
        <v>227</v>
      </c>
      <c r="C525" s="102"/>
      <c r="D525" s="17">
        <v>7</v>
      </c>
      <c r="E525" s="26">
        <f t="shared" si="44"/>
        <v>1.9E-2</v>
      </c>
      <c r="F525" s="51">
        <v>7</v>
      </c>
      <c r="G525" s="25">
        <v>0.02</v>
      </c>
      <c r="M525" s="1" t="s">
        <v>227</v>
      </c>
      <c r="N525" s="1">
        <v>1.9E-2</v>
      </c>
    </row>
    <row r="526" spans="2:14" ht="15" customHeight="1" x14ac:dyDescent="0.15">
      <c r="B526" s="101" t="s">
        <v>224</v>
      </c>
      <c r="C526" s="102"/>
      <c r="D526" s="17">
        <v>6</v>
      </c>
      <c r="E526" s="26">
        <f t="shared" si="44"/>
        <v>1.6E-2</v>
      </c>
      <c r="F526" s="51">
        <v>10</v>
      </c>
      <c r="G526" s="25">
        <v>2.8000000000000001E-2</v>
      </c>
      <c r="M526" s="1" t="s">
        <v>9</v>
      </c>
      <c r="N526" s="1">
        <v>1.6E-2</v>
      </c>
    </row>
    <row r="527" spans="2:14" ht="15" customHeight="1" x14ac:dyDescent="0.15">
      <c r="B527" s="101" t="s">
        <v>225</v>
      </c>
      <c r="C527" s="102"/>
      <c r="D527" s="17">
        <v>5</v>
      </c>
      <c r="E527" s="26">
        <f>ROUND(D527/D$534,3)-0.001</f>
        <v>1.3000000000000001E-2</v>
      </c>
      <c r="F527" s="51">
        <v>10</v>
      </c>
      <c r="G527" s="25">
        <v>2.8000000000000001E-2</v>
      </c>
      <c r="M527" s="1" t="s">
        <v>8</v>
      </c>
      <c r="N527" s="1">
        <v>1.3000000000000001E-2</v>
      </c>
    </row>
    <row r="528" spans="2:14" ht="15" customHeight="1" x14ac:dyDescent="0.15">
      <c r="B528" s="101" t="s">
        <v>226</v>
      </c>
      <c r="C528" s="102"/>
      <c r="D528" s="17">
        <v>5</v>
      </c>
      <c r="E528" s="26">
        <f>ROUND(D528/D$534,3)-0.001</f>
        <v>1.3000000000000001E-2</v>
      </c>
      <c r="F528" s="51">
        <v>9</v>
      </c>
      <c r="G528" s="25">
        <v>2.5000000000000001E-2</v>
      </c>
      <c r="M528" s="1" t="s">
        <v>10</v>
      </c>
      <c r="N528" s="1">
        <v>1.3000000000000001E-2</v>
      </c>
    </row>
    <row r="529" spans="1:14" ht="15" customHeight="1" x14ac:dyDescent="0.15">
      <c r="B529" s="101" t="s">
        <v>229</v>
      </c>
      <c r="C529" s="102"/>
      <c r="D529" s="17">
        <v>5</v>
      </c>
      <c r="E529" s="26">
        <f>ROUND(D529/D$534,3)-0.001</f>
        <v>1.3000000000000001E-2</v>
      </c>
      <c r="F529" s="51">
        <v>4</v>
      </c>
      <c r="G529" s="25">
        <v>1.0999999999999999E-2</v>
      </c>
      <c r="M529" s="1" t="s">
        <v>5</v>
      </c>
      <c r="N529" s="1">
        <v>1.3000000000000001E-2</v>
      </c>
    </row>
    <row r="530" spans="1:14" ht="15" customHeight="1" x14ac:dyDescent="0.15">
      <c r="B530" s="123" t="s">
        <v>231</v>
      </c>
      <c r="C530" s="124"/>
      <c r="D530" s="17">
        <v>2</v>
      </c>
      <c r="E530" s="26">
        <f>ROUND(D530/D$534,3)</f>
        <v>5.0000000000000001E-3</v>
      </c>
      <c r="F530" s="51">
        <v>0</v>
      </c>
      <c r="G530" s="25">
        <v>0</v>
      </c>
      <c r="M530" s="1" t="s">
        <v>231</v>
      </c>
      <c r="N530" s="1">
        <v>5.0000000000000001E-3</v>
      </c>
    </row>
    <row r="531" spans="1:14" ht="15" customHeight="1" x14ac:dyDescent="0.15">
      <c r="B531" s="101" t="s">
        <v>230</v>
      </c>
      <c r="C531" s="102"/>
      <c r="D531" s="17">
        <v>0</v>
      </c>
      <c r="E531" s="26">
        <f>ROUND(D531/D$534,3)</f>
        <v>0</v>
      </c>
      <c r="F531" s="51">
        <v>0</v>
      </c>
      <c r="G531" s="25">
        <v>0</v>
      </c>
      <c r="M531" s="1" t="s">
        <v>230</v>
      </c>
      <c r="N531" s="1">
        <v>0</v>
      </c>
    </row>
    <row r="532" spans="1:14" ht="15" customHeight="1" x14ac:dyDescent="0.15">
      <c r="B532" s="123" t="s">
        <v>0</v>
      </c>
      <c r="C532" s="124"/>
      <c r="D532" s="17">
        <v>13</v>
      </c>
      <c r="E532" s="26">
        <f>ROUND(D532/D$534,3)</f>
        <v>3.5000000000000003E-2</v>
      </c>
      <c r="F532" s="51">
        <v>5</v>
      </c>
      <c r="G532" s="25">
        <v>1.4E-2</v>
      </c>
      <c r="M532" s="1" t="s">
        <v>0</v>
      </c>
      <c r="N532" s="1">
        <v>3.5000000000000003E-2</v>
      </c>
    </row>
    <row r="533" spans="1:14" ht="15" customHeight="1" x14ac:dyDescent="0.15">
      <c r="B533" s="101" t="s">
        <v>232</v>
      </c>
      <c r="C533" s="102"/>
      <c r="D533" s="17">
        <v>29</v>
      </c>
      <c r="E533" s="26">
        <f>ROUND(D533/D$534,3)</f>
        <v>7.9000000000000001E-2</v>
      </c>
      <c r="F533" s="51">
        <v>38</v>
      </c>
      <c r="G533" s="25">
        <v>0.107</v>
      </c>
      <c r="M533" s="1" t="s">
        <v>4</v>
      </c>
      <c r="N533" s="1">
        <v>7.9000000000000001E-2</v>
      </c>
    </row>
    <row r="534" spans="1:14" ht="15" customHeight="1" x14ac:dyDescent="0.15">
      <c r="B534" s="100" t="s">
        <v>137</v>
      </c>
      <c r="C534" s="99"/>
      <c r="D534" s="17">
        <f>SUM(D513:D533)</f>
        <v>369</v>
      </c>
      <c r="E534" s="26">
        <f>SUM(E513:E533)</f>
        <v>1.0000000000000004</v>
      </c>
      <c r="F534" s="51">
        <f>SUM(F513:F533)</f>
        <v>355</v>
      </c>
      <c r="G534" s="25">
        <v>1</v>
      </c>
    </row>
    <row r="535" spans="1:14" ht="15" customHeight="1" x14ac:dyDescent="0.15"/>
    <row r="536" spans="1:14" ht="15" customHeight="1" x14ac:dyDescent="0.15">
      <c r="A536" s="1" t="s">
        <v>233</v>
      </c>
    </row>
    <row r="537" spans="1:14" ht="15" customHeight="1" x14ac:dyDescent="0.15">
      <c r="B537" s="100"/>
      <c r="C537" s="113"/>
      <c r="D537" s="99"/>
      <c r="E537" s="100" t="s">
        <v>100</v>
      </c>
      <c r="F537" s="113"/>
      <c r="G537" s="98" t="s">
        <v>102</v>
      </c>
      <c r="H537" s="99"/>
      <c r="J537" s="67">
        <v>96</v>
      </c>
    </row>
    <row r="538" spans="1:14" ht="15" customHeight="1" x14ac:dyDescent="0.15">
      <c r="B538" s="43" t="s">
        <v>235</v>
      </c>
      <c r="C538" s="44"/>
      <c r="D538" s="45"/>
      <c r="E538" s="17">
        <v>163</v>
      </c>
      <c r="F538" s="36">
        <f>ROUND(E538/E$546,3)</f>
        <v>0.443</v>
      </c>
      <c r="G538" s="37" t="s">
        <v>178</v>
      </c>
      <c r="H538" s="38" t="s">
        <v>180</v>
      </c>
      <c r="M538" s="1" t="s">
        <v>235</v>
      </c>
      <c r="N538" s="1">
        <v>0.443</v>
      </c>
    </row>
    <row r="539" spans="1:14" ht="15" customHeight="1" x14ac:dyDescent="0.15">
      <c r="B539" s="47"/>
      <c r="C539" s="17" t="s">
        <v>237</v>
      </c>
      <c r="D539" s="42"/>
      <c r="E539" s="31" t="s">
        <v>124</v>
      </c>
      <c r="F539" s="32" t="s">
        <v>124</v>
      </c>
      <c r="G539" s="61">
        <v>145</v>
      </c>
      <c r="H539" s="69">
        <v>0.40799999999999997</v>
      </c>
      <c r="M539" s="1" t="s">
        <v>3</v>
      </c>
      <c r="N539" s="1">
        <v>0.30199999999999999</v>
      </c>
    </row>
    <row r="540" spans="1:14" ht="15" customHeight="1" x14ac:dyDescent="0.15">
      <c r="B540" s="78"/>
      <c r="C540" s="17" t="s">
        <v>236</v>
      </c>
      <c r="D540" s="42"/>
      <c r="E540" s="31" t="s">
        <v>124</v>
      </c>
      <c r="F540" s="32" t="s">
        <v>124</v>
      </c>
      <c r="G540" s="61">
        <v>24</v>
      </c>
      <c r="H540" s="69">
        <v>6.8000000000000005E-2</v>
      </c>
      <c r="M540" s="1" t="s">
        <v>234</v>
      </c>
      <c r="N540" s="1">
        <v>0.155</v>
      </c>
    </row>
    <row r="541" spans="1:14" ht="15" customHeight="1" x14ac:dyDescent="0.15">
      <c r="B541" s="78" t="s">
        <v>239</v>
      </c>
      <c r="C541" s="27"/>
      <c r="D541" s="42"/>
      <c r="E541" s="17">
        <v>111</v>
      </c>
      <c r="F541" s="36">
        <f>ROUND(E541/E$546,3)</f>
        <v>0.30199999999999999</v>
      </c>
      <c r="G541" s="61">
        <v>86</v>
      </c>
      <c r="H541" s="69">
        <v>0.24199999999999999</v>
      </c>
      <c r="M541" s="1" t="s">
        <v>2</v>
      </c>
      <c r="N541" s="1">
        <v>0.1</v>
      </c>
    </row>
    <row r="542" spans="1:14" ht="15" customHeight="1" x14ac:dyDescent="0.15">
      <c r="B542" s="120" t="s">
        <v>316</v>
      </c>
      <c r="C542" s="121"/>
      <c r="D542" s="122"/>
      <c r="E542" s="17">
        <v>57</v>
      </c>
      <c r="F542" s="36">
        <f t="shared" ref="F542:F544" si="45">ROUND(E542/E$546,3)</f>
        <v>0.155</v>
      </c>
      <c r="G542" s="61">
        <v>47</v>
      </c>
      <c r="H542" s="69">
        <v>0.13200000000000001</v>
      </c>
      <c r="J542" s="67">
        <v>94</v>
      </c>
      <c r="M542" s="1" t="s">
        <v>86</v>
      </c>
      <c r="N542" s="1">
        <v>0</v>
      </c>
    </row>
    <row r="543" spans="1:14" ht="15" customHeight="1" x14ac:dyDescent="0.15">
      <c r="B543" s="17" t="s">
        <v>238</v>
      </c>
      <c r="C543" s="27"/>
      <c r="D543" s="42"/>
      <c r="E543" s="17">
        <v>37</v>
      </c>
      <c r="F543" s="36">
        <f>ROUND(E543/E$546,3)-0.001</f>
        <v>0.1</v>
      </c>
      <c r="G543" s="61">
        <v>44</v>
      </c>
      <c r="H543" s="69">
        <v>0.124</v>
      </c>
    </row>
    <row r="544" spans="1:14" ht="15" customHeight="1" x14ac:dyDescent="0.15">
      <c r="B544" s="17" t="s">
        <v>86</v>
      </c>
      <c r="C544" s="27"/>
      <c r="D544" s="42"/>
      <c r="E544" s="7">
        <v>0</v>
      </c>
      <c r="F544" s="36">
        <f t="shared" si="45"/>
        <v>0</v>
      </c>
      <c r="G544" s="61">
        <v>1</v>
      </c>
      <c r="H544" s="69">
        <v>3.0000000000000001E-3</v>
      </c>
    </row>
    <row r="545" spans="1:14" ht="15" customHeight="1" x14ac:dyDescent="0.15">
      <c r="B545" s="17" t="s">
        <v>74</v>
      </c>
      <c r="C545" s="27"/>
      <c r="D545" s="42"/>
      <c r="E545" s="31" t="s">
        <v>178</v>
      </c>
      <c r="F545" s="38" t="s">
        <v>180</v>
      </c>
      <c r="G545" s="61">
        <v>8</v>
      </c>
      <c r="H545" s="69">
        <v>2.3E-2</v>
      </c>
    </row>
    <row r="546" spans="1:14" ht="15" customHeight="1" x14ac:dyDescent="0.15">
      <c r="B546" s="100" t="s">
        <v>314</v>
      </c>
      <c r="C546" s="113"/>
      <c r="D546" s="99"/>
      <c r="E546" s="17">
        <f>SUM(E538:E545)</f>
        <v>368</v>
      </c>
      <c r="F546" s="20">
        <f>SUM(F538:F545)</f>
        <v>1</v>
      </c>
      <c r="G546" s="41">
        <f>SUM(G538:G545)</f>
        <v>355</v>
      </c>
      <c r="H546" s="25">
        <f>SUM(H538:H545)</f>
        <v>1</v>
      </c>
    </row>
    <row r="547" spans="1:14" ht="15" customHeight="1" x14ac:dyDescent="0.15">
      <c r="H547" s="29"/>
      <c r="I547" s="58"/>
      <c r="J547" s="29"/>
    </row>
    <row r="548" spans="1:14" ht="15" customHeight="1" x14ac:dyDescent="0.15">
      <c r="A548" s="1" t="s">
        <v>240</v>
      </c>
    </row>
    <row r="549" spans="1:14" ht="15" customHeight="1" x14ac:dyDescent="0.15"/>
    <row r="550" spans="1:14" ht="15" customHeight="1" x14ac:dyDescent="0.15">
      <c r="A550" s="1" t="s">
        <v>241</v>
      </c>
    </row>
    <row r="551" spans="1:14" ht="15" customHeight="1" x14ac:dyDescent="0.15">
      <c r="B551" s="100"/>
      <c r="C551" s="113"/>
      <c r="D551" s="113"/>
      <c r="E551" s="99"/>
      <c r="F551" s="100" t="s">
        <v>100</v>
      </c>
      <c r="G551" s="113"/>
      <c r="H551" s="98" t="s">
        <v>102</v>
      </c>
      <c r="I551" s="99"/>
      <c r="J551" s="100" t="s">
        <v>56</v>
      </c>
      <c r="K551" s="99"/>
      <c r="M551" s="1" t="s">
        <v>242</v>
      </c>
      <c r="N551" s="1">
        <v>262</v>
      </c>
    </row>
    <row r="552" spans="1:14" ht="15" customHeight="1" x14ac:dyDescent="0.15">
      <c r="B552" s="114" t="s">
        <v>242</v>
      </c>
      <c r="C552" s="110"/>
      <c r="D552" s="110"/>
      <c r="E552" s="111"/>
      <c r="F552" s="17">
        <v>262</v>
      </c>
      <c r="G552" s="36">
        <f>ROUND(F552/F$557,3)</f>
        <v>0.71599999999999997</v>
      </c>
      <c r="H552" s="37" t="s">
        <v>178</v>
      </c>
      <c r="I552" s="38" t="s">
        <v>180</v>
      </c>
      <c r="J552" s="31" t="s">
        <v>178</v>
      </c>
      <c r="K552" s="38" t="s">
        <v>175</v>
      </c>
      <c r="M552" s="1" t="s">
        <v>243</v>
      </c>
      <c r="N552" s="1">
        <v>104</v>
      </c>
    </row>
    <row r="553" spans="1:14" ht="15" customHeight="1" x14ac:dyDescent="0.15">
      <c r="B553" s="79"/>
      <c r="C553" s="109" t="s">
        <v>244</v>
      </c>
      <c r="D553" s="110"/>
      <c r="E553" s="111"/>
      <c r="F553" s="31" t="s">
        <v>124</v>
      </c>
      <c r="G553" s="32" t="s">
        <v>124</v>
      </c>
      <c r="H553" s="16">
        <v>255</v>
      </c>
      <c r="I553" s="15">
        <v>0.71799999999999997</v>
      </c>
      <c r="J553" s="17">
        <v>198</v>
      </c>
      <c r="K553" s="15">
        <v>0.70699999999999996</v>
      </c>
    </row>
    <row r="554" spans="1:14" ht="15" customHeight="1" x14ac:dyDescent="0.15">
      <c r="B554" s="80"/>
      <c r="C554" s="109" t="s">
        <v>245</v>
      </c>
      <c r="D554" s="110"/>
      <c r="E554" s="111"/>
      <c r="F554" s="31" t="s">
        <v>124</v>
      </c>
      <c r="G554" s="32" t="s">
        <v>124</v>
      </c>
      <c r="H554" s="16">
        <v>20</v>
      </c>
      <c r="I554" s="15">
        <v>5.6000000000000001E-2</v>
      </c>
      <c r="J554" s="17">
        <v>16</v>
      </c>
      <c r="K554" s="15">
        <v>5.7000000000000002E-2</v>
      </c>
    </row>
    <row r="555" spans="1:14" ht="15" customHeight="1" x14ac:dyDescent="0.15">
      <c r="B555" s="109" t="s">
        <v>243</v>
      </c>
      <c r="C555" s="110"/>
      <c r="D555" s="110"/>
      <c r="E555" s="111"/>
      <c r="F555" s="17">
        <v>104</v>
      </c>
      <c r="G555" s="36">
        <f>ROUND(F555/F$557,3)</f>
        <v>0.28399999999999997</v>
      </c>
      <c r="H555" s="16">
        <v>76</v>
      </c>
      <c r="I555" s="15">
        <v>0.214</v>
      </c>
      <c r="J555" s="17">
        <v>55</v>
      </c>
      <c r="K555" s="15">
        <v>0.19600000000000001</v>
      </c>
    </row>
    <row r="556" spans="1:14" ht="15" customHeight="1" x14ac:dyDescent="0.15">
      <c r="B556" s="109" t="s">
        <v>74</v>
      </c>
      <c r="C556" s="110"/>
      <c r="D556" s="110"/>
      <c r="E556" s="111"/>
      <c r="F556" s="31" t="s">
        <v>124</v>
      </c>
      <c r="G556" s="32" t="s">
        <v>124</v>
      </c>
      <c r="H556" s="16">
        <v>4</v>
      </c>
      <c r="I556" s="15">
        <v>1.0999999999999999E-2</v>
      </c>
      <c r="J556" s="17">
        <v>11</v>
      </c>
      <c r="K556" s="15">
        <v>3.9E-2</v>
      </c>
    </row>
    <row r="557" spans="1:14" ht="15" customHeight="1" x14ac:dyDescent="0.15">
      <c r="B557" s="100" t="s">
        <v>314</v>
      </c>
      <c r="C557" s="113"/>
      <c r="D557" s="113"/>
      <c r="E557" s="99"/>
      <c r="F557" s="17">
        <f>SUM(F552:F556)</f>
        <v>366</v>
      </c>
      <c r="G557" s="20">
        <f>SUM(G552:G556)</f>
        <v>1</v>
      </c>
      <c r="H557" s="41">
        <v>355</v>
      </c>
      <c r="I557" s="25">
        <v>1</v>
      </c>
      <c r="J557" s="19">
        <v>280</v>
      </c>
      <c r="K557" s="15">
        <v>1</v>
      </c>
    </row>
    <row r="558" spans="1:14" ht="15" customHeight="1" x14ac:dyDescent="0.15">
      <c r="B558" s="49"/>
      <c r="C558" s="49"/>
      <c r="D558" s="49"/>
      <c r="E558" s="49"/>
      <c r="F558" s="30"/>
      <c r="G558" s="58"/>
      <c r="H558" s="29"/>
      <c r="I558" s="58"/>
      <c r="J558" s="29"/>
      <c r="K558" s="34"/>
    </row>
    <row r="559" spans="1:14" ht="15" customHeight="1" x14ac:dyDescent="0.15">
      <c r="B559" s="49"/>
      <c r="C559" s="49"/>
      <c r="D559" s="49"/>
      <c r="E559" s="49"/>
      <c r="F559" s="30"/>
      <c r="G559" s="58"/>
      <c r="H559" s="29"/>
      <c r="I559" s="58"/>
      <c r="J559" s="29"/>
      <c r="K559" s="34"/>
    </row>
    <row r="560" spans="1:14" ht="15" customHeight="1" x14ac:dyDescent="0.15">
      <c r="B560" s="49"/>
      <c r="C560" s="49"/>
      <c r="D560" s="49"/>
      <c r="E560" s="49"/>
      <c r="F560" s="30"/>
      <c r="G560" s="58"/>
      <c r="H560" s="29"/>
      <c r="I560" s="58"/>
      <c r="J560" s="29"/>
      <c r="K560" s="34"/>
    </row>
    <row r="561" spans="1:17" ht="15" customHeight="1" x14ac:dyDescent="0.15">
      <c r="B561" s="49"/>
      <c r="C561" s="49"/>
      <c r="D561" s="49"/>
      <c r="E561" s="49"/>
      <c r="F561" s="30"/>
      <c r="G561" s="58"/>
      <c r="H561" s="29"/>
      <c r="I561" s="58"/>
      <c r="J561" s="29"/>
      <c r="K561" s="34"/>
    </row>
    <row r="562" spans="1:17" ht="15" customHeight="1" x14ac:dyDescent="0.15">
      <c r="B562" s="49"/>
      <c r="C562" s="49"/>
      <c r="D562" s="49"/>
      <c r="E562" s="49"/>
      <c r="F562" s="30"/>
      <c r="G562" s="58"/>
      <c r="H562" s="29"/>
      <c r="I562" s="58"/>
      <c r="J562" s="29"/>
      <c r="K562" s="34"/>
    </row>
    <row r="563" spans="1:17" ht="15" customHeight="1" x14ac:dyDescent="0.15">
      <c r="B563" s="49"/>
      <c r="C563" s="49"/>
      <c r="D563" s="49"/>
      <c r="E563" s="49"/>
      <c r="F563" s="30"/>
      <c r="G563" s="58"/>
      <c r="H563" s="29"/>
      <c r="I563" s="58"/>
      <c r="J563" s="29"/>
      <c r="K563" s="34"/>
    </row>
    <row r="564" spans="1:17" ht="15" customHeight="1" x14ac:dyDescent="0.15">
      <c r="B564" s="49"/>
      <c r="C564" s="49"/>
      <c r="D564" s="49"/>
      <c r="E564" s="49"/>
      <c r="F564" s="30"/>
      <c r="G564" s="58"/>
      <c r="H564" s="29"/>
      <c r="I564" s="58"/>
      <c r="J564" s="29"/>
      <c r="K564" s="34"/>
    </row>
    <row r="565" spans="1:17" ht="15" customHeight="1" x14ac:dyDescent="0.15">
      <c r="B565" s="49"/>
      <c r="C565" s="49"/>
      <c r="D565" s="49"/>
      <c r="E565" s="49"/>
      <c r="F565" s="30"/>
      <c r="G565" s="58"/>
      <c r="H565" s="29"/>
      <c r="I565" s="58"/>
      <c r="J565" s="29"/>
      <c r="K565" s="34"/>
    </row>
    <row r="566" spans="1:17" ht="15" customHeight="1" x14ac:dyDescent="0.15">
      <c r="B566" s="49"/>
      <c r="C566" s="49"/>
      <c r="D566" s="49"/>
      <c r="E566" s="49"/>
      <c r="F566" s="30"/>
      <c r="G566" s="58"/>
      <c r="H566" s="29"/>
      <c r="I566" s="58"/>
      <c r="J566" s="29"/>
      <c r="K566" s="34"/>
    </row>
    <row r="567" spans="1:17" ht="15" customHeight="1" x14ac:dyDescent="0.15">
      <c r="A567" s="1" t="s">
        <v>356</v>
      </c>
      <c r="B567" s="30"/>
      <c r="C567" s="30"/>
      <c r="D567" s="30"/>
      <c r="E567" s="30"/>
      <c r="F567" s="30"/>
      <c r="G567" s="30"/>
      <c r="H567" s="30"/>
      <c r="I567" s="30"/>
      <c r="J567" s="30"/>
      <c r="K567" s="30"/>
    </row>
    <row r="568" spans="1:17" ht="15" customHeight="1" x14ac:dyDescent="0.15">
      <c r="B568" s="100"/>
      <c r="C568" s="113"/>
      <c r="D568" s="113"/>
      <c r="E568" s="113"/>
      <c r="F568" s="113"/>
      <c r="G568" s="113"/>
      <c r="H568" s="99"/>
      <c r="I568" s="100" t="s">
        <v>100</v>
      </c>
      <c r="J568" s="99"/>
      <c r="O568" s="29"/>
      <c r="P568" s="30"/>
      <c r="Q568" s="29"/>
    </row>
    <row r="569" spans="1:17" ht="15" customHeight="1" x14ac:dyDescent="0.15">
      <c r="B569" s="109" t="s">
        <v>246</v>
      </c>
      <c r="C569" s="110"/>
      <c r="D569" s="110"/>
      <c r="E569" s="110"/>
      <c r="F569" s="110"/>
      <c r="G569" s="110"/>
      <c r="H569" s="111"/>
      <c r="I569" s="17">
        <v>21</v>
      </c>
      <c r="J569" s="15">
        <f>ROUND(I569/I$574,3)</f>
        <v>0.08</v>
      </c>
      <c r="O569" s="29"/>
      <c r="P569" s="30"/>
      <c r="Q569" s="29"/>
    </row>
    <row r="570" spans="1:17" ht="15" customHeight="1" x14ac:dyDescent="0.15">
      <c r="B570" s="106" t="s">
        <v>247</v>
      </c>
      <c r="C570" s="107"/>
      <c r="D570" s="107"/>
      <c r="E570" s="107"/>
      <c r="F570" s="107"/>
      <c r="G570" s="107"/>
      <c r="H570" s="108"/>
      <c r="I570" s="17">
        <v>85</v>
      </c>
      <c r="J570" s="15">
        <f t="shared" ref="J570:J573" si="46">ROUND(I570/I$574,3)</f>
        <v>0.32600000000000001</v>
      </c>
      <c r="O570" s="29"/>
      <c r="P570" s="30"/>
      <c r="Q570" s="29"/>
    </row>
    <row r="571" spans="1:17" ht="15" customHeight="1" x14ac:dyDescent="0.15">
      <c r="B571" s="106" t="s">
        <v>248</v>
      </c>
      <c r="C571" s="107"/>
      <c r="D571" s="107"/>
      <c r="E571" s="107"/>
      <c r="F571" s="107"/>
      <c r="G571" s="107"/>
      <c r="H571" s="108"/>
      <c r="I571" s="17">
        <v>121</v>
      </c>
      <c r="J571" s="15">
        <f t="shared" si="46"/>
        <v>0.46400000000000002</v>
      </c>
      <c r="O571" s="29"/>
      <c r="P571" s="30"/>
      <c r="Q571" s="29"/>
    </row>
    <row r="572" spans="1:17" ht="15" customHeight="1" x14ac:dyDescent="0.15">
      <c r="B572" s="109" t="s">
        <v>249</v>
      </c>
      <c r="C572" s="110"/>
      <c r="D572" s="110"/>
      <c r="E572" s="110"/>
      <c r="F572" s="110"/>
      <c r="G572" s="110"/>
      <c r="H572" s="111"/>
      <c r="I572" s="17">
        <v>21</v>
      </c>
      <c r="J572" s="15">
        <f t="shared" si="46"/>
        <v>0.08</v>
      </c>
      <c r="O572" s="29"/>
      <c r="P572" s="30"/>
      <c r="Q572" s="29"/>
    </row>
    <row r="573" spans="1:17" ht="15" customHeight="1" x14ac:dyDescent="0.15">
      <c r="B573" s="109" t="s">
        <v>47</v>
      </c>
      <c r="C573" s="110"/>
      <c r="D573" s="110"/>
      <c r="E573" s="110"/>
      <c r="F573" s="110"/>
      <c r="G573" s="110"/>
      <c r="H573" s="111"/>
      <c r="I573" s="17">
        <v>13</v>
      </c>
      <c r="J573" s="15">
        <f t="shared" si="46"/>
        <v>0.05</v>
      </c>
      <c r="O573" s="29"/>
      <c r="P573" s="30"/>
      <c r="Q573" s="29"/>
    </row>
    <row r="574" spans="1:17" ht="15" customHeight="1" x14ac:dyDescent="0.15">
      <c r="B574" s="100" t="s">
        <v>62</v>
      </c>
      <c r="C574" s="113"/>
      <c r="D574" s="113"/>
      <c r="E574" s="113"/>
      <c r="F574" s="113"/>
      <c r="G574" s="113"/>
      <c r="H574" s="99"/>
      <c r="I574" s="7">
        <f>SUM(I569:I573)</f>
        <v>261</v>
      </c>
      <c r="J574" s="15">
        <f>SUM(J569:J573)</f>
        <v>1</v>
      </c>
      <c r="O574" s="29"/>
      <c r="P574" s="30"/>
      <c r="Q574" s="29"/>
    </row>
    <row r="575" spans="1:17" ht="15" customHeight="1" x14ac:dyDescent="0.15"/>
    <row r="576" spans="1:17" ht="15" customHeight="1" x14ac:dyDescent="0.15"/>
    <row r="577" spans="1:14" ht="15" customHeight="1" x14ac:dyDescent="0.15">
      <c r="M577" s="1" t="s">
        <v>332</v>
      </c>
      <c r="N577" s="1">
        <v>121</v>
      </c>
    </row>
    <row r="578" spans="1:14" ht="15" customHeight="1" x14ac:dyDescent="0.15">
      <c r="M578" s="1" t="s">
        <v>354</v>
      </c>
      <c r="N578" s="1">
        <v>85</v>
      </c>
    </row>
    <row r="579" spans="1:14" ht="15" customHeight="1" x14ac:dyDescent="0.15">
      <c r="M579" s="1" t="s">
        <v>246</v>
      </c>
      <c r="N579" s="1">
        <v>21</v>
      </c>
    </row>
    <row r="580" spans="1:14" ht="15" customHeight="1" x14ac:dyDescent="0.15">
      <c r="M580" s="1" t="s">
        <v>46</v>
      </c>
      <c r="N580" s="1">
        <v>21</v>
      </c>
    </row>
    <row r="581" spans="1:14" ht="15" customHeight="1" x14ac:dyDescent="0.15">
      <c r="M581" s="1" t="s">
        <v>47</v>
      </c>
      <c r="N581" s="1">
        <v>13</v>
      </c>
    </row>
    <row r="582" spans="1:14" ht="15" customHeight="1" x14ac:dyDescent="0.15"/>
    <row r="583" spans="1:14" ht="15" customHeight="1" x14ac:dyDescent="0.15"/>
    <row r="584" spans="1:14" ht="15" customHeight="1" x14ac:dyDescent="0.15"/>
    <row r="585" spans="1:14" ht="15" customHeight="1" x14ac:dyDescent="0.15"/>
    <row r="586" spans="1:14" ht="15" customHeight="1" x14ac:dyDescent="0.15"/>
    <row r="587" spans="1:14" ht="15" customHeight="1" x14ac:dyDescent="0.15"/>
    <row r="588" spans="1:14" ht="15" customHeight="1" x14ac:dyDescent="0.15"/>
    <row r="589" spans="1:14" ht="15" customHeight="1" x14ac:dyDescent="0.15">
      <c r="A589" s="1" t="s">
        <v>250</v>
      </c>
    </row>
    <row r="590" spans="1:14" ht="15" customHeight="1" x14ac:dyDescent="0.15">
      <c r="A590" s="1" t="s">
        <v>251</v>
      </c>
    </row>
    <row r="591" spans="1:14" ht="15" customHeight="1" x14ac:dyDescent="0.15">
      <c r="B591" s="100"/>
      <c r="C591" s="113"/>
      <c r="D591" s="113"/>
      <c r="E591" s="99"/>
      <c r="F591" s="100" t="s">
        <v>100</v>
      </c>
      <c r="G591" s="99"/>
    </row>
    <row r="592" spans="1:14" ht="15" customHeight="1" x14ac:dyDescent="0.15">
      <c r="B592" s="106" t="s">
        <v>255</v>
      </c>
      <c r="C592" s="107"/>
      <c r="D592" s="107"/>
      <c r="E592" s="108"/>
      <c r="F592" s="17">
        <v>54</v>
      </c>
      <c r="G592" s="15">
        <f>ROUND(F592/F$601,3)</f>
        <v>0.252</v>
      </c>
      <c r="M592" s="1" t="s">
        <v>255</v>
      </c>
      <c r="N592" s="1">
        <v>0.252</v>
      </c>
    </row>
    <row r="593" spans="2:14" ht="15" customHeight="1" x14ac:dyDescent="0.15">
      <c r="B593" s="109" t="s">
        <v>48</v>
      </c>
      <c r="C593" s="110"/>
      <c r="D593" s="110"/>
      <c r="E593" s="111"/>
      <c r="F593" s="17">
        <v>35</v>
      </c>
      <c r="G593" s="15">
        <f>ROUND(F593/F$601,3)</f>
        <v>0.16400000000000001</v>
      </c>
      <c r="M593" s="1" t="s">
        <v>48</v>
      </c>
      <c r="N593" s="1">
        <v>0.16400000000000001</v>
      </c>
    </row>
    <row r="594" spans="2:14" ht="15" customHeight="1" x14ac:dyDescent="0.15">
      <c r="B594" s="106" t="s">
        <v>270</v>
      </c>
      <c r="C594" s="107"/>
      <c r="D594" s="107"/>
      <c r="E594" s="108"/>
      <c r="F594" s="35">
        <v>33</v>
      </c>
      <c r="G594" s="15">
        <f t="shared" ref="G594:G600" si="47">ROUND(F594/F$601,3)</f>
        <v>0.154</v>
      </c>
      <c r="M594" s="1" t="s">
        <v>270</v>
      </c>
      <c r="N594" s="1">
        <v>0.154</v>
      </c>
    </row>
    <row r="595" spans="2:14" ht="15" customHeight="1" x14ac:dyDescent="0.15">
      <c r="B595" s="106" t="s">
        <v>318</v>
      </c>
      <c r="C595" s="107"/>
      <c r="D595" s="107"/>
      <c r="E595" s="108"/>
      <c r="F595" s="17">
        <v>30</v>
      </c>
      <c r="G595" s="15">
        <f t="shared" si="47"/>
        <v>0.14000000000000001</v>
      </c>
      <c r="M595" s="1" t="s">
        <v>318</v>
      </c>
      <c r="N595" s="1">
        <v>0.14000000000000001</v>
      </c>
    </row>
    <row r="596" spans="2:14" ht="15" customHeight="1" x14ac:dyDescent="0.15">
      <c r="B596" s="109" t="s">
        <v>254</v>
      </c>
      <c r="C596" s="110"/>
      <c r="D596" s="110"/>
      <c r="E596" s="111"/>
      <c r="F596" s="17">
        <v>23</v>
      </c>
      <c r="G596" s="15">
        <f>ROUND(F596/F$601,3)+0.001</f>
        <v>0.108</v>
      </c>
      <c r="M596" s="1" t="s">
        <v>254</v>
      </c>
      <c r="N596" s="1">
        <v>0.108</v>
      </c>
    </row>
    <row r="597" spans="2:14" ht="15" customHeight="1" x14ac:dyDescent="0.15">
      <c r="B597" s="109" t="s">
        <v>253</v>
      </c>
      <c r="C597" s="110"/>
      <c r="D597" s="110"/>
      <c r="E597" s="111"/>
      <c r="F597" s="17">
        <v>14</v>
      </c>
      <c r="G597" s="15">
        <f>ROUND(F597/F$601,3)+0.001</f>
        <v>6.6000000000000003E-2</v>
      </c>
      <c r="M597" s="1" t="s">
        <v>253</v>
      </c>
      <c r="N597" s="1">
        <v>6.6000000000000003E-2</v>
      </c>
    </row>
    <row r="598" spans="2:14" ht="15" customHeight="1" x14ac:dyDescent="0.15">
      <c r="B598" s="106" t="s">
        <v>49</v>
      </c>
      <c r="C598" s="107"/>
      <c r="D598" s="107"/>
      <c r="E598" s="108"/>
      <c r="F598" s="17">
        <v>11</v>
      </c>
      <c r="G598" s="15">
        <f t="shared" si="47"/>
        <v>5.0999999999999997E-2</v>
      </c>
      <c r="M598" s="1" t="s">
        <v>49</v>
      </c>
      <c r="N598" s="1">
        <v>5.0999999999999997E-2</v>
      </c>
    </row>
    <row r="599" spans="2:14" ht="15" customHeight="1" x14ac:dyDescent="0.15">
      <c r="B599" s="109" t="s">
        <v>252</v>
      </c>
      <c r="C599" s="110"/>
      <c r="D599" s="110"/>
      <c r="E599" s="111"/>
      <c r="F599" s="17">
        <v>5</v>
      </c>
      <c r="G599" s="15">
        <f t="shared" si="47"/>
        <v>2.3E-2</v>
      </c>
      <c r="M599" s="1" t="s">
        <v>252</v>
      </c>
      <c r="N599" s="1">
        <v>2.3E-2</v>
      </c>
    </row>
    <row r="600" spans="2:14" ht="15" customHeight="1" x14ac:dyDescent="0.15">
      <c r="B600" s="106" t="s">
        <v>128</v>
      </c>
      <c r="C600" s="107"/>
      <c r="D600" s="107"/>
      <c r="E600" s="108"/>
      <c r="F600" s="17">
        <v>9</v>
      </c>
      <c r="G600" s="15">
        <f t="shared" si="47"/>
        <v>4.2000000000000003E-2</v>
      </c>
      <c r="M600" s="1" t="s">
        <v>128</v>
      </c>
      <c r="N600" s="1">
        <v>4.2000000000000003E-2</v>
      </c>
    </row>
    <row r="601" spans="2:14" ht="15" customHeight="1" x14ac:dyDescent="0.15">
      <c r="B601" s="100" t="s">
        <v>137</v>
      </c>
      <c r="C601" s="113"/>
      <c r="D601" s="113"/>
      <c r="E601" s="99"/>
      <c r="F601" s="17">
        <f>SUM(F592:F600)</f>
        <v>214</v>
      </c>
      <c r="G601" s="15">
        <f>SUM(G592:G600)</f>
        <v>1.0000000000000002</v>
      </c>
    </row>
    <row r="602" spans="2:14" ht="15" customHeight="1" x14ac:dyDescent="0.15">
      <c r="B602" s="49"/>
      <c r="C602" s="49"/>
      <c r="D602" s="49"/>
      <c r="E602" s="49"/>
      <c r="F602" s="30"/>
      <c r="G602" s="58"/>
      <c r="H602" s="29"/>
      <c r="I602" s="58"/>
      <c r="J602" s="29"/>
      <c r="K602" s="34"/>
    </row>
    <row r="603" spans="2:14" ht="15" customHeight="1" x14ac:dyDescent="0.15">
      <c r="B603" s="49"/>
      <c r="C603" s="49"/>
      <c r="D603" s="49"/>
      <c r="E603" s="49"/>
      <c r="F603" s="30"/>
      <c r="G603" s="58"/>
      <c r="H603" s="29"/>
      <c r="I603" s="58"/>
      <c r="J603" s="29"/>
      <c r="K603" s="34"/>
    </row>
    <row r="604" spans="2:14" ht="15" customHeight="1" x14ac:dyDescent="0.15">
      <c r="B604" s="49"/>
      <c r="C604" s="49"/>
      <c r="D604" s="49"/>
      <c r="E604" s="49"/>
      <c r="F604" s="30"/>
      <c r="G604" s="58"/>
      <c r="H604" s="29"/>
      <c r="I604" s="58"/>
      <c r="J604" s="29"/>
      <c r="K604" s="34"/>
    </row>
    <row r="605" spans="2:14" ht="15" customHeight="1" x14ac:dyDescent="0.15">
      <c r="B605" s="49"/>
      <c r="C605" s="49"/>
      <c r="D605" s="49"/>
      <c r="E605" s="49"/>
      <c r="F605" s="30"/>
      <c r="G605" s="58"/>
      <c r="H605" s="29"/>
      <c r="I605" s="58"/>
      <c r="J605" s="29"/>
      <c r="K605" s="34"/>
    </row>
    <row r="606" spans="2:14" ht="15" customHeight="1" x14ac:dyDescent="0.15">
      <c r="B606" s="49"/>
      <c r="C606" s="49"/>
      <c r="D606" s="49"/>
      <c r="E606" s="49"/>
      <c r="F606" s="30"/>
      <c r="G606" s="58"/>
      <c r="H606" s="29"/>
      <c r="I606" s="58"/>
      <c r="J606" s="29"/>
      <c r="K606" s="34"/>
    </row>
    <row r="607" spans="2:14" ht="15" customHeight="1" x14ac:dyDescent="0.15">
      <c r="B607" s="49"/>
      <c r="C607" s="49"/>
      <c r="D607" s="49"/>
      <c r="E607" s="49"/>
      <c r="F607" s="30"/>
      <c r="G607" s="58"/>
      <c r="H607" s="29"/>
      <c r="I607" s="58"/>
      <c r="J607" s="29"/>
      <c r="K607" s="34"/>
    </row>
    <row r="608" spans="2:14" ht="15" customHeight="1" x14ac:dyDescent="0.15">
      <c r="B608" s="49"/>
      <c r="C608" s="49"/>
      <c r="D608" s="49"/>
      <c r="E608" s="49"/>
      <c r="F608" s="30"/>
      <c r="G608" s="58"/>
      <c r="H608" s="29"/>
      <c r="I608" s="58"/>
      <c r="J608" s="29"/>
      <c r="K608" s="34"/>
    </row>
    <row r="609" spans="1:14" ht="15" customHeight="1" x14ac:dyDescent="0.15">
      <c r="B609" s="49"/>
      <c r="C609" s="49"/>
      <c r="D609" s="49"/>
      <c r="E609" s="49"/>
      <c r="F609" s="30"/>
      <c r="G609" s="58"/>
      <c r="H609" s="29"/>
      <c r="I609" s="58"/>
      <c r="J609" s="29"/>
      <c r="K609" s="34"/>
    </row>
    <row r="610" spans="1:14" ht="15" customHeight="1" x14ac:dyDescent="0.15">
      <c r="B610" s="49"/>
      <c r="C610" s="49"/>
      <c r="D610" s="49"/>
      <c r="E610" s="49"/>
      <c r="F610" s="30"/>
      <c r="G610" s="58"/>
      <c r="H610" s="29"/>
      <c r="I610" s="58"/>
      <c r="J610" s="29"/>
      <c r="K610" s="34"/>
    </row>
    <row r="611" spans="1:14" ht="15" customHeight="1" x14ac:dyDescent="0.15">
      <c r="B611" s="49"/>
      <c r="C611" s="49"/>
      <c r="D611" s="49"/>
      <c r="E611" s="49"/>
      <c r="F611" s="30"/>
      <c r="G611" s="58"/>
      <c r="H611" s="29"/>
      <c r="I611" s="58"/>
      <c r="J611" s="29"/>
      <c r="K611" s="34"/>
    </row>
    <row r="612" spans="1:14" ht="15" customHeight="1" x14ac:dyDescent="0.15">
      <c r="B612" s="49"/>
      <c r="C612" s="49"/>
      <c r="D612" s="49"/>
      <c r="E612" s="49"/>
      <c r="F612" s="30"/>
      <c r="G612" s="58"/>
      <c r="H612" s="29"/>
      <c r="I612" s="58"/>
      <c r="J612" s="29"/>
      <c r="K612" s="34"/>
    </row>
    <row r="613" spans="1:14" ht="15" customHeight="1" x14ac:dyDescent="0.15">
      <c r="B613" s="49"/>
      <c r="C613" s="49"/>
      <c r="D613" s="49"/>
      <c r="E613" s="49"/>
      <c r="F613" s="30"/>
      <c r="G613" s="58"/>
      <c r="H613" s="29"/>
      <c r="I613" s="58"/>
      <c r="J613" s="29"/>
      <c r="K613" s="34"/>
    </row>
    <row r="614" spans="1:14" ht="15" customHeight="1" x14ac:dyDescent="0.15">
      <c r="B614" s="49"/>
      <c r="C614" s="49"/>
      <c r="D614" s="49"/>
      <c r="E614" s="49"/>
      <c r="F614" s="30"/>
      <c r="G614" s="58"/>
      <c r="H614" s="29"/>
      <c r="I614" s="58"/>
      <c r="J614" s="29"/>
      <c r="K614" s="34"/>
    </row>
    <row r="615" spans="1:14" ht="15" customHeight="1" x14ac:dyDescent="0.15">
      <c r="B615" s="49"/>
      <c r="C615" s="49"/>
      <c r="D615" s="49"/>
      <c r="E615" s="49"/>
      <c r="F615" s="30"/>
      <c r="G615" s="58"/>
      <c r="H615" s="29"/>
      <c r="I615" s="58"/>
      <c r="J615" s="29"/>
      <c r="K615" s="34"/>
    </row>
    <row r="616" spans="1:14" ht="15" customHeight="1" x14ac:dyDescent="0.15">
      <c r="B616" s="49"/>
      <c r="C616" s="49"/>
      <c r="D616" s="49"/>
      <c r="E616" s="49"/>
      <c r="F616" s="30"/>
      <c r="G616" s="58"/>
      <c r="H616" s="29"/>
      <c r="I616" s="58"/>
      <c r="J616" s="29"/>
      <c r="K616" s="34"/>
    </row>
    <row r="617" spans="1:14" ht="15" customHeight="1" x14ac:dyDescent="0.15">
      <c r="B617" s="49"/>
      <c r="C617" s="49"/>
      <c r="D617" s="49"/>
      <c r="E617" s="49"/>
      <c r="F617" s="30"/>
      <c r="G617" s="58"/>
      <c r="H617" s="29"/>
      <c r="I617" s="58"/>
      <c r="J617" s="29"/>
      <c r="K617" s="34"/>
    </row>
    <row r="618" spans="1:14" ht="15" customHeight="1" x14ac:dyDescent="0.15">
      <c r="B618" s="49"/>
      <c r="C618" s="49"/>
      <c r="D618" s="49"/>
      <c r="E618" s="49"/>
      <c r="F618" s="30"/>
      <c r="G618" s="58"/>
      <c r="H618" s="29"/>
      <c r="I618" s="58"/>
      <c r="J618" s="29"/>
      <c r="K618" s="34"/>
    </row>
    <row r="619" spans="1:14" ht="15" customHeight="1" x14ac:dyDescent="0.15">
      <c r="A619" s="1" t="s">
        <v>256</v>
      </c>
    </row>
    <row r="620" spans="1:14" ht="15" customHeight="1" x14ac:dyDescent="0.15">
      <c r="B620" s="1" t="s">
        <v>257</v>
      </c>
    </row>
    <row r="621" spans="1:14" ht="15" customHeight="1" x14ac:dyDescent="0.15">
      <c r="C621" s="100"/>
      <c r="D621" s="113"/>
      <c r="E621" s="113"/>
      <c r="F621" s="99"/>
      <c r="G621" s="100" t="s">
        <v>100</v>
      </c>
      <c r="H621" s="99"/>
      <c r="I621" s="100" t="s">
        <v>266</v>
      </c>
      <c r="J621" s="99"/>
    </row>
    <row r="622" spans="1:14" ht="15" customHeight="1" x14ac:dyDescent="0.15">
      <c r="C622" s="35" t="s">
        <v>258</v>
      </c>
      <c r="D622" s="81"/>
      <c r="E622" s="81"/>
      <c r="F622" s="82"/>
      <c r="G622" s="17">
        <v>103</v>
      </c>
      <c r="H622" s="15">
        <f t="shared" ref="H622:H630" si="48">ROUND(G622/G$632,3)</f>
        <v>0.26400000000000001</v>
      </c>
      <c r="I622" s="17">
        <v>81</v>
      </c>
      <c r="J622" s="15">
        <v>0.318</v>
      </c>
      <c r="M622" s="1" t="s">
        <v>258</v>
      </c>
      <c r="N622" s="1">
        <v>0.26400000000000001</v>
      </c>
    </row>
    <row r="623" spans="1:14" ht="15" customHeight="1" x14ac:dyDescent="0.15">
      <c r="C623" s="35" t="s">
        <v>265</v>
      </c>
      <c r="D623" s="40"/>
      <c r="E623" s="40"/>
      <c r="F623" s="83"/>
      <c r="G623" s="17">
        <v>58</v>
      </c>
      <c r="H623" s="15">
        <f t="shared" si="48"/>
        <v>0.14899999999999999</v>
      </c>
      <c r="I623" s="31" t="s">
        <v>180</v>
      </c>
      <c r="J623" s="53" t="s">
        <v>180</v>
      </c>
      <c r="M623" s="1" t="s">
        <v>265</v>
      </c>
      <c r="N623" s="1">
        <v>0.14899999999999999</v>
      </c>
    </row>
    <row r="624" spans="1:14" ht="15" customHeight="1" x14ac:dyDescent="0.15">
      <c r="C624" s="35" t="s">
        <v>261</v>
      </c>
      <c r="D624" s="40"/>
      <c r="E624" s="40"/>
      <c r="F624" s="82"/>
      <c r="G624" s="35">
        <v>56</v>
      </c>
      <c r="H624" s="15">
        <f>ROUND(G624/G$632,3)-0.001</f>
        <v>0.14299999999999999</v>
      </c>
      <c r="I624" s="35">
        <v>34</v>
      </c>
      <c r="J624" s="15">
        <v>0.13300000000000001</v>
      </c>
      <c r="M624" s="1" t="s">
        <v>261</v>
      </c>
      <c r="N624" s="1">
        <v>0.14299999999999999</v>
      </c>
    </row>
    <row r="625" spans="2:14" ht="15" customHeight="1" x14ac:dyDescent="0.15">
      <c r="C625" s="106" t="s">
        <v>263</v>
      </c>
      <c r="D625" s="107"/>
      <c r="E625" s="107"/>
      <c r="F625" s="108"/>
      <c r="G625" s="17">
        <v>56</v>
      </c>
      <c r="H625" s="15">
        <f>ROUND(G625/G$632,3)-0.001</f>
        <v>0.14299999999999999</v>
      </c>
      <c r="I625" s="17">
        <v>28</v>
      </c>
      <c r="J625" s="15">
        <v>0.11</v>
      </c>
      <c r="M625" s="1" t="s">
        <v>51</v>
      </c>
      <c r="N625" s="1">
        <v>0.14299999999999999</v>
      </c>
    </row>
    <row r="626" spans="2:14" ht="15" customHeight="1" x14ac:dyDescent="0.15">
      <c r="C626" s="106" t="s">
        <v>259</v>
      </c>
      <c r="D626" s="107"/>
      <c r="E626" s="107"/>
      <c r="F626" s="108"/>
      <c r="G626" s="17">
        <v>43</v>
      </c>
      <c r="H626" s="15">
        <f t="shared" si="48"/>
        <v>0.11</v>
      </c>
      <c r="I626" s="17">
        <v>40</v>
      </c>
      <c r="J626" s="15">
        <v>0.157</v>
      </c>
      <c r="M626" s="1" t="s">
        <v>259</v>
      </c>
      <c r="N626" s="1">
        <v>0.11</v>
      </c>
    </row>
    <row r="627" spans="2:14" ht="15" customHeight="1" x14ac:dyDescent="0.15">
      <c r="C627" s="35" t="s">
        <v>262</v>
      </c>
      <c r="D627" s="40"/>
      <c r="E627" s="40"/>
      <c r="F627" s="83"/>
      <c r="G627" s="17">
        <v>30</v>
      </c>
      <c r="H627" s="15">
        <f t="shared" si="48"/>
        <v>7.6999999999999999E-2</v>
      </c>
      <c r="I627" s="31" t="s">
        <v>180</v>
      </c>
      <c r="J627" s="53" t="s">
        <v>180</v>
      </c>
      <c r="M627" s="1" t="s">
        <v>50</v>
      </c>
      <c r="N627" s="1">
        <v>7.6999999999999999E-2</v>
      </c>
    </row>
    <row r="628" spans="2:14" ht="15" customHeight="1" x14ac:dyDescent="0.15">
      <c r="C628" s="103" t="s">
        <v>264</v>
      </c>
      <c r="D628" s="104"/>
      <c r="E628" s="104"/>
      <c r="F628" s="82"/>
      <c r="G628" s="17">
        <v>26</v>
      </c>
      <c r="H628" s="15">
        <f t="shared" si="48"/>
        <v>6.7000000000000004E-2</v>
      </c>
      <c r="I628" s="17">
        <v>60</v>
      </c>
      <c r="J628" s="15">
        <v>0.23499999999999999</v>
      </c>
      <c r="M628" s="1" t="s">
        <v>1</v>
      </c>
      <c r="N628" s="1">
        <v>6.7000000000000004E-2</v>
      </c>
    </row>
    <row r="629" spans="2:14" ht="15" customHeight="1" x14ac:dyDescent="0.15">
      <c r="C629" s="17" t="s">
        <v>260</v>
      </c>
      <c r="D629" s="27"/>
      <c r="E629" s="27"/>
      <c r="F629" s="42"/>
      <c r="G629" s="17">
        <v>17</v>
      </c>
      <c r="H629" s="15">
        <f t="shared" si="48"/>
        <v>4.3999999999999997E-2</v>
      </c>
      <c r="I629" s="17">
        <v>10</v>
      </c>
      <c r="J629" s="15">
        <v>3.9E-2</v>
      </c>
      <c r="M629" s="1" t="s">
        <v>260</v>
      </c>
      <c r="N629" s="1">
        <v>4.3999999999999997E-2</v>
      </c>
    </row>
    <row r="630" spans="2:14" ht="15" customHeight="1" x14ac:dyDescent="0.15">
      <c r="C630" s="103" t="s">
        <v>128</v>
      </c>
      <c r="D630" s="104"/>
      <c r="E630" s="104"/>
      <c r="F630" s="82"/>
      <c r="G630" s="17">
        <v>1</v>
      </c>
      <c r="H630" s="15">
        <f t="shared" si="48"/>
        <v>3.0000000000000001E-3</v>
      </c>
      <c r="I630" s="31" t="s">
        <v>180</v>
      </c>
      <c r="J630" s="53" t="s">
        <v>180</v>
      </c>
      <c r="M630" s="1" t="s">
        <v>128</v>
      </c>
      <c r="N630" s="1">
        <v>3.0000000000000001E-3</v>
      </c>
    </row>
    <row r="631" spans="2:14" ht="15" customHeight="1" x14ac:dyDescent="0.15">
      <c r="C631" s="84" t="s">
        <v>267</v>
      </c>
      <c r="D631" s="85"/>
      <c r="E631" s="85"/>
      <c r="F631" s="82"/>
      <c r="G631" s="31" t="s">
        <v>180</v>
      </c>
      <c r="H631" s="53" t="s">
        <v>180</v>
      </c>
      <c r="I631" s="35">
        <v>2</v>
      </c>
      <c r="J631" s="38">
        <v>8.0000000000000002E-3</v>
      </c>
    </row>
    <row r="632" spans="2:14" ht="15" customHeight="1" x14ac:dyDescent="0.15">
      <c r="C632" s="100" t="s">
        <v>137</v>
      </c>
      <c r="D632" s="113"/>
      <c r="E632" s="113"/>
      <c r="F632" s="99"/>
      <c r="G632" s="17">
        <f>SUM(G622:G630)</f>
        <v>390</v>
      </c>
      <c r="H632" s="15">
        <f>SUM(H622:H631)</f>
        <v>1</v>
      </c>
      <c r="I632" s="17">
        <f>SUM(I622:I631)</f>
        <v>255</v>
      </c>
      <c r="J632" s="15">
        <f>SUM(J622:J631)</f>
        <v>1</v>
      </c>
    </row>
    <row r="633" spans="2:14" ht="15" customHeight="1" x14ac:dyDescent="0.15">
      <c r="B633" s="49"/>
      <c r="C633" s="49"/>
      <c r="D633" s="49"/>
      <c r="E633" s="49"/>
      <c r="F633" s="30"/>
      <c r="G633" s="58"/>
      <c r="H633" s="29"/>
      <c r="I633" s="58"/>
      <c r="J633" s="29"/>
      <c r="K633" s="34"/>
    </row>
    <row r="634" spans="2:14" ht="15" customHeight="1" x14ac:dyDescent="0.15">
      <c r="B634" s="49"/>
      <c r="C634" s="49"/>
      <c r="D634" s="49"/>
      <c r="E634" s="49"/>
      <c r="F634" s="30"/>
      <c r="G634" s="58"/>
      <c r="H634" s="29"/>
      <c r="I634" s="58"/>
      <c r="J634" s="29"/>
      <c r="K634" s="34"/>
    </row>
    <row r="635" spans="2:14" ht="15" customHeight="1" x14ac:dyDescent="0.15">
      <c r="B635" s="49"/>
      <c r="C635" s="49"/>
      <c r="D635" s="49"/>
      <c r="E635" s="49"/>
      <c r="F635" s="30"/>
      <c r="G635" s="58"/>
      <c r="H635" s="29"/>
      <c r="I635" s="58"/>
      <c r="J635" s="29"/>
      <c r="K635" s="34"/>
    </row>
    <row r="636" spans="2:14" ht="15" customHeight="1" x14ac:dyDescent="0.15">
      <c r="B636" s="49"/>
      <c r="C636" s="49"/>
      <c r="D636" s="49"/>
      <c r="E636" s="49"/>
      <c r="F636" s="30"/>
      <c r="G636" s="58"/>
      <c r="H636" s="29"/>
      <c r="I636" s="58"/>
      <c r="J636" s="29"/>
      <c r="K636" s="34"/>
    </row>
    <row r="637" spans="2:14" ht="15" customHeight="1" x14ac:dyDescent="0.15">
      <c r="B637" s="49"/>
      <c r="C637" s="49"/>
      <c r="D637" s="49"/>
      <c r="E637" s="49"/>
      <c r="F637" s="30"/>
      <c r="G637" s="58"/>
      <c r="H637" s="29"/>
      <c r="I637" s="58"/>
      <c r="J637" s="29"/>
      <c r="K637" s="34"/>
    </row>
    <row r="638" spans="2:14" ht="15" customHeight="1" x14ac:dyDescent="0.15">
      <c r="B638" s="49"/>
      <c r="C638" s="49"/>
      <c r="D638" s="49"/>
      <c r="E638" s="49"/>
      <c r="F638" s="30"/>
      <c r="G638" s="58"/>
      <c r="H638" s="29"/>
      <c r="I638" s="58"/>
      <c r="J638" s="29"/>
      <c r="K638" s="34"/>
    </row>
    <row r="639" spans="2:14" ht="15" customHeight="1" x14ac:dyDescent="0.15">
      <c r="B639" s="49"/>
      <c r="C639" s="49"/>
      <c r="D639" s="49"/>
      <c r="E639" s="49"/>
      <c r="F639" s="30"/>
      <c r="G639" s="58"/>
      <c r="H639" s="29"/>
      <c r="I639" s="58"/>
      <c r="J639" s="29"/>
      <c r="K639" s="34"/>
    </row>
    <row r="640" spans="2:14" ht="15" customHeight="1" x14ac:dyDescent="0.15">
      <c r="B640" s="49"/>
      <c r="C640" s="49"/>
      <c r="D640" s="49"/>
      <c r="E640" s="49"/>
      <c r="F640" s="30"/>
      <c r="G640" s="58"/>
      <c r="H640" s="29"/>
      <c r="I640" s="58"/>
      <c r="J640" s="29"/>
      <c r="K640" s="34"/>
    </row>
    <row r="641" spans="2:11" ht="15" customHeight="1" x14ac:dyDescent="0.15">
      <c r="B641" s="49"/>
      <c r="C641" s="49"/>
      <c r="D641" s="49"/>
      <c r="E641" s="49"/>
      <c r="F641" s="30"/>
      <c r="G641" s="58"/>
      <c r="H641" s="29"/>
      <c r="I641" s="58"/>
      <c r="J641" s="29"/>
      <c r="K641" s="34"/>
    </row>
    <row r="642" spans="2:11" ht="15" customHeight="1" x14ac:dyDescent="0.15">
      <c r="B642" s="49"/>
      <c r="C642" s="49"/>
      <c r="D642" s="49"/>
      <c r="E642" s="49"/>
      <c r="F642" s="30"/>
      <c r="G642" s="58"/>
      <c r="H642" s="29"/>
      <c r="I642" s="58"/>
      <c r="J642" s="29"/>
      <c r="K642" s="34"/>
    </row>
    <row r="643" spans="2:11" ht="15" customHeight="1" x14ac:dyDescent="0.15">
      <c r="B643" s="49"/>
      <c r="C643" s="49"/>
      <c r="D643" s="49"/>
      <c r="E643" s="49"/>
      <c r="F643" s="30"/>
      <c r="G643" s="58"/>
      <c r="H643" s="29"/>
      <c r="I643" s="58"/>
      <c r="J643" s="29"/>
      <c r="K643" s="34"/>
    </row>
    <row r="644" spans="2:11" ht="15" customHeight="1" x14ac:dyDescent="0.15">
      <c r="B644" s="49"/>
      <c r="C644" s="49"/>
      <c r="D644" s="49"/>
      <c r="E644" s="49"/>
      <c r="F644" s="30"/>
      <c r="G644" s="58"/>
      <c r="H644" s="29"/>
      <c r="I644" s="58"/>
      <c r="J644" s="29"/>
      <c r="K644" s="34"/>
    </row>
    <row r="645" spans="2:11" ht="15" customHeight="1" x14ac:dyDescent="0.15">
      <c r="B645" s="49"/>
      <c r="C645" s="49"/>
      <c r="D645" s="49"/>
      <c r="E645" s="49"/>
      <c r="F645" s="30"/>
      <c r="G645" s="58"/>
      <c r="H645" s="29"/>
      <c r="I645" s="58"/>
      <c r="J645" s="29"/>
      <c r="K645" s="34"/>
    </row>
    <row r="646" spans="2:11" ht="15" customHeight="1" x14ac:dyDescent="0.15">
      <c r="B646" s="1" t="s">
        <v>268</v>
      </c>
    </row>
    <row r="647" spans="2:11" ht="15" customHeight="1" x14ac:dyDescent="0.15">
      <c r="C647" s="100"/>
      <c r="D647" s="113"/>
      <c r="E647" s="113"/>
      <c r="F647" s="99"/>
      <c r="G647" s="100" t="s">
        <v>100</v>
      </c>
      <c r="H647" s="99"/>
      <c r="I647" s="100" t="s">
        <v>266</v>
      </c>
      <c r="J647" s="99"/>
    </row>
    <row r="648" spans="2:11" ht="15" customHeight="1" x14ac:dyDescent="0.15">
      <c r="C648" s="103" t="s">
        <v>269</v>
      </c>
      <c r="D648" s="104"/>
      <c r="E648" s="104"/>
      <c r="F648" s="82"/>
      <c r="G648" s="17">
        <v>183</v>
      </c>
      <c r="H648" s="15">
        <f t="shared" ref="H648:H655" si="49">ROUND(G648/G$657,3)</f>
        <v>0.46400000000000002</v>
      </c>
      <c r="I648" s="31" t="s">
        <v>276</v>
      </c>
      <c r="J648" s="38" t="s">
        <v>276</v>
      </c>
    </row>
    <row r="649" spans="2:11" ht="15" customHeight="1" x14ac:dyDescent="0.15">
      <c r="C649" s="106" t="s">
        <v>275</v>
      </c>
      <c r="D649" s="107"/>
      <c r="E649" s="107"/>
      <c r="F649" s="108"/>
      <c r="G649" s="17">
        <v>68</v>
      </c>
      <c r="H649" s="15">
        <f t="shared" si="49"/>
        <v>0.17299999999999999</v>
      </c>
      <c r="I649" s="35">
        <v>78</v>
      </c>
      <c r="J649" s="69">
        <v>0.30599999999999999</v>
      </c>
    </row>
    <row r="650" spans="2:11" ht="15" customHeight="1" x14ac:dyDescent="0.15">
      <c r="C650" s="106" t="s">
        <v>274</v>
      </c>
      <c r="D650" s="107"/>
      <c r="E650" s="107"/>
      <c r="F650" s="108"/>
      <c r="G650" s="17">
        <v>58</v>
      </c>
      <c r="H650" s="15">
        <f t="shared" si="49"/>
        <v>0.14699999999999999</v>
      </c>
      <c r="I650" s="31" t="s">
        <v>276</v>
      </c>
      <c r="J650" s="38" t="s">
        <v>276</v>
      </c>
    </row>
    <row r="651" spans="2:11" ht="15" customHeight="1" x14ac:dyDescent="0.15">
      <c r="C651" s="35" t="s">
        <v>272</v>
      </c>
      <c r="D651" s="40"/>
      <c r="E651" s="40"/>
      <c r="F651" s="82"/>
      <c r="G651" s="35">
        <v>31</v>
      </c>
      <c r="H651" s="15">
        <f t="shared" si="49"/>
        <v>7.9000000000000001E-2</v>
      </c>
      <c r="I651" s="35">
        <v>75</v>
      </c>
      <c r="J651" s="69">
        <v>0.29399999999999998</v>
      </c>
    </row>
    <row r="652" spans="2:11" ht="15" customHeight="1" x14ac:dyDescent="0.15">
      <c r="C652" s="35" t="s">
        <v>273</v>
      </c>
      <c r="D652" s="40"/>
      <c r="E652" s="40"/>
      <c r="F652" s="83"/>
      <c r="G652" s="17">
        <v>30</v>
      </c>
      <c r="H652" s="15">
        <f t="shared" si="49"/>
        <v>7.5999999999999998E-2</v>
      </c>
      <c r="I652" s="35">
        <v>66</v>
      </c>
      <c r="J652" s="69">
        <v>0.25900000000000001</v>
      </c>
    </row>
    <row r="653" spans="2:11" ht="15" customHeight="1" x14ac:dyDescent="0.15">
      <c r="C653" s="35" t="s">
        <v>264</v>
      </c>
      <c r="D653" s="40"/>
      <c r="E653" s="40"/>
      <c r="F653" s="83"/>
      <c r="G653" s="17">
        <v>18</v>
      </c>
      <c r="H653" s="15">
        <f t="shared" si="49"/>
        <v>4.5999999999999999E-2</v>
      </c>
      <c r="I653" s="35">
        <v>27</v>
      </c>
      <c r="J653" s="69">
        <v>0.106</v>
      </c>
    </row>
    <row r="654" spans="2:11" ht="15" customHeight="1" x14ac:dyDescent="0.15">
      <c r="C654" s="17" t="s">
        <v>271</v>
      </c>
      <c r="D654" s="27"/>
      <c r="E654" s="27"/>
      <c r="F654" s="42"/>
      <c r="G654" s="17">
        <v>4</v>
      </c>
      <c r="H654" s="15">
        <f t="shared" si="49"/>
        <v>0.01</v>
      </c>
      <c r="I654" s="35">
        <v>4</v>
      </c>
      <c r="J654" s="69">
        <v>1.6E-2</v>
      </c>
    </row>
    <row r="655" spans="2:11" ht="15" customHeight="1" x14ac:dyDescent="0.15">
      <c r="C655" s="103" t="s">
        <v>150</v>
      </c>
      <c r="D655" s="104"/>
      <c r="E655" s="104"/>
      <c r="F655" s="82"/>
      <c r="G655" s="17">
        <v>2</v>
      </c>
      <c r="H655" s="15">
        <f t="shared" si="49"/>
        <v>5.0000000000000001E-3</v>
      </c>
      <c r="I655" s="31" t="s">
        <v>180</v>
      </c>
      <c r="J655" s="38" t="s">
        <v>276</v>
      </c>
    </row>
    <row r="656" spans="2:11" ht="15" customHeight="1" x14ac:dyDescent="0.15">
      <c r="C656" s="84" t="s">
        <v>267</v>
      </c>
      <c r="D656" s="85"/>
      <c r="E656" s="85"/>
      <c r="F656" s="82"/>
      <c r="G656" s="31" t="s">
        <v>180</v>
      </c>
      <c r="H656" s="53" t="s">
        <v>180</v>
      </c>
      <c r="I656" s="35">
        <v>5</v>
      </c>
      <c r="J656" s="69">
        <v>1.9E-2</v>
      </c>
    </row>
    <row r="657" spans="2:11" ht="15" customHeight="1" x14ac:dyDescent="0.15">
      <c r="C657" s="100" t="s">
        <v>137</v>
      </c>
      <c r="D657" s="113"/>
      <c r="E657" s="113"/>
      <c r="F657" s="99"/>
      <c r="G657" s="17">
        <f>SUM(G648:G655)</f>
        <v>394</v>
      </c>
      <c r="H657" s="15">
        <f>SUM(H648:H656)</f>
        <v>1</v>
      </c>
      <c r="I657" s="17">
        <f>SUM(I648:I656)</f>
        <v>255</v>
      </c>
      <c r="J657" s="15">
        <f>SUM(J648:J656)</f>
        <v>1</v>
      </c>
    </row>
    <row r="658" spans="2:11" ht="15" customHeight="1" x14ac:dyDescent="0.15">
      <c r="B658" s="49"/>
      <c r="C658" s="49"/>
      <c r="D658" s="49"/>
      <c r="E658" s="49"/>
      <c r="F658" s="30"/>
      <c r="G658" s="58"/>
      <c r="H658" s="29"/>
      <c r="I658" s="58"/>
      <c r="J658" s="29"/>
      <c r="K658" s="34"/>
    </row>
    <row r="659" spans="2:11" ht="15" customHeight="1" x14ac:dyDescent="0.15">
      <c r="B659" s="49"/>
      <c r="C659" s="49"/>
      <c r="D659" s="49"/>
      <c r="E659" s="49"/>
      <c r="F659" s="30"/>
      <c r="G659" s="58"/>
      <c r="H659" s="29"/>
      <c r="I659" s="58"/>
      <c r="J659" s="29"/>
      <c r="K659" s="34"/>
    </row>
    <row r="660" spans="2:11" ht="15" customHeight="1" x14ac:dyDescent="0.15">
      <c r="B660" s="49"/>
      <c r="C660" s="49"/>
      <c r="D660" s="49"/>
      <c r="E660" s="49"/>
      <c r="F660" s="30"/>
      <c r="G660" s="58"/>
      <c r="H660" s="29"/>
      <c r="I660" s="58"/>
      <c r="J660" s="29"/>
      <c r="K660" s="34"/>
    </row>
    <row r="661" spans="2:11" ht="15" customHeight="1" x14ac:dyDescent="0.15">
      <c r="B661" s="49"/>
      <c r="C661" s="49"/>
      <c r="D661" s="49"/>
      <c r="E661" s="49"/>
      <c r="F661" s="30"/>
      <c r="G661" s="58"/>
      <c r="H661" s="29"/>
      <c r="I661" s="58"/>
      <c r="J661" s="29"/>
      <c r="K661" s="34"/>
    </row>
    <row r="662" spans="2:11" ht="15" customHeight="1" x14ac:dyDescent="0.15">
      <c r="B662" s="49"/>
      <c r="C662" s="49"/>
      <c r="D662" s="49"/>
      <c r="E662" s="49"/>
      <c r="F662" s="30"/>
      <c r="G662" s="58"/>
      <c r="H662" s="29"/>
      <c r="I662" s="58"/>
      <c r="J662" s="29"/>
      <c r="K662" s="34"/>
    </row>
    <row r="663" spans="2:11" ht="15" customHeight="1" x14ac:dyDescent="0.15">
      <c r="B663" s="49"/>
      <c r="C663" s="49"/>
      <c r="D663" s="49"/>
      <c r="E663" s="49"/>
      <c r="F663" s="30"/>
      <c r="G663" s="58"/>
      <c r="H663" s="29"/>
      <c r="I663" s="58"/>
      <c r="J663" s="29"/>
      <c r="K663" s="34"/>
    </row>
    <row r="664" spans="2:11" ht="15" customHeight="1" x14ac:dyDescent="0.15">
      <c r="B664" s="49"/>
      <c r="C664" s="49"/>
      <c r="D664" s="49"/>
      <c r="E664" s="49"/>
      <c r="F664" s="30"/>
      <c r="G664" s="58"/>
      <c r="H664" s="29"/>
      <c r="I664" s="58"/>
      <c r="J664" s="29"/>
      <c r="K664" s="34"/>
    </row>
    <row r="665" spans="2:11" ht="15" customHeight="1" x14ac:dyDescent="0.15">
      <c r="B665" s="49"/>
      <c r="C665" s="49"/>
      <c r="D665" s="49"/>
      <c r="E665" s="49"/>
      <c r="F665" s="30"/>
      <c r="G665" s="58"/>
      <c r="H665" s="29"/>
      <c r="I665" s="58"/>
      <c r="J665" s="29"/>
      <c r="K665" s="34"/>
    </row>
    <row r="666" spans="2:11" ht="15" customHeight="1" x14ac:dyDescent="0.15">
      <c r="B666" s="49"/>
      <c r="C666" s="49"/>
      <c r="D666" s="49"/>
      <c r="E666" s="49"/>
      <c r="F666" s="30"/>
      <c r="G666" s="58"/>
      <c r="H666" s="29"/>
      <c r="I666" s="58"/>
      <c r="J666" s="29"/>
      <c r="K666" s="34"/>
    </row>
    <row r="667" spans="2:11" ht="15" customHeight="1" x14ac:dyDescent="0.15">
      <c r="B667" s="49"/>
      <c r="C667" s="49"/>
      <c r="D667" s="49"/>
      <c r="E667" s="49"/>
      <c r="F667" s="30"/>
      <c r="G667" s="58"/>
      <c r="H667" s="29"/>
      <c r="I667" s="58"/>
      <c r="J667" s="29"/>
      <c r="K667" s="34"/>
    </row>
    <row r="668" spans="2:11" ht="15" customHeight="1" x14ac:dyDescent="0.15">
      <c r="B668" s="49"/>
      <c r="C668" s="49"/>
      <c r="D668" s="49"/>
      <c r="E668" s="49"/>
      <c r="F668" s="30"/>
      <c r="G668" s="58"/>
      <c r="H668" s="29"/>
      <c r="I668" s="58"/>
      <c r="J668" s="29"/>
      <c r="K668" s="34"/>
    </row>
    <row r="669" spans="2:11" ht="15" customHeight="1" x14ac:dyDescent="0.15">
      <c r="B669" s="49"/>
      <c r="C669" s="49"/>
      <c r="D669" s="49"/>
      <c r="E669" s="49"/>
      <c r="F669" s="30"/>
      <c r="G669" s="58"/>
      <c r="H669" s="29"/>
      <c r="I669" s="58"/>
      <c r="J669" s="29"/>
      <c r="K669" s="34"/>
    </row>
    <row r="670" spans="2:11" ht="15" customHeight="1" x14ac:dyDescent="0.15">
      <c r="B670" s="49"/>
      <c r="C670" s="49"/>
      <c r="D670" s="49"/>
      <c r="E670" s="49"/>
      <c r="F670" s="30"/>
      <c r="G670" s="58"/>
      <c r="H670" s="29"/>
      <c r="I670" s="58"/>
      <c r="J670" s="29"/>
      <c r="K670" s="34"/>
    </row>
    <row r="671" spans="2:11" ht="15" customHeight="1" x14ac:dyDescent="0.15">
      <c r="B671" s="49"/>
      <c r="C671" s="49"/>
      <c r="D671" s="49"/>
      <c r="E671" s="49"/>
      <c r="F671" s="30"/>
      <c r="G671" s="58"/>
      <c r="H671" s="29"/>
      <c r="I671" s="58"/>
      <c r="J671" s="29"/>
      <c r="K671" s="34"/>
    </row>
    <row r="672" spans="2:11" ht="15" customHeight="1" x14ac:dyDescent="0.15">
      <c r="B672" s="49"/>
      <c r="C672" s="49"/>
      <c r="D672" s="49"/>
      <c r="E672" s="49"/>
      <c r="F672" s="30"/>
      <c r="G672" s="58"/>
      <c r="H672" s="29"/>
      <c r="I672" s="58"/>
      <c r="J672" s="29"/>
      <c r="K672" s="34"/>
    </row>
    <row r="673" spans="2:14" ht="15" customHeight="1" x14ac:dyDescent="0.15">
      <c r="B673" s="1" t="s">
        <v>277</v>
      </c>
    </row>
    <row r="674" spans="2:14" ht="15" customHeight="1" x14ac:dyDescent="0.15">
      <c r="C674" s="100"/>
      <c r="D674" s="113"/>
      <c r="E674" s="113"/>
      <c r="F674" s="99"/>
      <c r="G674" s="100" t="s">
        <v>100</v>
      </c>
      <c r="H674" s="99"/>
      <c r="I674" s="100" t="s">
        <v>266</v>
      </c>
      <c r="J674" s="99"/>
    </row>
    <row r="675" spans="2:14" ht="15" customHeight="1" x14ac:dyDescent="0.15">
      <c r="C675" s="103" t="s">
        <v>278</v>
      </c>
      <c r="D675" s="104"/>
      <c r="E675" s="104"/>
      <c r="F675" s="82"/>
      <c r="G675" s="17">
        <v>121</v>
      </c>
      <c r="H675" s="15">
        <f t="shared" ref="H675:H682" si="50">ROUND(G675/G$688,3)</f>
        <v>0.30599999999999999</v>
      </c>
      <c r="I675" s="17">
        <v>38</v>
      </c>
      <c r="J675" s="15">
        <v>0.14899999999999999</v>
      </c>
      <c r="M675" s="1" t="s">
        <v>278</v>
      </c>
      <c r="N675" s="1">
        <v>0.30599999999999999</v>
      </c>
    </row>
    <row r="676" spans="2:14" ht="15" customHeight="1" x14ac:dyDescent="0.15">
      <c r="C676" s="106" t="s">
        <v>279</v>
      </c>
      <c r="D676" s="107"/>
      <c r="E676" s="107"/>
      <c r="F676" s="108"/>
      <c r="G676" s="17">
        <v>118</v>
      </c>
      <c r="H676" s="15">
        <f t="shared" si="50"/>
        <v>0.29799999999999999</v>
      </c>
      <c r="I676" s="31" t="s">
        <v>276</v>
      </c>
      <c r="J676" s="38" t="s">
        <v>276</v>
      </c>
      <c r="M676" s="1" t="s">
        <v>279</v>
      </c>
      <c r="N676" s="1">
        <v>0.29799999999999999</v>
      </c>
    </row>
    <row r="677" spans="2:14" ht="15" customHeight="1" x14ac:dyDescent="0.15">
      <c r="C677" s="106" t="s">
        <v>281</v>
      </c>
      <c r="D677" s="107"/>
      <c r="E677" s="107"/>
      <c r="F677" s="108"/>
      <c r="G677" s="35">
        <v>45</v>
      </c>
      <c r="H677" s="15">
        <f t="shared" si="50"/>
        <v>0.114</v>
      </c>
      <c r="I677" s="31" t="s">
        <v>276</v>
      </c>
      <c r="J677" s="38" t="s">
        <v>276</v>
      </c>
      <c r="M677" s="1" t="s">
        <v>281</v>
      </c>
      <c r="N677" s="1">
        <v>0.114</v>
      </c>
    </row>
    <row r="678" spans="2:14" ht="15" customHeight="1" x14ac:dyDescent="0.15">
      <c r="C678" s="35" t="s">
        <v>284</v>
      </c>
      <c r="D678" s="40"/>
      <c r="E678" s="40"/>
      <c r="F678" s="83"/>
      <c r="G678" s="17">
        <v>38</v>
      </c>
      <c r="H678" s="15">
        <f t="shared" si="50"/>
        <v>9.6000000000000002E-2</v>
      </c>
      <c r="I678" s="35">
        <v>49</v>
      </c>
      <c r="J678" s="15">
        <v>0.192</v>
      </c>
      <c r="M678" s="1" t="s">
        <v>54</v>
      </c>
      <c r="N678" s="1">
        <v>9.6000000000000002E-2</v>
      </c>
    </row>
    <row r="679" spans="2:14" ht="15" customHeight="1" x14ac:dyDescent="0.15">
      <c r="C679" s="17" t="s">
        <v>280</v>
      </c>
      <c r="D679" s="27"/>
      <c r="E679" s="27"/>
      <c r="F679" s="42"/>
      <c r="G679" s="17">
        <v>31</v>
      </c>
      <c r="H679" s="15">
        <f t="shared" si="50"/>
        <v>7.8E-2</v>
      </c>
      <c r="I679" s="17">
        <v>18</v>
      </c>
      <c r="J679" s="15">
        <v>7.0999999999999994E-2</v>
      </c>
      <c r="M679" s="1" t="s">
        <v>280</v>
      </c>
      <c r="N679" s="1">
        <v>7.8E-2</v>
      </c>
    </row>
    <row r="680" spans="2:14" ht="15" customHeight="1" x14ac:dyDescent="0.15">
      <c r="C680" s="35" t="s">
        <v>282</v>
      </c>
      <c r="D680" s="40"/>
      <c r="E680" s="40"/>
      <c r="F680" s="83"/>
      <c r="G680" s="17">
        <v>26</v>
      </c>
      <c r="H680" s="15">
        <f t="shared" si="50"/>
        <v>6.6000000000000003E-2</v>
      </c>
      <c r="I680" s="31" t="s">
        <v>276</v>
      </c>
      <c r="J680" s="53" t="s">
        <v>180</v>
      </c>
      <c r="M680" s="1" t="s">
        <v>52</v>
      </c>
      <c r="N680" s="1">
        <v>6.6000000000000003E-2</v>
      </c>
    </row>
    <row r="681" spans="2:14" ht="15" customHeight="1" x14ac:dyDescent="0.15">
      <c r="C681" s="103" t="s">
        <v>264</v>
      </c>
      <c r="D681" s="104"/>
      <c r="E681" s="104"/>
      <c r="F681" s="82"/>
      <c r="G681" s="17">
        <v>12</v>
      </c>
      <c r="H681" s="15">
        <f t="shared" si="50"/>
        <v>0.03</v>
      </c>
      <c r="I681" s="17">
        <v>15</v>
      </c>
      <c r="J681" s="15">
        <v>5.8999999999999997E-2</v>
      </c>
      <c r="M681" s="1" t="s">
        <v>1</v>
      </c>
      <c r="N681" s="1">
        <v>0.03</v>
      </c>
    </row>
    <row r="682" spans="2:14" ht="15" customHeight="1" x14ac:dyDescent="0.15">
      <c r="C682" s="103" t="s">
        <v>128</v>
      </c>
      <c r="D682" s="104"/>
      <c r="E682" s="104"/>
      <c r="F682" s="82"/>
      <c r="G682" s="17">
        <v>4</v>
      </c>
      <c r="H682" s="15">
        <f t="shared" si="50"/>
        <v>0.01</v>
      </c>
      <c r="I682" s="31" t="s">
        <v>276</v>
      </c>
      <c r="J682" s="53" t="s">
        <v>180</v>
      </c>
      <c r="M682" s="1" t="s">
        <v>128</v>
      </c>
      <c r="N682" s="1">
        <v>0.01</v>
      </c>
    </row>
    <row r="683" spans="2:14" ht="15" customHeight="1" x14ac:dyDescent="0.15">
      <c r="C683" s="106" t="s">
        <v>283</v>
      </c>
      <c r="D683" s="107"/>
      <c r="E683" s="107"/>
      <c r="F683" s="108"/>
      <c r="G683" s="17">
        <v>1</v>
      </c>
      <c r="H683" s="15">
        <f>ROUND(G683/G$688,3)-0.001</f>
        <v>2E-3</v>
      </c>
      <c r="I683" s="17">
        <v>4</v>
      </c>
      <c r="J683" s="15">
        <v>1.6E-2</v>
      </c>
      <c r="M683" s="1" t="s">
        <v>53</v>
      </c>
      <c r="N683" s="1">
        <v>2E-3</v>
      </c>
    </row>
    <row r="684" spans="2:14" ht="15" customHeight="1" x14ac:dyDescent="0.15">
      <c r="C684" s="86" t="s">
        <v>286</v>
      </c>
      <c r="D684" s="85"/>
      <c r="E684" s="85"/>
      <c r="F684" s="82"/>
      <c r="G684" s="31" t="s">
        <v>180</v>
      </c>
      <c r="H684" s="53" t="s">
        <v>180</v>
      </c>
      <c r="I684" s="35">
        <v>102</v>
      </c>
      <c r="J684" s="69">
        <v>0.4</v>
      </c>
    </row>
    <row r="685" spans="2:14" ht="15" customHeight="1" x14ac:dyDescent="0.15">
      <c r="C685" s="86" t="s">
        <v>287</v>
      </c>
      <c r="D685" s="85"/>
      <c r="E685" s="85"/>
      <c r="F685" s="82"/>
      <c r="G685" s="31" t="s">
        <v>180</v>
      </c>
      <c r="H685" s="53" t="s">
        <v>180</v>
      </c>
      <c r="I685" s="35">
        <v>19</v>
      </c>
      <c r="J685" s="69">
        <v>7.4999999999999997E-2</v>
      </c>
    </row>
    <row r="686" spans="2:14" ht="15" customHeight="1" x14ac:dyDescent="0.15">
      <c r="C686" s="86" t="s">
        <v>288</v>
      </c>
      <c r="D686" s="85"/>
      <c r="E686" s="85"/>
      <c r="F686" s="82"/>
      <c r="G686" s="31" t="s">
        <v>180</v>
      </c>
      <c r="H686" s="53" t="s">
        <v>180</v>
      </c>
      <c r="I686" s="35">
        <v>8</v>
      </c>
      <c r="J686" s="69">
        <v>3.1E-2</v>
      </c>
    </row>
    <row r="687" spans="2:14" ht="15" customHeight="1" x14ac:dyDescent="0.15">
      <c r="C687" s="84" t="s">
        <v>267</v>
      </c>
      <c r="D687" s="85"/>
      <c r="E687" s="85"/>
      <c r="F687" s="82"/>
      <c r="G687" s="31" t="s">
        <v>180</v>
      </c>
      <c r="H687" s="53" t="s">
        <v>180</v>
      </c>
      <c r="I687" s="35">
        <v>2</v>
      </c>
      <c r="J687" s="69">
        <v>8.0000000000000002E-3</v>
      </c>
    </row>
    <row r="688" spans="2:14" ht="15" customHeight="1" x14ac:dyDescent="0.15">
      <c r="C688" s="100" t="s">
        <v>137</v>
      </c>
      <c r="D688" s="113"/>
      <c r="E688" s="113"/>
      <c r="F688" s="99"/>
      <c r="G688" s="17">
        <f>SUM(G675:G687)</f>
        <v>396</v>
      </c>
      <c r="H688" s="15">
        <f>SUM(H675:H687)</f>
        <v>1</v>
      </c>
      <c r="I688" s="17">
        <f>SUM(I675:I687)</f>
        <v>255</v>
      </c>
      <c r="J688" s="15">
        <v>1</v>
      </c>
    </row>
    <row r="689" spans="2:11" ht="15" customHeight="1" x14ac:dyDescent="0.15">
      <c r="B689" s="49"/>
      <c r="C689" s="49"/>
      <c r="D689" s="49"/>
      <c r="E689" s="49"/>
      <c r="F689" s="30"/>
      <c r="G689" s="58"/>
      <c r="H689" s="29"/>
      <c r="I689" s="58"/>
      <c r="J689" s="29"/>
      <c r="K689" s="34"/>
    </row>
    <row r="690" spans="2:11" ht="15" customHeight="1" x14ac:dyDescent="0.15">
      <c r="B690" s="49"/>
      <c r="C690" s="49"/>
      <c r="D690" s="49"/>
      <c r="E690" s="49"/>
      <c r="F690" s="30"/>
      <c r="G690" s="58"/>
      <c r="H690" s="29"/>
      <c r="I690" s="58"/>
      <c r="J690" s="29"/>
      <c r="K690" s="34"/>
    </row>
    <row r="691" spans="2:11" ht="15" customHeight="1" x14ac:dyDescent="0.15">
      <c r="B691" s="49"/>
      <c r="C691" s="49"/>
      <c r="D691" s="49"/>
      <c r="E691" s="49"/>
      <c r="F691" s="30"/>
      <c r="G691" s="58"/>
      <c r="H691" s="29"/>
      <c r="I691" s="58"/>
      <c r="J691" s="29"/>
      <c r="K691" s="34"/>
    </row>
    <row r="692" spans="2:11" ht="15" customHeight="1" x14ac:dyDescent="0.15">
      <c r="B692" s="49"/>
      <c r="C692" s="49"/>
      <c r="D692" s="49"/>
      <c r="E692" s="49"/>
      <c r="F692" s="30"/>
      <c r="G692" s="58"/>
      <c r="H692" s="29"/>
      <c r="I692" s="58"/>
      <c r="J692" s="29"/>
      <c r="K692" s="34"/>
    </row>
    <row r="693" spans="2:11" ht="15" customHeight="1" x14ac:dyDescent="0.15">
      <c r="B693" s="49"/>
      <c r="C693" s="49"/>
      <c r="D693" s="49"/>
      <c r="E693" s="49"/>
      <c r="F693" s="30"/>
      <c r="G693" s="58"/>
      <c r="H693" s="29"/>
      <c r="I693" s="58"/>
      <c r="J693" s="29"/>
      <c r="K693" s="34"/>
    </row>
    <row r="694" spans="2:11" ht="15" customHeight="1" x14ac:dyDescent="0.15">
      <c r="B694" s="49"/>
      <c r="C694" s="49"/>
      <c r="D694" s="49"/>
      <c r="E694" s="49"/>
      <c r="F694" s="30"/>
      <c r="G694" s="58"/>
      <c r="H694" s="29"/>
      <c r="I694" s="58"/>
      <c r="J694" s="29"/>
      <c r="K694" s="34"/>
    </row>
    <row r="695" spans="2:11" ht="15" customHeight="1" x14ac:dyDescent="0.15">
      <c r="B695" s="49"/>
      <c r="C695" s="49"/>
      <c r="D695" s="49"/>
      <c r="E695" s="49"/>
      <c r="F695" s="30"/>
      <c r="G695" s="58"/>
      <c r="H695" s="29"/>
      <c r="I695" s="58"/>
      <c r="J695" s="29"/>
      <c r="K695" s="34"/>
    </row>
    <row r="696" spans="2:11" ht="15" customHeight="1" x14ac:dyDescent="0.15">
      <c r="B696" s="49"/>
      <c r="C696" s="49"/>
      <c r="D696" s="49"/>
      <c r="E696" s="49"/>
      <c r="F696" s="30"/>
      <c r="G696" s="58"/>
      <c r="H696" s="29"/>
      <c r="I696" s="58"/>
      <c r="J696" s="29"/>
      <c r="K696" s="34"/>
    </row>
    <row r="697" spans="2:11" ht="15" customHeight="1" x14ac:dyDescent="0.15">
      <c r="B697" s="49"/>
      <c r="C697" s="49"/>
      <c r="D697" s="49"/>
      <c r="E697" s="49"/>
      <c r="F697" s="30"/>
      <c r="G697" s="58"/>
      <c r="H697" s="29"/>
      <c r="I697" s="58"/>
      <c r="J697" s="29"/>
      <c r="K697" s="34"/>
    </row>
    <row r="698" spans="2:11" ht="15" customHeight="1" x14ac:dyDescent="0.15">
      <c r="B698" s="49"/>
      <c r="C698" s="49"/>
      <c r="D698" s="49"/>
      <c r="E698" s="49"/>
      <c r="F698" s="30"/>
      <c r="G698" s="58"/>
      <c r="H698" s="29"/>
      <c r="I698" s="58"/>
      <c r="J698" s="29"/>
      <c r="K698" s="34"/>
    </row>
    <row r="699" spans="2:11" ht="15" customHeight="1" x14ac:dyDescent="0.15">
      <c r="B699" s="49"/>
      <c r="C699" s="49"/>
      <c r="D699" s="49"/>
      <c r="E699" s="49"/>
      <c r="F699" s="30"/>
      <c r="G699" s="58"/>
      <c r="H699" s="29"/>
      <c r="I699" s="58"/>
      <c r="J699" s="29"/>
      <c r="K699" s="34"/>
    </row>
    <row r="700" spans="2:11" ht="15" customHeight="1" x14ac:dyDescent="0.15">
      <c r="B700" s="49"/>
      <c r="C700" s="49"/>
      <c r="D700" s="49"/>
      <c r="E700" s="49"/>
      <c r="F700" s="30"/>
      <c r="G700" s="58"/>
      <c r="H700" s="29"/>
      <c r="I700" s="58"/>
      <c r="J700" s="29"/>
      <c r="K700" s="34"/>
    </row>
    <row r="701" spans="2:11" ht="15" customHeight="1" x14ac:dyDescent="0.15">
      <c r="B701" s="49"/>
      <c r="C701" s="49"/>
      <c r="D701" s="49"/>
      <c r="E701" s="49"/>
      <c r="F701" s="30"/>
      <c r="G701" s="58"/>
      <c r="H701" s="29"/>
      <c r="I701" s="58"/>
      <c r="J701" s="29"/>
      <c r="K701" s="34"/>
    </row>
    <row r="702" spans="2:11" ht="15" customHeight="1" x14ac:dyDescent="0.15">
      <c r="B702" s="49"/>
      <c r="C702" s="49"/>
      <c r="D702" s="49"/>
      <c r="E702" s="49"/>
      <c r="F702" s="30"/>
      <c r="G702" s="58"/>
      <c r="H702" s="29"/>
      <c r="I702" s="58"/>
      <c r="J702" s="29"/>
      <c r="K702" s="34"/>
    </row>
    <row r="703" spans="2:11" ht="15" customHeight="1" x14ac:dyDescent="0.15">
      <c r="B703" s="49"/>
      <c r="C703" s="49"/>
      <c r="D703" s="49"/>
      <c r="E703" s="49"/>
      <c r="F703" s="30"/>
      <c r="G703" s="58"/>
      <c r="H703" s="29"/>
      <c r="I703" s="58"/>
      <c r="J703" s="29"/>
      <c r="K703" s="34"/>
    </row>
    <row r="704" spans="2:11" ht="15" customHeight="1" x14ac:dyDescent="0.15">
      <c r="B704" s="87" t="s">
        <v>285</v>
      </c>
      <c r="C704" s="49"/>
      <c r="D704" s="49"/>
      <c r="E704" s="49"/>
      <c r="F704" s="30"/>
      <c r="G704" s="58"/>
      <c r="H704" s="29"/>
      <c r="I704" s="58"/>
      <c r="J704" s="29"/>
      <c r="K704" s="34"/>
    </row>
    <row r="705" spans="1:11" ht="15" customHeight="1" x14ac:dyDescent="0.15">
      <c r="B705" s="49"/>
      <c r="C705" s="87" t="s">
        <v>333</v>
      </c>
      <c r="D705" s="49"/>
      <c r="E705" s="49"/>
      <c r="F705" s="30"/>
      <c r="G705" s="58"/>
      <c r="H705" s="29"/>
      <c r="I705" s="58"/>
      <c r="J705" s="29"/>
      <c r="K705" s="34"/>
    </row>
    <row r="706" spans="1:11" ht="15" customHeight="1" x14ac:dyDescent="0.15">
      <c r="B706" s="49"/>
      <c r="C706" s="87" t="s">
        <v>334</v>
      </c>
      <c r="D706" s="49"/>
      <c r="E706" s="49"/>
      <c r="F706" s="30"/>
      <c r="G706" s="58"/>
      <c r="H706" s="29"/>
      <c r="I706" s="58"/>
      <c r="J706" s="29"/>
      <c r="K706" s="34"/>
    </row>
    <row r="707" spans="1:11" ht="15" customHeight="1" x14ac:dyDescent="0.15">
      <c r="B707" s="49"/>
      <c r="C707" s="87" t="s">
        <v>335</v>
      </c>
      <c r="D707" s="49"/>
      <c r="E707" s="49"/>
      <c r="F707" s="30"/>
      <c r="G707" s="58"/>
      <c r="H707" s="29"/>
      <c r="I707" s="58"/>
      <c r="J707" s="29"/>
      <c r="K707" s="34"/>
    </row>
    <row r="708" spans="1:11" ht="15" customHeight="1" x14ac:dyDescent="0.15">
      <c r="B708" s="49"/>
      <c r="C708" s="87" t="s">
        <v>355</v>
      </c>
      <c r="D708" s="49"/>
      <c r="E708" s="49"/>
      <c r="F708" s="30"/>
      <c r="G708" s="58"/>
      <c r="H708" s="29"/>
      <c r="I708" s="58"/>
      <c r="J708" s="29"/>
      <c r="K708" s="34"/>
    </row>
    <row r="709" spans="1:11" ht="15" customHeight="1" x14ac:dyDescent="0.15">
      <c r="B709" s="49"/>
      <c r="C709" s="87" t="s">
        <v>336</v>
      </c>
      <c r="D709" s="49"/>
      <c r="E709" s="49"/>
      <c r="F709" s="30"/>
      <c r="G709" s="58"/>
      <c r="H709" s="29"/>
      <c r="I709" s="58"/>
      <c r="J709" s="29"/>
      <c r="K709" s="34"/>
    </row>
    <row r="710" spans="1:11" ht="15" customHeight="1" x14ac:dyDescent="0.15">
      <c r="B710" s="49"/>
      <c r="C710" s="87" t="s">
        <v>337</v>
      </c>
      <c r="D710" s="49"/>
      <c r="E710" s="49"/>
      <c r="F710" s="30"/>
      <c r="G710" s="58"/>
      <c r="H710" s="29"/>
      <c r="I710" s="58"/>
      <c r="J710" s="29"/>
      <c r="K710" s="34"/>
    </row>
    <row r="711" spans="1:11" ht="15" customHeight="1" x14ac:dyDescent="0.15">
      <c r="B711" s="49"/>
      <c r="C711" s="49"/>
      <c r="D711" s="49"/>
      <c r="E711" s="49"/>
      <c r="F711" s="30"/>
      <c r="G711" s="58"/>
      <c r="H711" s="29"/>
      <c r="I711" s="58"/>
      <c r="J711" s="29"/>
      <c r="K711" s="34"/>
    </row>
    <row r="712" spans="1:11" ht="15" hidden="1" customHeight="1" x14ac:dyDescent="0.15">
      <c r="A712" s="1" t="s">
        <v>289</v>
      </c>
      <c r="B712" s="49"/>
      <c r="C712" s="49"/>
      <c r="D712" s="49"/>
      <c r="E712" s="49"/>
      <c r="F712" s="30"/>
      <c r="G712" s="58"/>
      <c r="H712" s="29"/>
      <c r="I712" s="58"/>
      <c r="J712" s="29"/>
      <c r="K712" s="34"/>
    </row>
    <row r="713" spans="1:11" ht="15" hidden="1" customHeight="1" x14ac:dyDescent="0.15">
      <c r="B713" s="49"/>
      <c r="C713" s="49"/>
      <c r="D713" s="49"/>
      <c r="E713" s="49"/>
      <c r="F713" s="30"/>
      <c r="G713" s="58"/>
      <c r="H713" s="29"/>
      <c r="I713" s="58"/>
      <c r="J713" s="29"/>
      <c r="K713" s="34"/>
    </row>
    <row r="714" spans="1:11" ht="15" hidden="1" customHeight="1" x14ac:dyDescent="0.15">
      <c r="A714" s="1" t="s">
        <v>290</v>
      </c>
      <c r="B714" s="49"/>
      <c r="C714" s="49"/>
      <c r="D714" s="49"/>
      <c r="E714" s="49"/>
      <c r="F714" s="30"/>
      <c r="G714" s="58"/>
      <c r="H714" s="29"/>
      <c r="I714" s="58"/>
      <c r="J714" s="29"/>
      <c r="K714" s="34"/>
    </row>
    <row r="715" spans="1:11" ht="15" hidden="1" customHeight="1" x14ac:dyDescent="0.15">
      <c r="A715" s="1" t="s">
        <v>291</v>
      </c>
    </row>
    <row r="716" spans="1:11" ht="15" hidden="1" customHeight="1" x14ac:dyDescent="0.15"/>
    <row r="717" spans="1:11" ht="15" hidden="1" customHeight="1" x14ac:dyDescent="0.15">
      <c r="B717" s="1" t="s">
        <v>292</v>
      </c>
    </row>
    <row r="718" spans="1:11" ht="15" hidden="1" customHeight="1" x14ac:dyDescent="0.15">
      <c r="B718" s="1" t="s">
        <v>296</v>
      </c>
    </row>
    <row r="719" spans="1:11" ht="15" hidden="1" customHeight="1" x14ac:dyDescent="0.15">
      <c r="C719" s="17"/>
      <c r="D719" s="27"/>
      <c r="E719" s="42"/>
      <c r="F719" s="100" t="s">
        <v>100</v>
      </c>
      <c r="G719" s="126"/>
      <c r="H719" s="98" t="s">
        <v>266</v>
      </c>
      <c r="I719" s="99"/>
    </row>
    <row r="720" spans="1:11" ht="15" hidden="1" customHeight="1" x14ac:dyDescent="0.15">
      <c r="B720" s="88"/>
      <c r="C720" s="17" t="s">
        <v>96</v>
      </c>
      <c r="D720" s="27"/>
      <c r="E720" s="42"/>
      <c r="F720" s="17" t="e">
        <f>#REF!</f>
        <v>#REF!</v>
      </c>
      <c r="G720" s="36" t="e">
        <f>ROUND(F720/F$724,3)</f>
        <v>#REF!</v>
      </c>
      <c r="H720" s="16">
        <v>146</v>
      </c>
      <c r="I720" s="15">
        <v>0.41099999999999998</v>
      </c>
    </row>
    <row r="721" spans="2:11" ht="15" hidden="1" customHeight="1" x14ac:dyDescent="0.15">
      <c r="B721" s="88"/>
      <c r="C721" s="17" t="s">
        <v>97</v>
      </c>
      <c r="D721" s="27"/>
      <c r="E721" s="42"/>
      <c r="F721" s="17" t="e">
        <f>#REF!</f>
        <v>#REF!</v>
      </c>
      <c r="G721" s="36" t="e">
        <f>ROUND(F721/F$724,3)</f>
        <v>#REF!</v>
      </c>
      <c r="H721" s="61">
        <v>149</v>
      </c>
      <c r="I721" s="69">
        <v>0.42</v>
      </c>
    </row>
    <row r="722" spans="2:11" ht="15" hidden="1" customHeight="1" x14ac:dyDescent="0.15">
      <c r="B722" s="88"/>
      <c r="C722" s="17" t="s">
        <v>98</v>
      </c>
      <c r="D722" s="27"/>
      <c r="E722" s="42"/>
      <c r="F722" s="7" t="e">
        <f>#REF!</f>
        <v>#REF!</v>
      </c>
      <c r="G722" s="36" t="e">
        <f>ROUND(F722/F$724,3)</f>
        <v>#REF!</v>
      </c>
      <c r="H722" s="68">
        <v>57</v>
      </c>
      <c r="I722" s="15">
        <v>0.161</v>
      </c>
    </row>
    <row r="723" spans="2:11" ht="15" hidden="1" customHeight="1" x14ac:dyDescent="0.15">
      <c r="B723" s="88"/>
      <c r="C723" s="17" t="s">
        <v>74</v>
      </c>
      <c r="D723" s="27"/>
      <c r="E723" s="42"/>
      <c r="F723" s="31" t="s">
        <v>276</v>
      </c>
      <c r="G723" s="89" t="s">
        <v>180</v>
      </c>
      <c r="H723" s="68">
        <v>3</v>
      </c>
      <c r="I723" s="15">
        <v>8.0000000000000002E-3</v>
      </c>
    </row>
    <row r="724" spans="2:11" ht="15" hidden="1" customHeight="1" x14ac:dyDescent="0.15">
      <c r="B724" s="90"/>
      <c r="C724" s="100" t="s">
        <v>62</v>
      </c>
      <c r="D724" s="113"/>
      <c r="E724" s="99"/>
      <c r="F724" s="17" t="e">
        <f>SUM(F720:F723)</f>
        <v>#REF!</v>
      </c>
      <c r="G724" s="91" t="e">
        <f>SUM(G720:G723)</f>
        <v>#REF!</v>
      </c>
      <c r="H724" s="27">
        <v>355</v>
      </c>
      <c r="I724" s="25">
        <v>1</v>
      </c>
    </row>
    <row r="725" spans="2:11" ht="15" hidden="1" customHeight="1" x14ac:dyDescent="0.15">
      <c r="F725" s="29"/>
      <c r="G725" s="58"/>
      <c r="H725" s="29"/>
      <c r="I725" s="92"/>
    </row>
    <row r="726" spans="2:11" ht="15" hidden="1" customHeight="1" x14ac:dyDescent="0.15">
      <c r="B726" s="1" t="s">
        <v>297</v>
      </c>
    </row>
    <row r="727" spans="2:11" ht="15" hidden="1" customHeight="1" x14ac:dyDescent="0.15">
      <c r="C727" s="17"/>
      <c r="D727" s="27"/>
      <c r="E727" s="42"/>
      <c r="F727" s="100" t="s">
        <v>100</v>
      </c>
      <c r="G727" s="126"/>
      <c r="H727" s="98" t="s">
        <v>266</v>
      </c>
      <c r="I727" s="99"/>
    </row>
    <row r="728" spans="2:11" ht="15" hidden="1" customHeight="1" x14ac:dyDescent="0.15">
      <c r="B728" s="88"/>
      <c r="C728" s="27" t="s">
        <v>96</v>
      </c>
      <c r="D728" s="27"/>
      <c r="E728" s="42"/>
      <c r="F728" s="17" t="e">
        <f>#REF!</f>
        <v>#REF!</v>
      </c>
      <c r="G728" s="36" t="e">
        <f>ROUND(F728/F$732,3)</f>
        <v>#REF!</v>
      </c>
      <c r="H728" s="16">
        <v>125</v>
      </c>
      <c r="I728" s="15">
        <v>0.44600000000000001</v>
      </c>
    </row>
    <row r="729" spans="2:11" ht="15" hidden="1" customHeight="1" x14ac:dyDescent="0.15">
      <c r="B729" s="88"/>
      <c r="C729" s="27" t="s">
        <v>97</v>
      </c>
      <c r="D729" s="27"/>
      <c r="E729" s="42"/>
      <c r="F729" s="17" t="e">
        <f>#REF!</f>
        <v>#REF!</v>
      </c>
      <c r="G729" s="36" t="e">
        <f>ROUND(F729/F$732,3)</f>
        <v>#REF!</v>
      </c>
      <c r="H729" s="61">
        <v>7</v>
      </c>
      <c r="I729" s="69">
        <v>0.26100000000000001</v>
      </c>
    </row>
    <row r="730" spans="2:11" ht="15" hidden="1" customHeight="1" x14ac:dyDescent="0.15">
      <c r="B730" s="88"/>
      <c r="C730" s="27" t="s">
        <v>98</v>
      </c>
      <c r="D730" s="27"/>
      <c r="E730" s="42"/>
      <c r="F730" s="7" t="e">
        <f>#REF!</f>
        <v>#REF!</v>
      </c>
      <c r="G730" s="36" t="e">
        <f>ROUND(F730/F$732,3)</f>
        <v>#REF!</v>
      </c>
      <c r="H730" s="68">
        <v>66</v>
      </c>
      <c r="I730" s="15">
        <v>0.23599999999999999</v>
      </c>
    </row>
    <row r="731" spans="2:11" ht="15" hidden="1" customHeight="1" x14ac:dyDescent="0.15">
      <c r="B731" s="88"/>
      <c r="C731" s="27" t="s">
        <v>74</v>
      </c>
      <c r="D731" s="27"/>
      <c r="E731" s="42"/>
      <c r="F731" s="31" t="s">
        <v>276</v>
      </c>
      <c r="G731" s="89" t="s">
        <v>180</v>
      </c>
      <c r="H731" s="68">
        <v>16</v>
      </c>
      <c r="I731" s="15">
        <v>5.7000000000000002E-2</v>
      </c>
    </row>
    <row r="732" spans="2:11" ht="15" hidden="1" customHeight="1" x14ac:dyDescent="0.15">
      <c r="B732" s="88"/>
      <c r="C732" s="100" t="s">
        <v>62</v>
      </c>
      <c r="D732" s="113"/>
      <c r="E732" s="99"/>
      <c r="F732" s="17" t="e">
        <f>SUM(F728:F731)</f>
        <v>#REF!</v>
      </c>
      <c r="G732" s="91" t="e">
        <f>SUM(G728:G731)</f>
        <v>#REF!</v>
      </c>
      <c r="H732" s="27">
        <v>355</v>
      </c>
      <c r="I732" s="25">
        <v>1</v>
      </c>
    </row>
    <row r="733" spans="2:11" ht="15" hidden="1" customHeight="1" x14ac:dyDescent="0.15">
      <c r="F733" s="29"/>
      <c r="G733" s="58"/>
      <c r="H733" s="29"/>
      <c r="I733" s="92"/>
    </row>
    <row r="734" spans="2:11" ht="15" hidden="1" customHeight="1" x14ac:dyDescent="0.15">
      <c r="B734" s="87" t="s">
        <v>315</v>
      </c>
      <c r="C734" s="49"/>
      <c r="D734" s="49"/>
      <c r="E734" s="49"/>
      <c r="F734" s="93"/>
      <c r="G734" s="94"/>
    </row>
    <row r="735" spans="2:11" ht="15" hidden="1" customHeight="1" x14ac:dyDescent="0.15">
      <c r="C735" s="17"/>
      <c r="D735" s="27"/>
      <c r="E735" s="42"/>
      <c r="F735" s="100" t="s">
        <v>100</v>
      </c>
      <c r="G735" s="113"/>
      <c r="H735" s="98" t="s">
        <v>266</v>
      </c>
      <c r="I735" s="99"/>
      <c r="J735" s="100" t="s">
        <v>56</v>
      </c>
      <c r="K735" s="99"/>
    </row>
    <row r="736" spans="2:11" ht="15" hidden="1" customHeight="1" x14ac:dyDescent="0.15">
      <c r="B736" s="88"/>
      <c r="C736" s="27" t="s">
        <v>293</v>
      </c>
      <c r="D736" s="27"/>
      <c r="E736" s="42"/>
      <c r="F736" s="17" t="e">
        <f>#REF!</f>
        <v>#REF!</v>
      </c>
      <c r="G736" s="36" t="e">
        <f>ROUND(F736/F$740,3)</f>
        <v>#REF!</v>
      </c>
      <c r="H736" s="16">
        <v>63</v>
      </c>
      <c r="I736" s="15">
        <v>0.17699999999999999</v>
      </c>
      <c r="J736" s="7">
        <v>125</v>
      </c>
      <c r="K736" s="72">
        <v>0.44600000000000001</v>
      </c>
    </row>
    <row r="737" spans="2:11" ht="15" hidden="1" customHeight="1" x14ac:dyDescent="0.15">
      <c r="B737" s="88"/>
      <c r="C737" s="27" t="s">
        <v>294</v>
      </c>
      <c r="D737" s="27"/>
      <c r="E737" s="42"/>
      <c r="F737" s="17" t="e">
        <f>#REF!</f>
        <v>#REF!</v>
      </c>
      <c r="G737" s="36" t="e">
        <f>ROUND(F737/F$740,3)</f>
        <v>#REF!</v>
      </c>
      <c r="H737" s="61">
        <v>118</v>
      </c>
      <c r="I737" s="69">
        <v>0.33200000000000002</v>
      </c>
      <c r="J737" s="31" t="s">
        <v>83</v>
      </c>
      <c r="K737" s="38" t="s">
        <v>83</v>
      </c>
    </row>
    <row r="738" spans="2:11" ht="15" hidden="1" customHeight="1" x14ac:dyDescent="0.15">
      <c r="B738" s="88"/>
      <c r="C738" s="27" t="s">
        <v>295</v>
      </c>
      <c r="D738" s="27"/>
      <c r="E738" s="42"/>
      <c r="F738" s="7" t="e">
        <f>#REF!</f>
        <v>#REF!</v>
      </c>
      <c r="G738" s="36" t="e">
        <f>ROUND(F738/F$740,3)-0.001</f>
        <v>#REF!</v>
      </c>
      <c r="H738" s="68">
        <v>171</v>
      </c>
      <c r="I738" s="15">
        <v>0.48199999999999998</v>
      </c>
      <c r="J738" s="17">
        <v>137</v>
      </c>
      <c r="K738" s="15">
        <f>ROUND(J738/H$67,3)</f>
        <v>0.48899999999999999</v>
      </c>
    </row>
    <row r="739" spans="2:11" ht="15" hidden="1" customHeight="1" x14ac:dyDescent="0.15">
      <c r="B739" s="88"/>
      <c r="C739" s="27" t="s">
        <v>74</v>
      </c>
      <c r="D739" s="27"/>
      <c r="E739" s="42"/>
      <c r="F739" s="31" t="s">
        <v>276</v>
      </c>
      <c r="G739" s="89" t="s">
        <v>180</v>
      </c>
      <c r="H739" s="68">
        <v>3</v>
      </c>
      <c r="I739" s="15">
        <v>8.0000000000000002E-3</v>
      </c>
      <c r="J739" s="17">
        <v>18</v>
      </c>
      <c r="K739" s="15">
        <f>ROUND(J739/H$67,3)</f>
        <v>6.4000000000000001E-2</v>
      </c>
    </row>
    <row r="740" spans="2:11" ht="15" hidden="1" customHeight="1" x14ac:dyDescent="0.15">
      <c r="C740" s="100" t="s">
        <v>62</v>
      </c>
      <c r="D740" s="113"/>
      <c r="E740" s="99"/>
      <c r="F740" s="17" t="e">
        <f>SUM(F736:F739)</f>
        <v>#REF!</v>
      </c>
      <c r="G740" s="20" t="e">
        <f>SUM(G736:G739)</f>
        <v>#REF!</v>
      </c>
      <c r="H740" s="16">
        <v>355</v>
      </c>
      <c r="I740" s="25">
        <v>1</v>
      </c>
      <c r="J740" s="17">
        <f>SUM(J736:J739)</f>
        <v>280</v>
      </c>
      <c r="K740" s="15">
        <v>1</v>
      </c>
    </row>
    <row r="741" spans="2:11" ht="15" hidden="1" customHeight="1" x14ac:dyDescent="0.15">
      <c r="F741" s="29"/>
      <c r="G741" s="58"/>
      <c r="H741" s="29"/>
      <c r="I741" s="92"/>
    </row>
    <row r="742" spans="2:11" ht="15" hidden="1" customHeight="1" x14ac:dyDescent="0.15">
      <c r="B742" s="1" t="s">
        <v>298</v>
      </c>
    </row>
    <row r="743" spans="2:11" ht="15" hidden="1" customHeight="1" x14ac:dyDescent="0.15">
      <c r="C743" s="17"/>
      <c r="D743" s="27"/>
      <c r="E743" s="42"/>
      <c r="F743" s="100" t="s">
        <v>100</v>
      </c>
      <c r="G743" s="113"/>
      <c r="H743" s="98" t="s">
        <v>55</v>
      </c>
      <c r="I743" s="99"/>
      <c r="J743" s="100" t="s">
        <v>56</v>
      </c>
      <c r="K743" s="99"/>
    </row>
    <row r="744" spans="2:11" ht="15" hidden="1" customHeight="1" x14ac:dyDescent="0.15">
      <c r="B744" s="88"/>
      <c r="C744" s="27" t="s">
        <v>344</v>
      </c>
      <c r="D744" s="44"/>
      <c r="E744" s="45"/>
      <c r="F744" s="44" t="e">
        <f>#REF!</f>
        <v>#REF!</v>
      </c>
      <c r="G744" s="36" t="e">
        <f>ROUND(F744/F$748,3)</f>
        <v>#REF!</v>
      </c>
      <c r="H744" s="16">
        <v>32</v>
      </c>
      <c r="I744" s="15">
        <v>0.09</v>
      </c>
      <c r="J744" s="27">
        <v>35</v>
      </c>
      <c r="K744" s="15">
        <v>0.125</v>
      </c>
    </row>
    <row r="745" spans="2:11" ht="15" hidden="1" customHeight="1" x14ac:dyDescent="0.15">
      <c r="B745" s="88"/>
      <c r="C745" s="27" t="s">
        <v>299</v>
      </c>
      <c r="D745" s="27"/>
      <c r="E745" s="42"/>
      <c r="F745" s="27" t="e">
        <f>#REF!</f>
        <v>#REF!</v>
      </c>
      <c r="G745" s="36" t="e">
        <f>ROUND(F745/F$748,3)</f>
        <v>#REF!</v>
      </c>
      <c r="H745" s="16">
        <v>117</v>
      </c>
      <c r="I745" s="15">
        <v>0.33</v>
      </c>
      <c r="J745" s="27">
        <v>79</v>
      </c>
      <c r="K745" s="15">
        <v>0.28199999999999997</v>
      </c>
    </row>
    <row r="746" spans="2:11" ht="15" hidden="1" customHeight="1" x14ac:dyDescent="0.15">
      <c r="B746" s="88"/>
      <c r="C746" s="27" t="s">
        <v>98</v>
      </c>
      <c r="D746" s="27"/>
      <c r="E746" s="42"/>
      <c r="F746" s="27" t="e">
        <f>#REF!</f>
        <v>#REF!</v>
      </c>
      <c r="G746" s="36" t="e">
        <f>ROUND(F746/F$748,3)</f>
        <v>#REF!</v>
      </c>
      <c r="H746" s="16">
        <v>203</v>
      </c>
      <c r="I746" s="15">
        <v>0.57199999999999995</v>
      </c>
      <c r="J746" s="27">
        <v>148</v>
      </c>
      <c r="K746" s="15">
        <v>0.52900000000000003</v>
      </c>
    </row>
    <row r="747" spans="2:11" ht="15" hidden="1" customHeight="1" x14ac:dyDescent="0.15">
      <c r="B747" s="88"/>
      <c r="C747" s="27" t="s">
        <v>99</v>
      </c>
      <c r="D747" s="27"/>
      <c r="E747" s="42"/>
      <c r="F747" s="39" t="s">
        <v>300</v>
      </c>
      <c r="G747" s="89" t="s">
        <v>180</v>
      </c>
      <c r="H747" s="16">
        <v>3</v>
      </c>
      <c r="I747" s="15">
        <v>8.0000000000000002E-3</v>
      </c>
      <c r="J747" s="95">
        <v>18</v>
      </c>
      <c r="K747" s="15">
        <v>6.4000000000000001E-2</v>
      </c>
    </row>
    <row r="748" spans="2:11" ht="15" hidden="1" customHeight="1" x14ac:dyDescent="0.15">
      <c r="C748" s="100" t="s">
        <v>62</v>
      </c>
      <c r="D748" s="113"/>
      <c r="E748" s="99"/>
      <c r="F748" s="17" t="e">
        <f t="shared" ref="F748:K748" si="51">SUM(F744:F747)</f>
        <v>#REF!</v>
      </c>
      <c r="G748" s="36" t="e">
        <f t="shared" si="51"/>
        <v>#REF!</v>
      </c>
      <c r="H748" s="16">
        <f t="shared" si="51"/>
        <v>355</v>
      </c>
      <c r="I748" s="15">
        <f t="shared" si="51"/>
        <v>1</v>
      </c>
      <c r="J748" s="95">
        <f t="shared" si="51"/>
        <v>280</v>
      </c>
      <c r="K748" s="15">
        <f t="shared" si="51"/>
        <v>1</v>
      </c>
    </row>
    <row r="749" spans="2:11" ht="15" hidden="1" customHeight="1" x14ac:dyDescent="0.15">
      <c r="B749" s="30"/>
      <c r="C749" s="30" t="s">
        <v>346</v>
      </c>
      <c r="D749" s="30"/>
      <c r="E749" s="30"/>
      <c r="F749" s="33"/>
      <c r="G749" s="33"/>
      <c r="H749" s="33"/>
      <c r="I749" s="33"/>
    </row>
    <row r="750" spans="2:11" ht="15" hidden="1" customHeight="1" x14ac:dyDescent="0.15">
      <c r="B750" s="30"/>
      <c r="C750" s="30"/>
      <c r="D750" s="30"/>
      <c r="E750" s="30"/>
      <c r="F750" s="33"/>
      <c r="G750" s="33"/>
      <c r="H750" s="33"/>
      <c r="I750" s="33"/>
    </row>
    <row r="751" spans="2:11" ht="15" hidden="1" customHeight="1" x14ac:dyDescent="0.15">
      <c r="B751" s="30" t="s">
        <v>301</v>
      </c>
      <c r="C751" s="30"/>
      <c r="D751" s="30"/>
      <c r="E751" s="30"/>
      <c r="F751" s="33"/>
      <c r="G751" s="33"/>
      <c r="H751" s="33"/>
      <c r="I751" s="33"/>
    </row>
    <row r="752" spans="2:11" ht="15" hidden="1" customHeight="1" x14ac:dyDescent="0.15">
      <c r="C752" s="100"/>
      <c r="D752" s="113"/>
      <c r="E752" s="99"/>
      <c r="F752" s="100" t="s">
        <v>100</v>
      </c>
      <c r="G752" s="126"/>
      <c r="H752" s="98" t="s">
        <v>266</v>
      </c>
      <c r="I752" s="99"/>
    </row>
    <row r="753" spans="2:11" ht="15" hidden="1" customHeight="1" x14ac:dyDescent="0.15">
      <c r="C753" s="35" t="s">
        <v>307</v>
      </c>
      <c r="D753" s="40"/>
      <c r="E753" s="40"/>
      <c r="F753" s="17" t="e">
        <f>#REF!</f>
        <v>#REF!</v>
      </c>
      <c r="G753" s="26" t="e">
        <f t="shared" ref="G753:G764" si="52">ROUND(F753/F$766,3)</f>
        <v>#REF!</v>
      </c>
      <c r="H753" s="40">
        <v>186</v>
      </c>
      <c r="I753" s="15">
        <v>0.43</v>
      </c>
    </row>
    <row r="754" spans="2:11" ht="15" hidden="1" customHeight="1" x14ac:dyDescent="0.15">
      <c r="C754" s="35" t="s">
        <v>304</v>
      </c>
      <c r="D754" s="81"/>
      <c r="E754" s="81"/>
      <c r="F754" s="35" t="e">
        <f>#REF!</f>
        <v>#REF!</v>
      </c>
      <c r="G754" s="26" t="e">
        <f t="shared" si="52"/>
        <v>#REF!</v>
      </c>
      <c r="H754" s="40">
        <v>127</v>
      </c>
      <c r="I754" s="15">
        <v>0.29299999999999998</v>
      </c>
    </row>
    <row r="755" spans="2:11" ht="15" hidden="1" customHeight="1" x14ac:dyDescent="0.15">
      <c r="C755" s="35" t="s">
        <v>302</v>
      </c>
      <c r="D755" s="81"/>
      <c r="E755" s="81"/>
      <c r="F755" s="17" t="e">
        <f>#REF!</f>
        <v>#REF!</v>
      </c>
      <c r="G755" s="26" t="e">
        <f t="shared" si="52"/>
        <v>#REF!</v>
      </c>
      <c r="H755" s="27">
        <v>87</v>
      </c>
      <c r="I755" s="15">
        <v>0.20100000000000001</v>
      </c>
    </row>
    <row r="756" spans="2:11" ht="15" hidden="1" customHeight="1" x14ac:dyDescent="0.15">
      <c r="C756" s="106" t="s">
        <v>311</v>
      </c>
      <c r="D756" s="107"/>
      <c r="E756" s="108"/>
      <c r="F756" s="17" t="e">
        <f>#REF!</f>
        <v>#REF!</v>
      </c>
      <c r="G756" s="26" t="e">
        <f t="shared" si="52"/>
        <v>#REF!</v>
      </c>
      <c r="H756" s="40">
        <v>8</v>
      </c>
      <c r="I756" s="15">
        <v>1.7999999999999999E-2</v>
      </c>
    </row>
    <row r="757" spans="2:11" ht="15" hidden="1" customHeight="1" x14ac:dyDescent="0.15">
      <c r="C757" s="35" t="s">
        <v>305</v>
      </c>
      <c r="D757" s="40"/>
      <c r="E757" s="40"/>
      <c r="F757" s="17" t="e">
        <f>#REF!</f>
        <v>#REF!</v>
      </c>
      <c r="G757" s="26" t="e">
        <f t="shared" si="52"/>
        <v>#REF!</v>
      </c>
      <c r="H757" s="40">
        <v>9</v>
      </c>
      <c r="I757" s="15">
        <v>2.1000000000000001E-2</v>
      </c>
    </row>
    <row r="758" spans="2:11" ht="15" hidden="1" customHeight="1" x14ac:dyDescent="0.15">
      <c r="C758" s="35" t="s">
        <v>303</v>
      </c>
      <c r="D758" s="81"/>
      <c r="E758" s="81"/>
      <c r="F758" s="17" t="e">
        <f>#REF!</f>
        <v>#REF!</v>
      </c>
      <c r="G758" s="26" t="e">
        <f t="shared" si="52"/>
        <v>#REF!</v>
      </c>
      <c r="H758" s="40">
        <v>4</v>
      </c>
      <c r="I758" s="15">
        <v>8.9999999999999993E-3</v>
      </c>
    </row>
    <row r="759" spans="2:11" ht="15" hidden="1" customHeight="1" x14ac:dyDescent="0.15">
      <c r="C759" s="106" t="s">
        <v>310</v>
      </c>
      <c r="D759" s="107"/>
      <c r="E759" s="107"/>
      <c r="F759" s="35" t="e">
        <f>#REF!</f>
        <v>#REF!</v>
      </c>
      <c r="G759" s="26" t="e">
        <f t="shared" si="52"/>
        <v>#REF!</v>
      </c>
      <c r="H759" s="40">
        <v>6</v>
      </c>
      <c r="I759" s="69">
        <v>1.4E-2</v>
      </c>
    </row>
    <row r="760" spans="2:11" ht="15" hidden="1" customHeight="1" x14ac:dyDescent="0.15">
      <c r="C760" s="35" t="s">
        <v>308</v>
      </c>
      <c r="D760" s="81"/>
      <c r="E760" s="81"/>
      <c r="F760" s="17" t="e">
        <f>#REF!</f>
        <v>#REF!</v>
      </c>
      <c r="G760" s="26" t="e">
        <f t="shared" si="52"/>
        <v>#REF!</v>
      </c>
      <c r="H760" s="39" t="s">
        <v>276</v>
      </c>
      <c r="I760" s="53" t="s">
        <v>180</v>
      </c>
    </row>
    <row r="761" spans="2:11" ht="15" hidden="1" customHeight="1" x14ac:dyDescent="0.15">
      <c r="C761" s="35" t="s">
        <v>309</v>
      </c>
      <c r="D761" s="81"/>
      <c r="E761" s="81"/>
      <c r="F761" s="17" t="e">
        <f>#REF!</f>
        <v>#REF!</v>
      </c>
      <c r="G761" s="26" t="e">
        <f t="shared" si="52"/>
        <v>#REF!</v>
      </c>
      <c r="H761" s="39" t="s">
        <v>276</v>
      </c>
      <c r="I761" s="53" t="s">
        <v>180</v>
      </c>
    </row>
    <row r="762" spans="2:11" ht="15" hidden="1" customHeight="1" x14ac:dyDescent="0.15">
      <c r="C762" s="35" t="s">
        <v>306</v>
      </c>
      <c r="D762" s="81"/>
      <c r="E762" s="81"/>
      <c r="F762" s="17" t="e">
        <f>#REF!</f>
        <v>#REF!</v>
      </c>
      <c r="G762" s="26" t="e">
        <f t="shared" si="52"/>
        <v>#REF!</v>
      </c>
      <c r="H762" s="27">
        <v>6</v>
      </c>
      <c r="I762" s="15">
        <v>1.4E-2</v>
      </c>
    </row>
    <row r="763" spans="2:11" ht="15" hidden="1" customHeight="1" x14ac:dyDescent="0.15">
      <c r="C763" s="86" t="s">
        <v>264</v>
      </c>
      <c r="D763" s="85"/>
      <c r="E763" s="85"/>
      <c r="F763" s="35" t="e">
        <f>#REF!</f>
        <v>#REF!</v>
      </c>
      <c r="G763" s="26" t="e">
        <f t="shared" si="52"/>
        <v>#REF!</v>
      </c>
      <c r="H763" s="39" t="s">
        <v>276</v>
      </c>
      <c r="I763" s="53" t="s">
        <v>180</v>
      </c>
    </row>
    <row r="764" spans="2:11" ht="15" hidden="1" customHeight="1" x14ac:dyDescent="0.15">
      <c r="C764" s="86" t="s">
        <v>150</v>
      </c>
      <c r="D764" s="85"/>
      <c r="E764" s="85"/>
      <c r="F764" s="35" t="e">
        <f>#REF!</f>
        <v>#REF!</v>
      </c>
      <c r="G764" s="26" t="e">
        <f t="shared" si="52"/>
        <v>#REF!</v>
      </c>
      <c r="H764" s="39" t="s">
        <v>276</v>
      </c>
      <c r="I764" s="53" t="s">
        <v>180</v>
      </c>
    </row>
    <row r="765" spans="2:11" ht="15" hidden="1" customHeight="1" x14ac:dyDescent="0.15">
      <c r="C765" s="86" t="s">
        <v>267</v>
      </c>
      <c r="D765" s="85"/>
      <c r="E765" s="85"/>
      <c r="F765" s="31" t="s">
        <v>180</v>
      </c>
      <c r="G765" s="96" t="s">
        <v>180</v>
      </c>
      <c r="H765" s="39" t="s">
        <v>276</v>
      </c>
      <c r="I765" s="53" t="s">
        <v>180</v>
      </c>
    </row>
    <row r="766" spans="2:11" ht="15" hidden="1" customHeight="1" x14ac:dyDescent="0.15">
      <c r="C766" s="100" t="s">
        <v>137</v>
      </c>
      <c r="D766" s="113"/>
      <c r="E766" s="99"/>
      <c r="F766" s="17" t="e">
        <f>SUM(F753:F765)</f>
        <v>#REF!</v>
      </c>
      <c r="G766" s="26" t="e">
        <f>SUM(G753:G765)</f>
        <v>#REF!</v>
      </c>
      <c r="H766" s="27">
        <f>SUM(H753:H762)</f>
        <v>433</v>
      </c>
      <c r="I766" s="15">
        <f>SUM(I753:I765)</f>
        <v>1</v>
      </c>
    </row>
    <row r="767" spans="2:11" ht="15" customHeight="1" x14ac:dyDescent="0.15">
      <c r="B767" s="49"/>
      <c r="C767" s="49"/>
      <c r="D767" s="49"/>
      <c r="E767" s="49"/>
      <c r="F767" s="30"/>
      <c r="G767" s="58"/>
      <c r="H767" s="29"/>
      <c r="I767" s="58"/>
      <c r="J767" s="29"/>
      <c r="K767" s="34"/>
    </row>
    <row r="768" spans="2:11" ht="15" customHeight="1" x14ac:dyDescent="0.15">
      <c r="B768" s="49"/>
      <c r="C768" s="49"/>
      <c r="D768" s="49"/>
      <c r="E768" s="49"/>
      <c r="F768" s="30"/>
      <c r="G768" s="58"/>
      <c r="H768" s="29"/>
      <c r="I768" s="58"/>
      <c r="J768" s="29"/>
      <c r="K768" s="34"/>
    </row>
  </sheetData>
  <protectedRanges>
    <protectedRange sqref="A1:N710" name="範囲1"/>
  </protectedRanges>
  <mergeCells count="387">
    <mergeCell ref="B340:E340"/>
    <mergeCell ref="B337:E337"/>
    <mergeCell ref="C307:D307"/>
    <mergeCell ref="C308:D308"/>
    <mergeCell ref="B338:E338"/>
    <mergeCell ref="B336:E336"/>
    <mergeCell ref="B333:E333"/>
    <mergeCell ref="B335:E335"/>
    <mergeCell ref="B334:E334"/>
    <mergeCell ref="B332:E332"/>
    <mergeCell ref="B331:E331"/>
    <mergeCell ref="B482:E482"/>
    <mergeCell ref="B165:C165"/>
    <mergeCell ref="B166:C166"/>
    <mergeCell ref="B326:E326"/>
    <mergeCell ref="B325:E325"/>
    <mergeCell ref="B324:E324"/>
    <mergeCell ref="B323:E323"/>
    <mergeCell ref="B322:E322"/>
    <mergeCell ref="B321:E321"/>
    <mergeCell ref="B320:E320"/>
    <mergeCell ref="B319:E319"/>
    <mergeCell ref="B318:E318"/>
    <mergeCell ref="B317:E317"/>
    <mergeCell ref="C309:D309"/>
    <mergeCell ref="C310:D310"/>
    <mergeCell ref="C311:D311"/>
    <mergeCell ref="C297:D297"/>
    <mergeCell ref="C298:D298"/>
    <mergeCell ref="C299:D299"/>
    <mergeCell ref="C300:D300"/>
    <mergeCell ref="C305:D305"/>
    <mergeCell ref="E305:F305"/>
    <mergeCell ref="C306:D306"/>
    <mergeCell ref="B339:E339"/>
    <mergeCell ref="B596:E596"/>
    <mergeCell ref="C625:F625"/>
    <mergeCell ref="C628:E628"/>
    <mergeCell ref="C630:E630"/>
    <mergeCell ref="C632:F632"/>
    <mergeCell ref="C621:F621"/>
    <mergeCell ref="C724:E724"/>
    <mergeCell ref="C732:E732"/>
    <mergeCell ref="B503:E503"/>
    <mergeCell ref="B542:D542"/>
    <mergeCell ref="B534:C534"/>
    <mergeCell ref="B443:E443"/>
    <mergeCell ref="B413:E413"/>
    <mergeCell ref="B414:E414"/>
    <mergeCell ref="E401:F401"/>
    <mergeCell ref="B573:H573"/>
    <mergeCell ref="B574:H574"/>
    <mergeCell ref="D512:E512"/>
    <mergeCell ref="F512:G512"/>
    <mergeCell ref="E537:F537"/>
    <mergeCell ref="G537:H537"/>
    <mergeCell ref="B512:C512"/>
    <mergeCell ref="B537:D537"/>
    <mergeCell ref="B546:D546"/>
    <mergeCell ref="B526:C526"/>
    <mergeCell ref="B527:C527"/>
    <mergeCell ref="B528:C528"/>
    <mergeCell ref="B529:C529"/>
    <mergeCell ref="B530:C530"/>
    <mergeCell ref="B444:E444"/>
    <mergeCell ref="B445:E445"/>
    <mergeCell ref="B446:E446"/>
    <mergeCell ref="B447:E447"/>
    <mergeCell ref="B571:H571"/>
    <mergeCell ref="B572:H572"/>
    <mergeCell ref="B382:D382"/>
    <mergeCell ref="B383:D383"/>
    <mergeCell ref="B385:D385"/>
    <mergeCell ref="B384:D384"/>
    <mergeCell ref="B386:D386"/>
    <mergeCell ref="B381:D381"/>
    <mergeCell ref="B406:D406"/>
    <mergeCell ref="B405:D405"/>
    <mergeCell ref="B404:D404"/>
    <mergeCell ref="B403:D403"/>
    <mergeCell ref="B402:D402"/>
    <mergeCell ref="B401:D401"/>
    <mergeCell ref="B396:D396"/>
    <mergeCell ref="B395:D395"/>
    <mergeCell ref="B394:D394"/>
    <mergeCell ref="B393:D393"/>
    <mergeCell ref="B392:D392"/>
    <mergeCell ref="B391:D391"/>
    <mergeCell ref="B452:E452"/>
    <mergeCell ref="B448:E448"/>
    <mergeCell ref="B449:E449"/>
    <mergeCell ref="B450:E450"/>
    <mergeCell ref="I621:J621"/>
    <mergeCell ref="C626:F626"/>
    <mergeCell ref="E381:F381"/>
    <mergeCell ref="F411:G411"/>
    <mergeCell ref="F752:G752"/>
    <mergeCell ref="F735:G735"/>
    <mergeCell ref="F743:G743"/>
    <mergeCell ref="C675:E675"/>
    <mergeCell ref="C676:F676"/>
    <mergeCell ref="C677:F677"/>
    <mergeCell ref="C674:F674"/>
    <mergeCell ref="G674:H674"/>
    <mergeCell ref="F591:G591"/>
    <mergeCell ref="B569:H569"/>
    <mergeCell ref="B570:H570"/>
    <mergeCell ref="B504:E504"/>
    <mergeCell ref="B505:E505"/>
    <mergeCell ref="B506:E506"/>
    <mergeCell ref="B507:E507"/>
    <mergeCell ref="B508:E508"/>
    <mergeCell ref="C766:E766"/>
    <mergeCell ref="F727:G727"/>
    <mergeCell ref="C683:F683"/>
    <mergeCell ref="C681:E681"/>
    <mergeCell ref="C682:E682"/>
    <mergeCell ref="C688:F688"/>
    <mergeCell ref="F719:G719"/>
    <mergeCell ref="C740:E740"/>
    <mergeCell ref="C748:E748"/>
    <mergeCell ref="C759:E759"/>
    <mergeCell ref="C756:E756"/>
    <mergeCell ref="C752:E752"/>
    <mergeCell ref="I674:J674"/>
    <mergeCell ref="B595:E595"/>
    <mergeCell ref="B594:E594"/>
    <mergeCell ref="B593:E593"/>
    <mergeCell ref="B591:E591"/>
    <mergeCell ref="B592:E592"/>
    <mergeCell ref="J551:K551"/>
    <mergeCell ref="B568:H568"/>
    <mergeCell ref="I568:J568"/>
    <mergeCell ref="H551:I551"/>
    <mergeCell ref="I647:J647"/>
    <mergeCell ref="C648:E648"/>
    <mergeCell ref="C649:F649"/>
    <mergeCell ref="C650:F650"/>
    <mergeCell ref="C655:E655"/>
    <mergeCell ref="C657:F657"/>
    <mergeCell ref="C647:F647"/>
    <mergeCell ref="G647:H647"/>
    <mergeCell ref="G621:H621"/>
    <mergeCell ref="B601:E601"/>
    <mergeCell ref="B599:E599"/>
    <mergeCell ref="B600:E600"/>
    <mergeCell ref="B598:E598"/>
    <mergeCell ref="B597:E597"/>
    <mergeCell ref="F502:G502"/>
    <mergeCell ref="B485:E485"/>
    <mergeCell ref="B487:E487"/>
    <mergeCell ref="B488:E488"/>
    <mergeCell ref="B486:E486"/>
    <mergeCell ref="B502:E502"/>
    <mergeCell ref="B515:C515"/>
    <mergeCell ref="B533:C533"/>
    <mergeCell ref="B516:C516"/>
    <mergeCell ref="B517:C517"/>
    <mergeCell ref="B518:C518"/>
    <mergeCell ref="B519:C519"/>
    <mergeCell ref="B520:C520"/>
    <mergeCell ref="B521:C521"/>
    <mergeCell ref="B522:C522"/>
    <mergeCell ref="B523:C523"/>
    <mergeCell ref="B524:C524"/>
    <mergeCell ref="B525:C525"/>
    <mergeCell ref="B531:C531"/>
    <mergeCell ref="B532:C532"/>
    <mergeCell ref="B513:C513"/>
    <mergeCell ref="B514:C514"/>
    <mergeCell ref="F482:G482"/>
    <mergeCell ref="H482:I482"/>
    <mergeCell ref="J411:K411"/>
    <mergeCell ref="B420:E420"/>
    <mergeCell ref="J482:K482"/>
    <mergeCell ref="B489:E489"/>
    <mergeCell ref="E459:F459"/>
    <mergeCell ref="G459:H459"/>
    <mergeCell ref="I459:J459"/>
    <mergeCell ref="B415:E415"/>
    <mergeCell ref="B416:E416"/>
    <mergeCell ref="B417:E417"/>
    <mergeCell ref="B418:E418"/>
    <mergeCell ref="B419:E419"/>
    <mergeCell ref="B438:E438"/>
    <mergeCell ref="B439:E439"/>
    <mergeCell ref="B440:E440"/>
    <mergeCell ref="B441:E441"/>
    <mergeCell ref="B442:E442"/>
    <mergeCell ref="H411:I411"/>
    <mergeCell ref="F437:G437"/>
    <mergeCell ref="B437:E437"/>
    <mergeCell ref="B412:E412"/>
    <mergeCell ref="B451:E451"/>
    <mergeCell ref="J316:K316"/>
    <mergeCell ref="B327:E327"/>
    <mergeCell ref="F330:G330"/>
    <mergeCell ref="H330:I330"/>
    <mergeCell ref="J330:K330"/>
    <mergeCell ref="E391:F391"/>
    <mergeCell ref="B341:E341"/>
    <mergeCell ref="D362:E362"/>
    <mergeCell ref="F362:G362"/>
    <mergeCell ref="H362:I362"/>
    <mergeCell ref="D370:E370"/>
    <mergeCell ref="F370:G370"/>
    <mergeCell ref="H370:I370"/>
    <mergeCell ref="F316:G316"/>
    <mergeCell ref="H316:I316"/>
    <mergeCell ref="B377:C377"/>
    <mergeCell ref="B363:C363"/>
    <mergeCell ref="B364:C364"/>
    <mergeCell ref="B365:C365"/>
    <mergeCell ref="B366:C366"/>
    <mergeCell ref="B372:C372"/>
    <mergeCell ref="B373:C373"/>
    <mergeCell ref="B374:C374"/>
    <mergeCell ref="B375:C375"/>
    <mergeCell ref="C289:D289"/>
    <mergeCell ref="C290:D290"/>
    <mergeCell ref="C295:D295"/>
    <mergeCell ref="E295:F295"/>
    <mergeCell ref="C296:D296"/>
    <mergeCell ref="C279:D279"/>
    <mergeCell ref="C280:D280"/>
    <mergeCell ref="C285:D285"/>
    <mergeCell ref="E285:F285"/>
    <mergeCell ref="C286:D286"/>
    <mergeCell ref="C287:D287"/>
    <mergeCell ref="C288:D288"/>
    <mergeCell ref="C270:D270"/>
    <mergeCell ref="C275:D275"/>
    <mergeCell ref="E275:F275"/>
    <mergeCell ref="C276:D276"/>
    <mergeCell ref="C277:D277"/>
    <mergeCell ref="C278:D278"/>
    <mergeCell ref="C265:D265"/>
    <mergeCell ref="E265:F265"/>
    <mergeCell ref="C266:D266"/>
    <mergeCell ref="C267:D267"/>
    <mergeCell ref="C268:D268"/>
    <mergeCell ref="C269:D269"/>
    <mergeCell ref="C257:D257"/>
    <mergeCell ref="C258:D258"/>
    <mergeCell ref="C259:D259"/>
    <mergeCell ref="C260:D260"/>
    <mergeCell ref="C246:D246"/>
    <mergeCell ref="C247:D247"/>
    <mergeCell ref="C248:D248"/>
    <mergeCell ref="C249:D249"/>
    <mergeCell ref="C250:D250"/>
    <mergeCell ref="C255:D255"/>
    <mergeCell ref="B155:E155"/>
    <mergeCell ref="B156:E156"/>
    <mergeCell ref="B144:E144"/>
    <mergeCell ref="B157:E157"/>
    <mergeCell ref="B162:C162"/>
    <mergeCell ref="B167:C167"/>
    <mergeCell ref="C206:D206"/>
    <mergeCell ref="E195:F195"/>
    <mergeCell ref="C196:D196"/>
    <mergeCell ref="C197:D197"/>
    <mergeCell ref="C198:D198"/>
    <mergeCell ref="C199:D199"/>
    <mergeCell ref="C200:D200"/>
    <mergeCell ref="C195:D195"/>
    <mergeCell ref="F171:G171"/>
    <mergeCell ref="B174:E174"/>
    <mergeCell ref="B175:E175"/>
    <mergeCell ref="B176:E176"/>
    <mergeCell ref="B177:E177"/>
    <mergeCell ref="B178:E178"/>
    <mergeCell ref="B179:E179"/>
    <mergeCell ref="B180:E180"/>
    <mergeCell ref="B163:C163"/>
    <mergeCell ref="B164:C164"/>
    <mergeCell ref="D29:E29"/>
    <mergeCell ref="F29:G29"/>
    <mergeCell ref="H29:I29"/>
    <mergeCell ref="D35:E35"/>
    <mergeCell ref="F35:G35"/>
    <mergeCell ref="H35:I35"/>
    <mergeCell ref="D69:E69"/>
    <mergeCell ref="F69:G69"/>
    <mergeCell ref="H69:I69"/>
    <mergeCell ref="D41:E41"/>
    <mergeCell ref="F41:G41"/>
    <mergeCell ref="H41:I41"/>
    <mergeCell ref="D55:E55"/>
    <mergeCell ref="F55:G55"/>
    <mergeCell ref="H55:I55"/>
    <mergeCell ref="H119:I119"/>
    <mergeCell ref="E128:F128"/>
    <mergeCell ref="G128:H128"/>
    <mergeCell ref="B173:E173"/>
    <mergeCell ref="B172:E172"/>
    <mergeCell ref="C134:D134"/>
    <mergeCell ref="B136:D136"/>
    <mergeCell ref="D98:E98"/>
    <mergeCell ref="F98:G98"/>
    <mergeCell ref="D109:E109"/>
    <mergeCell ref="F109:G109"/>
    <mergeCell ref="D119:E119"/>
    <mergeCell ref="F119:G119"/>
    <mergeCell ref="B140:D140"/>
    <mergeCell ref="F144:G144"/>
    <mergeCell ref="B171:E171"/>
    <mergeCell ref="B145:E145"/>
    <mergeCell ref="B146:E146"/>
    <mergeCell ref="B147:E147"/>
    <mergeCell ref="B148:E148"/>
    <mergeCell ref="B149:E149"/>
    <mergeCell ref="B150:E150"/>
    <mergeCell ref="B151:E151"/>
    <mergeCell ref="B152:E152"/>
    <mergeCell ref="A1:L1"/>
    <mergeCell ref="J743:K743"/>
    <mergeCell ref="J735:K735"/>
    <mergeCell ref="B120:C120"/>
    <mergeCell ref="B122:C122"/>
    <mergeCell ref="B121:C121"/>
    <mergeCell ref="B123:C123"/>
    <mergeCell ref="H719:I719"/>
    <mergeCell ref="H727:I727"/>
    <mergeCell ref="H735:I735"/>
    <mergeCell ref="H743:I743"/>
    <mergeCell ref="F551:G551"/>
    <mergeCell ref="B552:E552"/>
    <mergeCell ref="C553:E553"/>
    <mergeCell ref="C554:E554"/>
    <mergeCell ref="B555:E555"/>
    <mergeCell ref="B556:E556"/>
    <mergeCell ref="B557:E557"/>
    <mergeCell ref="B551:E551"/>
    <mergeCell ref="D78:E78"/>
    <mergeCell ref="F78:G78"/>
    <mergeCell ref="D88:E88"/>
    <mergeCell ref="B362:C362"/>
    <mergeCell ref="B371:C371"/>
    <mergeCell ref="F88:G88"/>
    <mergeCell ref="D162:E162"/>
    <mergeCell ref="B370:C370"/>
    <mergeCell ref="B484:E484"/>
    <mergeCell ref="B483:E483"/>
    <mergeCell ref="C185:D185"/>
    <mergeCell ref="E185:F185"/>
    <mergeCell ref="C205:D205"/>
    <mergeCell ref="E205:F205"/>
    <mergeCell ref="B376:C376"/>
    <mergeCell ref="C228:D228"/>
    <mergeCell ref="C186:D186"/>
    <mergeCell ref="C187:D187"/>
    <mergeCell ref="C188:D188"/>
    <mergeCell ref="C189:D189"/>
    <mergeCell ref="C190:D190"/>
    <mergeCell ref="C207:D207"/>
    <mergeCell ref="C208:D208"/>
    <mergeCell ref="C209:D209"/>
    <mergeCell ref="C219:D219"/>
    <mergeCell ref="C220:D220"/>
    <mergeCell ref="C225:D225"/>
    <mergeCell ref="B153:E153"/>
    <mergeCell ref="B154:E154"/>
    <mergeCell ref="H752:I752"/>
    <mergeCell ref="E225:F225"/>
    <mergeCell ref="C226:D226"/>
    <mergeCell ref="C227:D227"/>
    <mergeCell ref="C210:D210"/>
    <mergeCell ref="C215:D215"/>
    <mergeCell ref="E215:F215"/>
    <mergeCell ref="C216:D216"/>
    <mergeCell ref="C217:D217"/>
    <mergeCell ref="C218:D218"/>
    <mergeCell ref="C237:D237"/>
    <mergeCell ref="C238:D238"/>
    <mergeCell ref="C239:D239"/>
    <mergeCell ref="C240:D240"/>
    <mergeCell ref="C245:D245"/>
    <mergeCell ref="E245:F245"/>
    <mergeCell ref="B461:D461"/>
    <mergeCell ref="C229:D229"/>
    <mergeCell ref="C230:D230"/>
    <mergeCell ref="C235:D235"/>
    <mergeCell ref="E235:F235"/>
    <mergeCell ref="C236:D236"/>
    <mergeCell ref="E255:F255"/>
    <mergeCell ref="C256:D256"/>
  </mergeCells>
  <phoneticPr fontId="1"/>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&amp;C- &amp;P -</oddFooter>
  </headerFooter>
  <rowBreaks count="14" manualBreakCount="14">
    <brk id="53" max="11" man="1"/>
    <brk id="106" max="11" man="1"/>
    <brk id="159" max="11" man="1"/>
    <brk id="212" max="11" man="1"/>
    <brk id="262" max="11" man="1"/>
    <brk id="313" max="11" man="1"/>
    <brk id="359" max="11" man="1"/>
    <brk id="408" max="11" man="1"/>
    <brk id="456" max="11" man="1"/>
    <brk id="510" max="11" man="1"/>
    <brk id="565" max="11" man="1"/>
    <brk id="617" max="11" man="1"/>
    <brk id="671" max="11" man="1"/>
    <brk id="71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H29結果 (グラフ入り)</vt:lpstr>
      <vt:lpstr>'H29結果 (グラフ入り)'!Print_Area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澤田＿航（医師確保推進グループ）</cp:lastModifiedBy>
  <cp:lastPrinted>2018-05-07T00:18:46Z</cp:lastPrinted>
  <dcterms:modified xsi:type="dcterms:W3CDTF">2019-07-04T02:04:35Z</dcterms:modified>
</cp:coreProperties>
</file>